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<sst xmlns="http://schemas.openxmlformats.org/spreadsheetml/2006/main" count="10088" uniqueCount="1204">
  <si>
    <t>File opened</t>
  </si>
  <si>
    <t>2023-03-22 10:43:08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</si>
  <si>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</si>
  <si>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</si>
  <si>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</si>
  <si>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</si>
  <si>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</si>
  <si>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</si>
  <si>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</si>
  <si>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</si>
  <si>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</si>
  <si>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</si>
  <si>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</si>
  <si>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"1.01711", "co2aspan1": "1.00161", "co2aspan2": "-0.039575", "co2aspan2a": "0.293526", "co2aspan2b": "0.290588", "co2aspanconc1": "2473", "co2aspanconc2": "301.4", "co2bzero": "1.00835", "co2bspan1": "1.00185", "co2bspan2": "-0.0412378", "co2bspan2a": "0.293842", "co2bspan2b": "0.290826", "co2bspanconc1": "2473", "co2bspanconc2": "301.4", "h2oazero": "1.08913", "h2oaspan1": "0.999576", "h2oaspan2": "0", "h2oaspan2a": "0.0691885", "h2oaspan2b": "0.0691591", "h2oaspanconc1": "11.66", "h2oaspanconc2": "0", "h2obzero": "1.08104", "h2obspan1": "0.995223", "h2obspan2": "0", "h2obspan2a": "0.0698144", "h2obspan2b": "0.0694809", "h2obspanconc1": "11.66", "h2obspanconc2": "0", "tazero": "0.115496", "tbzero": "0.222206", "flowmeterzero": "2.48347", "flowazero": "0.24473", "flowbzero": "0.28148", "chamberpressurezero": "2.58696", "ssa_ref": "35964.4", "ssb_ref": "33837.5"}</t>
  </si>
  <si>
    <t>CO2 rangematch</t>
  </si>
  <si>
    <t>Tue Mar 21 11:12</t>
  </si>
  <si>
    <t>H2O rangematch</t>
  </si>
  <si>
    <t>Tue Mar 21 11:18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</si>
  <si>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</si>
  <si>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</si>
  <si>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</si>
  <si>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</si>
  <si>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</si>
  <si>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</si>
  <si>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</si>
  <si>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</si>
  <si>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</si>
  <si>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10:43:08</t>
  </si>
  <si>
    <t>Stability Definition:	ΔCO2 (Meas2): Slp&lt;0.1 Per=20	ΔH2O (Meas2): Slp&lt;0.5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</si>
  <si>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</si>
  <si>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</si>
  <si>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</si>
  <si>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</si>
  <si>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</si>
  <si>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</si>
  <si>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</si>
  <si>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</si>
  <si>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</si>
  <si>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</si>
  <si>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</si>
  <si>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</si>
  <si>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</si>
  <si>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</si>
  <si>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</si>
  <si>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</si>
  <si>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</si>
  <si>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new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</si>
  <si>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</si>
  <si>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</si>
  <si>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</si>
  <si>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</si>
  <si>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</si>
  <si>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</si>
  <si>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</si>
  <si>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</si>
  <si>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</si>
  <si>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</si>
  <si>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</si>
  <si>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</si>
  <si>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</si>
  <si>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</si>
  <si>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</si>
  <si>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</si>
  <si>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</si>
  <si>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</si>
  <si>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</si>
  <si>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</si>
  <si>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</si>
  <si>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</si>
  <si>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</si>
  <si>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</si>
  <si>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</si>
  <si>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</si>
  <si>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</si>
  <si>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</si>
  <si>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</si>
  <si>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</si>
  <si>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</si>
  <si>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</si>
  <si>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</si>
  <si>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</si>
  <si>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</si>
  <si>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</si>
  <si>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2.38461 193.163 358.609 618.2 851.178 1062.22 1244.3 1401.31</t>
  </si>
  <si>
    <t>Fs_true</t>
  </si>
  <si>
    <t>-1.66014 228.896 388.383 611.224 800.38 1006.32 1200.9 1401.33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</si>
  <si>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</si>
  <si>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</si>
  <si>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</si>
  <si>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</si>
  <si>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</si>
  <si>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</si>
  <si>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</si>
  <si>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</si>
  <si>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</si>
  <si>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</si>
  <si>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</si>
  <si>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</si>
  <si>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</si>
  <si>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</si>
  <si>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</si>
  <si>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</si>
  <si>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</si>
  <si>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</si>
  <si>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</si>
  <si>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</si>
  <si>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</si>
  <si>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</si>
  <si>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</si>
  <si>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</si>
  <si>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</si>
  <si>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</si>
  <si>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</si>
  <si>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</si>
  <si>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</si>
  <si>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</si>
  <si>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</si>
  <si>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</si>
  <si>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</si>
  <si>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</si>
  <si>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</si>
  <si>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</si>
  <si>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</si>
  <si>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</si>
  <si>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</si>
  <si>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</si>
  <si>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</si>
  <si>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</si>
  <si>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</si>
  <si>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</si>
  <si>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</si>
  <si>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</si>
  <si>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</si>
  <si>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</si>
  <si>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</si>
  <si>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</si>
  <si>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</si>
  <si>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</si>
  <si>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</si>
  <si>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</si>
  <si>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</si>
  <si>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</si>
  <si>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</si>
  <si>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</si>
  <si>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</si>
  <si>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</si>
  <si>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</si>
  <si>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</si>
  <si>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</si>
  <si>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</si>
  <si>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</si>
  <si>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</si>
  <si>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</si>
  <si>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</si>
  <si>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</si>
  <si>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</si>
  <si>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</si>
  <si>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</si>
  <si>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</si>
  <si>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</si>
  <si>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</si>
  <si>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</si>
  <si>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</si>
  <si>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</si>
  <si>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</si>
  <si>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</si>
  <si>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</si>
  <si>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</si>
  <si>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</si>
  <si>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</si>
  <si>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</si>
  <si>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</si>
  <si>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</si>
  <si>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</si>
  <si>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</si>
  <si>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</si>
  <si>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</si>
  <si>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</si>
  <si>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</si>
  <si>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</si>
  <si>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</si>
  <si>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</si>
  <si>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</si>
  <si>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</si>
  <si>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</si>
  <si>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</si>
  <si>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</si>
  <si>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</si>
  <si>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</si>
  <si>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</si>
  <si>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</si>
  <si>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</si>
  <si>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</si>
  <si>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</si>
  <si>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</si>
  <si>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</si>
  <si>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</si>
  <si>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</si>
  <si>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</si>
  <si>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</si>
  <si>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</si>
  <si>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</si>
  <si>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</si>
  <si>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</si>
  <si>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</si>
  <si>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</si>
  <si>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</si>
  <si>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</si>
  <si>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</si>
  <si>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</si>
  <si>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</si>
  <si>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</si>
  <si>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</si>
  <si>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</si>
  <si>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</si>
  <si>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</si>
  <si>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</si>
  <si>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</si>
  <si>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</si>
  <si>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</si>
  <si>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</si>
  <si>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</si>
  <si>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</si>
  <si>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</si>
  <si>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</si>
  <si>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</si>
  <si>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</si>
  <si>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</si>
  <si>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</si>
  <si>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</si>
  <si>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</si>
  <si>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</si>
  <si>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</si>
  <si>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</si>
  <si>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</si>
  <si>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</si>
  <si>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</si>
  <si>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</si>
  <si>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</si>
  <si>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</si>
  <si>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</si>
  <si>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</si>
  <si>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</si>
  <si>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</si>
  <si>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</si>
  <si>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</si>
  <si>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</si>
  <si>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</si>
  <si>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</si>
  <si>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</si>
  <si>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</si>
  <si>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</si>
  <si>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</si>
  <si>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</si>
  <si>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</si>
  <si>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</si>
  <si>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</si>
  <si>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</si>
  <si>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</si>
  <si>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</si>
  <si>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</si>
  <si>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</si>
  <si>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</si>
  <si>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</si>
  <si>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</si>
  <si>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</si>
  <si>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</si>
  <si>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</si>
  <si>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</si>
  <si>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</si>
  <si>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</si>
  <si>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</si>
  <si>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</si>
  <si>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</si>
  <si>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</si>
  <si>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</si>
  <si>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</si>
  <si>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</si>
  <si>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</si>
  <si>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</si>
  <si>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</si>
  <si>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</si>
  <si>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</si>
  <si>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</si>
  <si>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</si>
  <si>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</si>
  <si>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</si>
  <si>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</si>
  <si>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</si>
  <si>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</si>
  <si>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</si>
  <si>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</si>
  <si>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</si>
  <si>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</si>
  <si>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</si>
  <si>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</si>
  <si>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</si>
  <si>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</si>
  <si>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</si>
  <si>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</si>
  <si>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</si>
  <si>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</si>
  <si>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</si>
  <si>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</si>
  <si>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</si>
  <si>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</si>
  <si>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</si>
  <si>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</si>
  <si>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</si>
  <si>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</si>
  <si>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</si>
  <si>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</si>
  <si>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</si>
  <si>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</si>
  <si>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</si>
  <si>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</si>
  <si>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</si>
  <si>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</si>
  <si>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</si>
  <si>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</si>
  <si>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</si>
  <si>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</si>
  <si>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</si>
  <si>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</si>
  <si>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</si>
  <si>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</si>
  <si>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</si>
  <si>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</si>
  <si>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</si>
  <si>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</si>
  <si>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</si>
  <si>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</si>
  <si>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</si>
  <si>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</si>
  <si>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</si>
  <si>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</si>
  <si>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</si>
  <si>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</si>
  <si>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</si>
  <si>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</si>
  <si>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</si>
  <si>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</si>
  <si>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</si>
  <si>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</si>
  <si>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</si>
  <si>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</si>
  <si>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</si>
  <si>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</si>
  <si>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</si>
  <si>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</si>
  <si>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</si>
  <si>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</si>
  <si>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</si>
  <si>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</si>
  <si>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</si>
  <si>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</si>
  <si>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</si>
  <si>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</si>
  <si>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</si>
  <si>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</si>
  <si>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</si>
  <si>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</si>
  <si>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</si>
  <si>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</si>
  <si>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</si>
  <si>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</si>
  <si>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</si>
  <si>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</si>
  <si>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</si>
  <si>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</si>
  <si>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</si>
  <si>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</si>
  <si>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</si>
  <si>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</si>
  <si>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</si>
  <si>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</si>
  <si>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</si>
  <si>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</si>
  <si>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</si>
  <si>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</si>
  <si>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</si>
  <si>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</si>
  <si>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</si>
  <si>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</si>
  <si>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</si>
  <si>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</si>
  <si>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</si>
  <si>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</si>
  <si>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</si>
  <si>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</si>
  <si>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</si>
  <si>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</si>
  <si>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</si>
  <si>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</si>
  <si>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</si>
  <si>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</si>
  <si>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</si>
  <si>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</si>
  <si>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</si>
  <si>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</si>
  <si>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</si>
  <si>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</si>
  <si>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</si>
  <si>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</si>
  <si>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</si>
  <si>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</si>
  <si>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</si>
  <si>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</si>
  <si>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</si>
  <si>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</si>
  <si>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</si>
  <si>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</si>
  <si>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</si>
  <si>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</si>
  <si>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</si>
  <si>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</si>
  <si>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</si>
  <si>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</si>
  <si>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</si>
  <si>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</si>
  <si>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 xml:space="preserve"> min⁻¹</t>
  </si>
  <si>
    <t>V</t>
  </si>
  <si>
    <t>mV</t>
  </si>
  <si>
    <t>mg</t>
  </si>
  <si>
    <t>hrs</t>
  </si>
  <si>
    <t>min</t>
  </si>
  <si>
    <t>20230322 13:09:47</t>
  </si>
  <si>
    <t>13:09:47</t>
  </si>
  <si>
    <t>sor_nut29_t3_ch5</t>
  </si>
  <si>
    <t>-</t>
  </si>
  <si>
    <t>0: Broadleaf</t>
  </si>
  <si>
    <t>--:--:--</t>
  </si>
  <si>
    <t>1/2</t>
  </si>
  <si>
    <t>00000000</t>
  </si>
  <si>
    <t>iiiiiiii</t>
  </si>
  <si>
    <t>off</t>
  </si>
  <si>
    <t>20230322 13:09:52</t>
  </si>
  <si>
    <t>13:09:52</t>
  </si>
  <si>
    <t>20230322 13:09:57</t>
  </si>
  <si>
    <t>13:09:57</t>
  </si>
  <si>
    <t>20230322 13:10:02</t>
  </si>
  <si>
    <t>13:10:02</t>
  </si>
  <si>
    <t>20230322 13:10:07</t>
  </si>
  <si>
    <t>13:10:07</t>
  </si>
  <si>
    <t>20230322 13:10:12</t>
  </si>
  <si>
    <t>13:10:12</t>
  </si>
  <si>
    <t>20230322 13:10:17</t>
  </si>
  <si>
    <t>13:10:17</t>
  </si>
  <si>
    <t>20230322 13:10:22</t>
  </si>
  <si>
    <t>13:10:22</t>
  </si>
  <si>
    <t>20230322 13:10:27</t>
  </si>
  <si>
    <t>13:10:27</t>
  </si>
  <si>
    <t>20230322 13:10:32</t>
  </si>
  <si>
    <t>13:10:32</t>
  </si>
  <si>
    <t>20230322 13:10:37</t>
  </si>
  <si>
    <t>13:10:37</t>
  </si>
  <si>
    <t>20230322 13:10:42</t>
  </si>
  <si>
    <t>13:10:42</t>
  </si>
  <si>
    <t>20230322 13:10:47</t>
  </si>
  <si>
    <t>13:10:47</t>
  </si>
  <si>
    <t>20230322 13:10:52</t>
  </si>
  <si>
    <t>13:10:52</t>
  </si>
  <si>
    <t>20230322 13:10:57</t>
  </si>
  <si>
    <t>13:10:57</t>
  </si>
  <si>
    <t>20230322 13:11:02</t>
  </si>
  <si>
    <t>13:11:02</t>
  </si>
  <si>
    <t>20230322 13:11:07</t>
  </si>
  <si>
    <t>13:11:07</t>
  </si>
  <si>
    <t>20230322 13:11:12</t>
  </si>
  <si>
    <t>13:11:12</t>
  </si>
  <si>
    <t>20230322 13:11:17</t>
  </si>
  <si>
    <t>13:11:17</t>
  </si>
  <si>
    <t>20230322 13:11:22</t>
  </si>
  <si>
    <t>13:11:22</t>
  </si>
  <si>
    <t>20230322 13:11:27</t>
  </si>
  <si>
    <t>13:11:27</t>
  </si>
  <si>
    <t>2/2</t>
  </si>
  <si>
    <t>20230322 13:11:32</t>
  </si>
  <si>
    <t>13:11:32</t>
  </si>
  <si>
    <t>20230322 13:11:37</t>
  </si>
  <si>
    <t>13:11:37</t>
  </si>
  <si>
    <t>20230322 13:11:42</t>
  </si>
  <si>
    <t>13:11:42</t>
  </si>
  <si>
    <t>20230322 13:13:19</t>
  </si>
  <si>
    <t>13:13:19</t>
  </si>
  <si>
    <t>20230322 13:13:24</t>
  </si>
  <si>
    <t>13:13:24</t>
  </si>
  <si>
    <t>20230322 13:13:29</t>
  </si>
  <si>
    <t>13:13:29</t>
  </si>
  <si>
    <t>20230322 13:13:34</t>
  </si>
  <si>
    <t>13:13:34</t>
  </si>
  <si>
    <t>20230322 13:13:39</t>
  </si>
  <si>
    <t>13:13:39</t>
  </si>
  <si>
    <t>20230322 13:13:44</t>
  </si>
  <si>
    <t>13:13:44</t>
  </si>
  <si>
    <t>20230322 13:13:49</t>
  </si>
  <si>
    <t>13:13:49</t>
  </si>
  <si>
    <t>20230322 13:13:54</t>
  </si>
  <si>
    <t>13:13:54</t>
  </si>
  <si>
    <t>20230322 13:13:59</t>
  </si>
  <si>
    <t>13:13:59</t>
  </si>
  <si>
    <t>20230322 13:14:04</t>
  </si>
  <si>
    <t>13:14:04</t>
  </si>
  <si>
    <t>20230322 13:14:09</t>
  </si>
  <si>
    <t>13:14:09</t>
  </si>
  <si>
    <t>20230322 13:14:14</t>
  </si>
  <si>
    <t>13:14:14</t>
  </si>
  <si>
    <t>20230322 13:14:19</t>
  </si>
  <si>
    <t>13:14:19</t>
  </si>
  <si>
    <t>20230322 13:14:24</t>
  </si>
  <si>
    <t>13:14:24</t>
  </si>
  <si>
    <t>20230322 13:14:29</t>
  </si>
  <si>
    <t>13:14:29</t>
  </si>
  <si>
    <t>20230322 13:14:34</t>
  </si>
  <si>
    <t>13:14:34</t>
  </si>
  <si>
    <t>20230322 13:14:39</t>
  </si>
  <si>
    <t>13:14:39</t>
  </si>
  <si>
    <t>20230322 13:14:44</t>
  </si>
  <si>
    <t>13:14:44</t>
  </si>
  <si>
    <t>20230322 13:14:49</t>
  </si>
  <si>
    <t>13:14:49</t>
  </si>
  <si>
    <t>20230322 13:14:54</t>
  </si>
  <si>
    <t>13:14:54</t>
  </si>
  <si>
    <t>20230322 13:14:59</t>
  </si>
  <si>
    <t>13:14:59</t>
  </si>
  <si>
    <t>20230322 13:15:04</t>
  </si>
  <si>
    <t>13:15:04</t>
  </si>
  <si>
    <t>20230322 13:15:09</t>
  </si>
  <si>
    <t>13:15:09</t>
  </si>
  <si>
    <t>20230322 13:15:14</t>
  </si>
  <si>
    <t>13:15:14</t>
  </si>
  <si>
    <t>20230322 13:15:19</t>
  </si>
  <si>
    <t>13:15:19</t>
  </si>
  <si>
    <t>20230322 13:15:24</t>
  </si>
  <si>
    <t>13:15:24</t>
  </si>
  <si>
    <t>20230322 13:15:29</t>
  </si>
  <si>
    <t>13:15:29</t>
  </si>
  <si>
    <t>20230322 13:15:34</t>
  </si>
  <si>
    <t>13:15:34</t>
  </si>
  <si>
    <t>20230322 13:15:39</t>
  </si>
  <si>
    <t>13:15:39</t>
  </si>
  <si>
    <t>20230322 13:15:44</t>
  </si>
  <si>
    <t>13:15:44</t>
  </si>
  <si>
    <t>20230322 13:15:49</t>
  </si>
  <si>
    <t>13:15:49</t>
  </si>
  <si>
    <t>20230322 13:15:54</t>
  </si>
  <si>
    <t>13:15:54</t>
  </si>
  <si>
    <t>20230322 13:15:59</t>
  </si>
  <si>
    <t>13:15:59</t>
  </si>
  <si>
    <t>20230322 13:16:04</t>
  </si>
  <si>
    <t>13:16:04</t>
  </si>
  <si>
    <t>20230322 13:16:09</t>
  </si>
  <si>
    <t>13:16:09</t>
  </si>
  <si>
    <t>20230322 13:16:14</t>
  </si>
  <si>
    <t>13:16:14</t>
  </si>
  <si>
    <t>20230322 13:16:19</t>
  </si>
  <si>
    <t>13:16:19</t>
  </si>
  <si>
    <t>20230322 13:16:24</t>
  </si>
  <si>
    <t>13:16:24</t>
  </si>
  <si>
    <t>20230322 13:16:29</t>
  </si>
  <si>
    <t>13:16:29</t>
  </si>
  <si>
    <t>20230322 13:16:34</t>
  </si>
  <si>
    <t>13:16:34</t>
  </si>
  <si>
    <t>20230322 13:16:39</t>
  </si>
  <si>
    <t>13:16:39</t>
  </si>
  <si>
    <t>20230322 13:16:44</t>
  </si>
  <si>
    <t>13:16:44</t>
  </si>
  <si>
    <t>20230322 13:16:49</t>
  </si>
  <si>
    <t>13:16:49</t>
  </si>
  <si>
    <t>20230322 13:16:54</t>
  </si>
  <si>
    <t>13:16:54</t>
  </si>
  <si>
    <t>20230322 13:16:59</t>
  </si>
  <si>
    <t>13:16:59</t>
  </si>
  <si>
    <t>20230322 13:17:04</t>
  </si>
  <si>
    <t>13:17:04</t>
  </si>
  <si>
    <t>20230322 13:17:09</t>
  </si>
  <si>
    <t>13:17:09</t>
  </si>
  <si>
    <t>20230322 13:17:14</t>
  </si>
  <si>
    <t>13:17:14</t>
  </si>
  <si>
    <t>20230322 13:17:19</t>
  </si>
  <si>
    <t>13:17:19</t>
  </si>
  <si>
    <t>20230322 13:17:24</t>
  </si>
  <si>
    <t>13:17:24</t>
  </si>
  <si>
    <t>20230322 13:17:29</t>
  </si>
  <si>
    <t>13:17:29</t>
  </si>
  <si>
    <t>20230322 13:17:34</t>
  </si>
  <si>
    <t>13:17:34</t>
  </si>
  <si>
    <t>20230322 13:17:39</t>
  </si>
  <si>
    <t>13:17:39</t>
  </si>
  <si>
    <t>20230322 13:17:44</t>
  </si>
  <si>
    <t>13:17:44</t>
  </si>
  <si>
    <t>20230322 13:17:49</t>
  </si>
  <si>
    <t>13:17:49</t>
  </si>
  <si>
    <t>20230322 13:17:54</t>
  </si>
  <si>
    <t>13:17:54</t>
  </si>
  <si>
    <t>20230322 13:17:59</t>
  </si>
  <si>
    <t>13:17:59</t>
  </si>
  <si>
    <t>20230322 13:18:04</t>
  </si>
  <si>
    <t>13:18:04</t>
  </si>
  <si>
    <t>20230322 13:18:09</t>
  </si>
  <si>
    <t>13:18:09</t>
  </si>
  <si>
    <t>20230322 13:18:14</t>
  </si>
  <si>
    <t>13:18:14</t>
  </si>
  <si>
    <t>20230322 13:18:19</t>
  </si>
  <si>
    <t>13:18:19</t>
  </si>
  <si>
    <t>20230322 13:18:24</t>
  </si>
  <si>
    <t>13:18:24</t>
  </si>
  <si>
    <t>20230322 13:18:29</t>
  </si>
  <si>
    <t>13:18:29</t>
  </si>
  <si>
    <t>20230322 13:18:34</t>
  </si>
  <si>
    <t>13:18:34</t>
  </si>
  <si>
    <t>20230322 13:18:39</t>
  </si>
  <si>
    <t>13:18:39</t>
  </si>
  <si>
    <t>20230322 13:18:44</t>
  </si>
  <si>
    <t>13:18:44</t>
  </si>
  <si>
    <t>20230322 13:18:49</t>
  </si>
  <si>
    <t>13:18:49</t>
  </si>
  <si>
    <t>20230322 13:18:54</t>
  </si>
  <si>
    <t>13:18:54</t>
  </si>
  <si>
    <t>20230322 13:18:59</t>
  </si>
  <si>
    <t>13:18:59</t>
  </si>
  <si>
    <t>20230322 13:19:04</t>
  </si>
  <si>
    <t>13:19:04</t>
  </si>
  <si>
    <t>20230322 13:19:09</t>
  </si>
  <si>
    <t>13:19:09</t>
  </si>
  <si>
    <t>20230322 13:19:14</t>
  </si>
  <si>
    <t>13:19:14</t>
  </si>
  <si>
    <t>20230322 13:50:42</t>
  </si>
  <si>
    <t>13:50:42</t>
  </si>
  <si>
    <t>20230322 13:50:47</t>
  </si>
  <si>
    <t>13:50:47</t>
  </si>
  <si>
    <t>20230322 13:50:52</t>
  </si>
  <si>
    <t>13:50:52</t>
  </si>
  <si>
    <t>20230322 13:50:57</t>
  </si>
  <si>
    <t>13:50:57</t>
  </si>
  <si>
    <t>20230322 13:51:02</t>
  </si>
  <si>
    <t>13:51:02</t>
  </si>
  <si>
    <t>20230322 13:51:07</t>
  </si>
  <si>
    <t>13:51:07</t>
  </si>
  <si>
    <t>20230322 13:51:12</t>
  </si>
  <si>
    <t>13:51:12</t>
  </si>
  <si>
    <t>20230322 13:51:17</t>
  </si>
  <si>
    <t>13:51:17</t>
  </si>
  <si>
    <t>20230322 13:51:22</t>
  </si>
  <si>
    <t>13:51:22</t>
  </si>
  <si>
    <t>20230322 13:51:27</t>
  </si>
  <si>
    <t>13:51:27</t>
  </si>
  <si>
    <t>20230322 13:51:32</t>
  </si>
  <si>
    <t>13:51:32</t>
  </si>
  <si>
    <t>20230322 13:51:37</t>
  </si>
  <si>
    <t>13:51:37</t>
  </si>
  <si>
    <t>20230322 13:51:42</t>
  </si>
  <si>
    <t>13:51:42</t>
  </si>
  <si>
    <t>20230322 13:51:47</t>
  </si>
  <si>
    <t>13:51:47</t>
  </si>
  <si>
    <t>20230322 13:51:52</t>
  </si>
  <si>
    <t>13:51:52</t>
  </si>
  <si>
    <t>20230322 13:51:57</t>
  </si>
  <si>
    <t>13:51:57</t>
  </si>
  <si>
    <t>20230322 13:52:02</t>
  </si>
  <si>
    <t>13:52:02</t>
  </si>
  <si>
    <t>20230322 13:52:07</t>
  </si>
  <si>
    <t>13:52:07</t>
  </si>
  <si>
    <t>20230322 13:52:12</t>
  </si>
  <si>
    <t>13:52:12</t>
  </si>
  <si>
    <t>20230322 13:52:17</t>
  </si>
  <si>
    <t>13:52:17</t>
  </si>
  <si>
    <t>20230322 13:52:22</t>
  </si>
  <si>
    <t>13:52:22</t>
  </si>
  <si>
    <t>20230322 13:52:27</t>
  </si>
  <si>
    <t>13:52:27</t>
  </si>
  <si>
    <t>20230322 13:52:32</t>
  </si>
  <si>
    <t>13:52:32</t>
  </si>
  <si>
    <t>20230322 13:52:37</t>
  </si>
  <si>
    <t>13:52:37</t>
  </si>
  <si>
    <t>20230322 13:54:14</t>
  </si>
  <si>
    <t>13:54:14</t>
  </si>
  <si>
    <t>20230322 13:54:19</t>
  </si>
  <si>
    <t>13:54:19</t>
  </si>
  <si>
    <t>20230322 13:54:24</t>
  </si>
  <si>
    <t>13:54:24</t>
  </si>
  <si>
    <t>20230322 13:54:29</t>
  </si>
  <si>
    <t>13:54:29</t>
  </si>
  <si>
    <t>20230322 13:54:34</t>
  </si>
  <si>
    <t>13:54:34</t>
  </si>
  <si>
    <t>20230322 13:54:39</t>
  </si>
  <si>
    <t>13:54:39</t>
  </si>
  <si>
    <t>20230322 13:54:44</t>
  </si>
  <si>
    <t>13:54:44</t>
  </si>
  <si>
    <t>20230322 13:54:49</t>
  </si>
  <si>
    <t>13:54:49</t>
  </si>
  <si>
    <t>20230322 13:54:54</t>
  </si>
  <si>
    <t>13:54:54</t>
  </si>
  <si>
    <t>20230322 13:54:59</t>
  </si>
  <si>
    <t>13:54:59</t>
  </si>
  <si>
    <t>20230322 13:55:04</t>
  </si>
  <si>
    <t>13:55:04</t>
  </si>
  <si>
    <t>20230322 13:55:09</t>
  </si>
  <si>
    <t>13:55:09</t>
  </si>
  <si>
    <t>20230322 13:55:14</t>
  </si>
  <si>
    <t>13:55:14</t>
  </si>
  <si>
    <t>20230322 13:55:19</t>
  </si>
  <si>
    <t>13:55:19</t>
  </si>
  <si>
    <t>20230322 13:55:24</t>
  </si>
  <si>
    <t>13:55:24</t>
  </si>
  <si>
    <t>20230322 13:55:29</t>
  </si>
  <si>
    <t>13:55:29</t>
  </si>
  <si>
    <t>20230322 13:55:34</t>
  </si>
  <si>
    <t>13:55:34</t>
  </si>
  <si>
    <t>20230322 13:55:39</t>
  </si>
  <si>
    <t>13:55:39</t>
  </si>
  <si>
    <t>20230322 13:55:44</t>
  </si>
  <si>
    <t>13:55:44</t>
  </si>
  <si>
    <t>20230322 13:55:49</t>
  </si>
  <si>
    <t>13:55:49</t>
  </si>
  <si>
    <t>20230322 13:55:54</t>
  </si>
  <si>
    <t>13:55:54</t>
  </si>
  <si>
    <t>20230322 13:55:59</t>
  </si>
  <si>
    <t>13:55:59</t>
  </si>
  <si>
    <t>20230322 13:56:04</t>
  </si>
  <si>
    <t>13:56:04</t>
  </si>
  <si>
    <t>20230322 13:56:09</t>
  </si>
  <si>
    <t>13:56:09</t>
  </si>
  <si>
    <t>20230322 13:56:14</t>
  </si>
  <si>
    <t>13:56:14</t>
  </si>
  <si>
    <t>20230322 13:56:19</t>
  </si>
  <si>
    <t>13:56:19</t>
  </si>
  <si>
    <t>20230322 13:56:24</t>
  </si>
  <si>
    <t>13:56:24</t>
  </si>
  <si>
    <t>20230322 13:56:28</t>
  </si>
  <si>
    <t>13:56:28</t>
  </si>
  <si>
    <t>20230322 13:56:34</t>
  </si>
  <si>
    <t>13:56:34</t>
  </si>
  <si>
    <t>20230322 13:56:38</t>
  </si>
  <si>
    <t>13:56:38</t>
  </si>
  <si>
    <t>20230322 13:56:44</t>
  </si>
  <si>
    <t>13:56:44</t>
  </si>
  <si>
    <t>20230322 13:56:48</t>
  </si>
  <si>
    <t>13:56:48</t>
  </si>
  <si>
    <t>20230322 13:56:54</t>
  </si>
  <si>
    <t>13:56:54</t>
  </si>
  <si>
    <t>20230322 13:56:58</t>
  </si>
  <si>
    <t>13:56:58</t>
  </si>
  <si>
    <t>20230322 13:57:04</t>
  </si>
  <si>
    <t>13:57:04</t>
  </si>
  <si>
    <t>20230322 13:57:08</t>
  </si>
  <si>
    <t>13:57:08</t>
  </si>
  <si>
    <t>20230322 13:57:13</t>
  </si>
  <si>
    <t>13:57:13</t>
  </si>
  <si>
    <t>20230322 13:57:18</t>
  </si>
  <si>
    <t>13:57:18</t>
  </si>
  <si>
    <t>20230322 13:57:23</t>
  </si>
  <si>
    <t>13:57:23</t>
  </si>
  <si>
    <t>20230322 13:57:28</t>
  </si>
  <si>
    <t>13:57:28</t>
  </si>
  <si>
    <t>20230322 13:57:33</t>
  </si>
  <si>
    <t>13:57:33</t>
  </si>
  <si>
    <t>20230322 13:57:38</t>
  </si>
  <si>
    <t>13:57:38</t>
  </si>
  <si>
    <t>20230322 13:57:43</t>
  </si>
  <si>
    <t>13:57:43</t>
  </si>
  <si>
    <t>20230322 13:57:48</t>
  </si>
  <si>
    <t>13:57:48</t>
  </si>
  <si>
    <t>20230322 13:57:53</t>
  </si>
  <si>
    <t>13:57:53</t>
  </si>
  <si>
    <t>20230322 13:57:58</t>
  </si>
  <si>
    <t>13:57:58</t>
  </si>
  <si>
    <t>20230322 13:58:03</t>
  </si>
  <si>
    <t>13:58:03</t>
  </si>
  <si>
    <t>20230322 13:58:08</t>
  </si>
  <si>
    <t>13:58:08</t>
  </si>
  <si>
    <t>20230322 13:58:13</t>
  </si>
  <si>
    <t>13:58:13</t>
  </si>
  <si>
    <t>20230322 13:58:18</t>
  </si>
  <si>
    <t>13:58:18</t>
  </si>
  <si>
    <t>20230322 13:58:23</t>
  </si>
  <si>
    <t>13:58:23</t>
  </si>
  <si>
    <t>20230322 13:58:28</t>
  </si>
  <si>
    <t>13:58:28</t>
  </si>
  <si>
    <t>20230322 13:58:33</t>
  </si>
  <si>
    <t>13:58:33</t>
  </si>
  <si>
    <t>20230322 13:58:38</t>
  </si>
  <si>
    <t>13:58:38</t>
  </si>
  <si>
    <t>20230322 13:58:43</t>
  </si>
  <si>
    <t>13:58:43</t>
  </si>
  <si>
    <t>20230322 13:58:48</t>
  </si>
  <si>
    <t>13:58:48</t>
  </si>
  <si>
    <t>20230322 13:58:53</t>
  </si>
  <si>
    <t>13:58:53</t>
  </si>
  <si>
    <t>20230322 13:58:58</t>
  </si>
  <si>
    <t>13:58:58</t>
  </si>
  <si>
    <t>20230322 13:59:03</t>
  </si>
  <si>
    <t>13:59:03</t>
  </si>
  <si>
    <t>20230322 13:59:08</t>
  </si>
  <si>
    <t>13:59:08</t>
  </si>
  <si>
    <t>20230322 13:59:13</t>
  </si>
  <si>
    <t>13:59:13</t>
  </si>
  <si>
    <t>20230322 13:59:18</t>
  </si>
  <si>
    <t>13:59:18</t>
  </si>
  <si>
    <t>20230322 13:59:23</t>
  </si>
  <si>
    <t>13:59:23</t>
  </si>
  <si>
    <t>20230322 13:59:28</t>
  </si>
  <si>
    <t>13:59:28</t>
  </si>
  <si>
    <t>20230322 13:59:33</t>
  </si>
  <si>
    <t>13:59:33</t>
  </si>
  <si>
    <t>20230322 13:59:38</t>
  </si>
  <si>
    <t>13:59:38</t>
  </si>
  <si>
    <t>20230322 13:59:43</t>
  </si>
  <si>
    <t>13:59:43</t>
  </si>
  <si>
    <t>20230322 13:59:48</t>
  </si>
  <si>
    <t>13:59:48</t>
  </si>
  <si>
    <t>20230322 13:59:53</t>
  </si>
  <si>
    <t>13:59:53</t>
  </si>
  <si>
    <t>20230322 13:59:58</t>
  </si>
  <si>
    <t>13:59:58</t>
  </si>
  <si>
    <t>20230322 14:00:03</t>
  </si>
  <si>
    <t>14:00:03</t>
  </si>
  <si>
    <t>20230322 14:00:08</t>
  </si>
  <si>
    <t>14:00:08</t>
  </si>
  <si>
    <t>20230322 14:18:23</t>
  </si>
  <si>
    <t>14:18:23</t>
  </si>
  <si>
    <t>sor_nut30_t3_ch5</t>
  </si>
  <si>
    <t>20230322 14:18:28</t>
  </si>
  <si>
    <t>14:18:28</t>
  </si>
  <si>
    <t>20230322 14:18:33</t>
  </si>
  <si>
    <t>14:18:33</t>
  </si>
  <si>
    <t>20230322 14:18:38</t>
  </si>
  <si>
    <t>14:18:38</t>
  </si>
  <si>
    <t>20230322 14:18:43</t>
  </si>
  <si>
    <t>14:18:43</t>
  </si>
  <si>
    <t>20230322 14:18:48</t>
  </si>
  <si>
    <t>14:18:48</t>
  </si>
  <si>
    <t>20230322 14:18:53</t>
  </si>
  <si>
    <t>14:18:53</t>
  </si>
  <si>
    <t>20230322 14:18:58</t>
  </si>
  <si>
    <t>14:18:58</t>
  </si>
  <si>
    <t>20230322 14:19:03</t>
  </si>
  <si>
    <t>14:19:03</t>
  </si>
  <si>
    <t>20230322 14:19:08</t>
  </si>
  <si>
    <t>14:19:08</t>
  </si>
  <si>
    <t>20230322 14:19:13</t>
  </si>
  <si>
    <t>14:19:13</t>
  </si>
  <si>
    <t>20230322 14:19:18</t>
  </si>
  <si>
    <t>14:19:18</t>
  </si>
  <si>
    <t>20230322 14:19:23</t>
  </si>
  <si>
    <t>14:19:23</t>
  </si>
  <si>
    <t>20230322 14:19:28</t>
  </si>
  <si>
    <t>14:19:28</t>
  </si>
  <si>
    <t>20230322 14:19:33</t>
  </si>
  <si>
    <t>14:19:33</t>
  </si>
  <si>
    <t>20230322 14:19:38</t>
  </si>
  <si>
    <t>14:19:38</t>
  </si>
  <si>
    <t>20230322 14:19:43</t>
  </si>
  <si>
    <t>14:19:43</t>
  </si>
  <si>
    <t>20230322 14:19:48</t>
  </si>
  <si>
    <t>14:19:48</t>
  </si>
  <si>
    <t>20230322 14:19:53</t>
  </si>
  <si>
    <t>14:19:53</t>
  </si>
  <si>
    <t>20230322 14:19:58</t>
  </si>
  <si>
    <t>14:19:58</t>
  </si>
  <si>
    <t>20230322 14:20:03</t>
  </si>
  <si>
    <t>14:20:03</t>
  </si>
  <si>
    <t>20230322 14:20:08</t>
  </si>
  <si>
    <t>14:20:08</t>
  </si>
  <si>
    <t>20230322 14:20:13</t>
  </si>
  <si>
    <t>14:20:13</t>
  </si>
  <si>
    <t>20230322 14:20:18</t>
  </si>
  <si>
    <t>14:20:18</t>
  </si>
  <si>
    <t>20230322 14:21:55</t>
  </si>
  <si>
    <t>14:21:55</t>
  </si>
  <si>
    <t>20230322 14:22:00</t>
  </si>
  <si>
    <t>14:22:00</t>
  </si>
  <si>
    <t>20230322 14:22:05</t>
  </si>
  <si>
    <t>14:22:05</t>
  </si>
  <si>
    <t>20230322 14:22:10</t>
  </si>
  <si>
    <t>14:22:10</t>
  </si>
  <si>
    <t>20230322 14:22:15</t>
  </si>
  <si>
    <t>14:22:15</t>
  </si>
  <si>
    <t>20230322 14:22:20</t>
  </si>
  <si>
    <t>14:22:20</t>
  </si>
  <si>
    <t>20230322 14:22:25</t>
  </si>
  <si>
    <t>14:22:25</t>
  </si>
  <si>
    <t>20230322 14:22:30</t>
  </si>
  <si>
    <t>14:22:30</t>
  </si>
  <si>
    <t>20230322 14:22:35</t>
  </si>
  <si>
    <t>14:22:35</t>
  </si>
  <si>
    <t>20230322 14:22:40</t>
  </si>
  <si>
    <t>14:22:40</t>
  </si>
  <si>
    <t>20230322 14:22:45</t>
  </si>
  <si>
    <t>14:22:45</t>
  </si>
  <si>
    <t>20230322 14:22:50</t>
  </si>
  <si>
    <t>14:22:50</t>
  </si>
  <si>
    <t>20230322 14:22:55</t>
  </si>
  <si>
    <t>14:22:55</t>
  </si>
  <si>
    <t>20230322 14:23:00</t>
  </si>
  <si>
    <t>14:23:00</t>
  </si>
  <si>
    <t>20230322 14:23:05</t>
  </si>
  <si>
    <t>14:23:05</t>
  </si>
  <si>
    <t>20230322 14:23:10</t>
  </si>
  <si>
    <t>14:23:10</t>
  </si>
  <si>
    <t>20230322 14:23:15</t>
  </si>
  <si>
    <t>14:23:15</t>
  </si>
  <si>
    <t>20230322 14:23:20</t>
  </si>
  <si>
    <t>14:23:20</t>
  </si>
  <si>
    <t>20230322 14:23:25</t>
  </si>
  <si>
    <t>14:23:25</t>
  </si>
  <si>
    <t>20230322 14:23:30</t>
  </si>
  <si>
    <t>14:23:30</t>
  </si>
  <si>
    <t>20230322 14:23:35</t>
  </si>
  <si>
    <t>14:23:35</t>
  </si>
  <si>
    <t>20230322 14:23:40</t>
  </si>
  <si>
    <t>14:23:40</t>
  </si>
  <si>
    <t>20230322 14:23:45</t>
  </si>
  <si>
    <t>14:23:45</t>
  </si>
  <si>
    <t>20230322 14:23:50</t>
  </si>
  <si>
    <t>14:23:50</t>
  </si>
  <si>
    <t>20230322 14:23:55</t>
  </si>
  <si>
    <t>14:23:55</t>
  </si>
  <si>
    <t>20230322 14:24:00</t>
  </si>
  <si>
    <t>14:24:00</t>
  </si>
  <si>
    <t>20230322 14:24:05</t>
  </si>
  <si>
    <t>14:24:05</t>
  </si>
  <si>
    <t>20230322 14:24:10</t>
  </si>
  <si>
    <t>14:24:10</t>
  </si>
  <si>
    <t>20230322 14:24:15</t>
  </si>
  <si>
    <t>14:24:15</t>
  </si>
  <si>
    <t>20230322 14:24:20</t>
  </si>
  <si>
    <t>14:24:20</t>
  </si>
  <si>
    <t>20230322 14:24:25</t>
  </si>
  <si>
    <t>14:24:25</t>
  </si>
  <si>
    <t>20230322 14:24:30</t>
  </si>
  <si>
    <t>14:24:30</t>
  </si>
  <si>
    <t>20230322 14:24:35</t>
  </si>
  <si>
    <t>14:24:35</t>
  </si>
  <si>
    <t>20230322 14:24:40</t>
  </si>
  <si>
    <t>14:24:40</t>
  </si>
  <si>
    <t>20230322 14:24:45</t>
  </si>
  <si>
    <t>14:24:45</t>
  </si>
  <si>
    <t>20230322 14:24:50</t>
  </si>
  <si>
    <t>14:24:50</t>
  </si>
  <si>
    <t>20230322 14:24:55</t>
  </si>
  <si>
    <t>14:24:55</t>
  </si>
  <si>
    <t>20230322 14:25:00</t>
  </si>
  <si>
    <t>14:25:00</t>
  </si>
  <si>
    <t>20230322 14:25:05</t>
  </si>
  <si>
    <t>14:25:05</t>
  </si>
  <si>
    <t>20230322 14:25:10</t>
  </si>
  <si>
    <t>14:25:10</t>
  </si>
  <si>
    <t>20230322 14:25:15</t>
  </si>
  <si>
    <t>14:25:15</t>
  </si>
  <si>
    <t>20230322 14:25:20</t>
  </si>
  <si>
    <t>14:25:20</t>
  </si>
  <si>
    <t>20230322 14:25:25</t>
  </si>
  <si>
    <t>14:25:25</t>
  </si>
  <si>
    <t>20230322 14:25:30</t>
  </si>
  <si>
    <t>14:25:30</t>
  </si>
  <si>
    <t>20230322 14:25:35</t>
  </si>
  <si>
    <t>14:25:35</t>
  </si>
  <si>
    <t>20230322 14:25:40</t>
  </si>
  <si>
    <t>14:25:40</t>
  </si>
  <si>
    <t>20230322 14:25:45</t>
  </si>
  <si>
    <t>14:25:45</t>
  </si>
  <si>
    <t>20230322 14:25:50</t>
  </si>
  <si>
    <t>14:25:50</t>
  </si>
  <si>
    <t>20230322 14:25:55</t>
  </si>
  <si>
    <t>14:25:55</t>
  </si>
  <si>
    <t>20230322 14:26:00</t>
  </si>
  <si>
    <t>14:26:00</t>
  </si>
  <si>
    <t>20230322 14:26:05</t>
  </si>
  <si>
    <t>14:26:05</t>
  </si>
  <si>
    <t>20230322 14:26:10</t>
  </si>
  <si>
    <t>14:26:10</t>
  </si>
  <si>
    <t>20230322 14:26:15</t>
  </si>
  <si>
    <t>14:26:15</t>
  </si>
  <si>
    <t>20230322 14:26:20</t>
  </si>
  <si>
    <t>14:26:20</t>
  </si>
  <si>
    <t>20230322 14:26:25</t>
  </si>
  <si>
    <t>14:26:25</t>
  </si>
  <si>
    <t>20230322 14:26:30</t>
  </si>
  <si>
    <t>14:26:30</t>
  </si>
  <si>
    <t>20230322 14:26:35</t>
  </si>
  <si>
    <t>14:26:35</t>
  </si>
  <si>
    <t>20230322 14:26:40</t>
  </si>
  <si>
    <t>14:26:40</t>
  </si>
  <si>
    <t>20230322 14:26:45</t>
  </si>
  <si>
    <t>14:26:45</t>
  </si>
  <si>
    <t>20230322 14:26:50</t>
  </si>
  <si>
    <t>14:26:50</t>
  </si>
  <si>
    <t>20230322 14:26:55</t>
  </si>
  <si>
    <t>14:26:55</t>
  </si>
  <si>
    <t>20230322 14:27:00</t>
  </si>
  <si>
    <t>14:27:00</t>
  </si>
  <si>
    <t>20230322 14:27:05</t>
  </si>
  <si>
    <t>14:27:05</t>
  </si>
  <si>
    <t>20230322 14:27:10</t>
  </si>
  <si>
    <t>14:27:10</t>
  </si>
  <si>
    <t>20230322 14:27:15</t>
  </si>
  <si>
    <t>14:27:15</t>
  </si>
  <si>
    <t>20230322 14:27:20</t>
  </si>
  <si>
    <t>14:27:20</t>
  </si>
  <si>
    <t>20230322 14:27:25</t>
  </si>
  <si>
    <t>14:27:25</t>
  </si>
  <si>
    <t>20230322 14:27:30</t>
  </si>
  <si>
    <t>14:27:30</t>
  </si>
  <si>
    <t>20230322 14:27:34</t>
  </si>
  <si>
    <t>14:27:34</t>
  </si>
  <si>
    <t>20230322 14:27:39</t>
  </si>
  <si>
    <t>14:27:39</t>
  </si>
  <si>
    <t>20230322 14:27:44</t>
  </si>
  <si>
    <t>14:27:44</t>
  </si>
  <si>
    <t>20230322 14:27:49</t>
  </si>
  <si>
    <t>14:27:49</t>
  </si>
  <si>
    <t>20230322 15:06:36</t>
  </si>
  <si>
    <t>15:06:36</t>
  </si>
  <si>
    <t>20230322 15:06:41</t>
  </si>
  <si>
    <t>15:06:41</t>
  </si>
  <si>
    <t>20230322 15:06:46</t>
  </si>
  <si>
    <t>15:06:46</t>
  </si>
  <si>
    <t>20230322 15:06:51</t>
  </si>
  <si>
    <t>15:06:51</t>
  </si>
  <si>
    <t>20230322 15:06:56</t>
  </si>
  <si>
    <t>15:06:56</t>
  </si>
  <si>
    <t>20230322 15:07:01</t>
  </si>
  <si>
    <t>15:07:01</t>
  </si>
  <si>
    <t>20230322 15:07:06</t>
  </si>
  <si>
    <t>15:07:06</t>
  </si>
  <si>
    <t>20230322 15:07:11</t>
  </si>
  <si>
    <t>15:07:11</t>
  </si>
  <si>
    <t>20230322 15:07:16</t>
  </si>
  <si>
    <t>15:07:16</t>
  </si>
  <si>
    <t>20230322 15:07:21</t>
  </si>
  <si>
    <t>15:07:21</t>
  </si>
  <si>
    <t>20230322 15:07:26</t>
  </si>
  <si>
    <t>15:07:26</t>
  </si>
  <si>
    <t>20230322 15:07:31</t>
  </si>
  <si>
    <t>15:07:31</t>
  </si>
  <si>
    <t>20230322 15:07:36</t>
  </si>
  <si>
    <t>15:07:36</t>
  </si>
  <si>
    <t>20230322 15:07:41</t>
  </si>
  <si>
    <t>15:07:41</t>
  </si>
  <si>
    <t>20230322 15:07:46</t>
  </si>
  <si>
    <t>15:07:46</t>
  </si>
  <si>
    <t>20230322 15:07:51</t>
  </si>
  <si>
    <t>15:07:51</t>
  </si>
  <si>
    <t>20230322 15:07:56</t>
  </si>
  <si>
    <t>15:07:56</t>
  </si>
  <si>
    <t>20230322 15:08:01</t>
  </si>
  <si>
    <t>15:08:01</t>
  </si>
  <si>
    <t>20230322 15:08:06</t>
  </si>
  <si>
    <t>15:08:06</t>
  </si>
  <si>
    <t>20230322 15:08:11</t>
  </si>
  <si>
    <t>15:08:11</t>
  </si>
  <si>
    <t>20230322 15:08:16</t>
  </si>
  <si>
    <t>15:08:16</t>
  </si>
  <si>
    <t>20230322 15:08:21</t>
  </si>
  <si>
    <t>15:08:21</t>
  </si>
  <si>
    <t>20230322 15:08:26</t>
  </si>
  <si>
    <t>15:08:26</t>
  </si>
  <si>
    <t>20230322 15:08:31</t>
  </si>
  <si>
    <t>15:08:31</t>
  </si>
  <si>
    <t>20230322 15:10:08</t>
  </si>
  <si>
    <t>15:10:08</t>
  </si>
  <si>
    <t>20230322 15:10:13</t>
  </si>
  <si>
    <t>15:10:13</t>
  </si>
  <si>
    <t>20230322 15:10:18</t>
  </si>
  <si>
    <t>15:10:18</t>
  </si>
  <si>
    <t>20230322 15:10:23</t>
  </si>
  <si>
    <t>15:10:23</t>
  </si>
  <si>
    <t>20230322 15:10:28</t>
  </si>
  <si>
    <t>15:10:28</t>
  </si>
  <si>
    <t>20230322 15:10:33</t>
  </si>
  <si>
    <t>15:10:33</t>
  </si>
  <si>
    <t>20230322 15:10:38</t>
  </si>
  <si>
    <t>15:10:38</t>
  </si>
  <si>
    <t>20230322 15:10:43</t>
  </si>
  <si>
    <t>15:10:43</t>
  </si>
  <si>
    <t>20230322 15:10:48</t>
  </si>
  <si>
    <t>15:10:48</t>
  </si>
  <si>
    <t>20230322 15:10:53</t>
  </si>
  <si>
    <t>15:10:53</t>
  </si>
  <si>
    <t>20230322 15:10:58</t>
  </si>
  <si>
    <t>15:10:58</t>
  </si>
  <si>
    <t>20230322 15:11:03</t>
  </si>
  <si>
    <t>15:11:03</t>
  </si>
  <si>
    <t>20230322 15:11:08</t>
  </si>
  <si>
    <t>15:11:08</t>
  </si>
  <si>
    <t>20230322 15:11:13</t>
  </si>
  <si>
    <t>15:11:13</t>
  </si>
  <si>
    <t>20230322 15:11:18</t>
  </si>
  <si>
    <t>15:11:18</t>
  </si>
  <si>
    <t>20230322 15:11:23</t>
  </si>
  <si>
    <t>15:11:23</t>
  </si>
  <si>
    <t>20230322 15:11:28</t>
  </si>
  <si>
    <t>15:11:28</t>
  </si>
  <si>
    <t>20230322 15:11:33</t>
  </si>
  <si>
    <t>15:11:33</t>
  </si>
  <si>
    <t>20230322 15:11:38</t>
  </si>
  <si>
    <t>15:11:38</t>
  </si>
  <si>
    <t>20230322 15:11:43</t>
  </si>
  <si>
    <t>15:11:43</t>
  </si>
  <si>
    <t>20230322 15:11:48</t>
  </si>
  <si>
    <t>15:11:48</t>
  </si>
  <si>
    <t>20230322 15:11:53</t>
  </si>
  <si>
    <t>15:11:53</t>
  </si>
  <si>
    <t>20230322 15:11:58</t>
  </si>
  <si>
    <t>15:11:58</t>
  </si>
  <si>
    <t>20230322 15:12:03</t>
  </si>
  <si>
    <t>15:12:03</t>
  </si>
  <si>
    <t>20230322 15:12:08</t>
  </si>
  <si>
    <t>15:12:08</t>
  </si>
  <si>
    <t>20230322 15:12:13</t>
  </si>
  <si>
    <t>15:12:13</t>
  </si>
  <si>
    <t>20230322 15:12:18</t>
  </si>
  <si>
    <t>15:12:18</t>
  </si>
  <si>
    <t>20230322 15:12:23</t>
  </si>
  <si>
    <t>15:12:23</t>
  </si>
  <si>
    <t>20230322 15:12:28</t>
  </si>
  <si>
    <t>15:12:28</t>
  </si>
  <si>
    <t>20230322 15:12:33</t>
  </si>
  <si>
    <t>15:12:33</t>
  </si>
  <si>
    <t>20230322 15:12:38</t>
  </si>
  <si>
    <t>15:12:38</t>
  </si>
  <si>
    <t>20230322 15:12:43</t>
  </si>
  <si>
    <t>15:12:43</t>
  </si>
  <si>
    <t>20230322 15:12:48</t>
  </si>
  <si>
    <t>15:12:48</t>
  </si>
  <si>
    <t>20230322 15:12:53</t>
  </si>
  <si>
    <t>15:12:53</t>
  </si>
  <si>
    <t>20230322 15:12:58</t>
  </si>
  <si>
    <t>15:12:58</t>
  </si>
  <si>
    <t>20230322 15:13:03</t>
  </si>
  <si>
    <t>15:13:03</t>
  </si>
  <si>
    <t>20230322 15:13:08</t>
  </si>
  <si>
    <t>15:13:08</t>
  </si>
  <si>
    <t>20230322 15:13:13</t>
  </si>
  <si>
    <t>15:13:13</t>
  </si>
  <si>
    <t>20230322 15:13:18</t>
  </si>
  <si>
    <t>15:13:18</t>
  </si>
  <si>
    <t>20230322 15:13:23</t>
  </si>
  <si>
    <t>15:13:23</t>
  </si>
  <si>
    <t>20230322 15:13:28</t>
  </si>
  <si>
    <t>15:13:28</t>
  </si>
  <si>
    <t>20230322 15:13:33</t>
  </si>
  <si>
    <t>15:13:33</t>
  </si>
  <si>
    <t>20230322 15:13:38</t>
  </si>
  <si>
    <t>15:13:38</t>
  </si>
  <si>
    <t>20230322 15:13:43</t>
  </si>
  <si>
    <t>15:13:43</t>
  </si>
  <si>
    <t>20230322 15:13:48</t>
  </si>
  <si>
    <t>15:13:48</t>
  </si>
  <si>
    <t>20230322 15:13:53</t>
  </si>
  <si>
    <t>15:13:53</t>
  </si>
  <si>
    <t>20230322 15:13:58</t>
  </si>
  <si>
    <t>15:13:58</t>
  </si>
  <si>
    <t>20230322 15:14:03</t>
  </si>
  <si>
    <t>15:14:03</t>
  </si>
  <si>
    <t>20230322 15:14:08</t>
  </si>
  <si>
    <t>15:14:08</t>
  </si>
  <si>
    <t>20230322 15:14:13</t>
  </si>
  <si>
    <t>15:14:13</t>
  </si>
  <si>
    <t>20230322 15:14:18</t>
  </si>
  <si>
    <t>15:14:18</t>
  </si>
  <si>
    <t>20230322 15:14:23</t>
  </si>
  <si>
    <t>15:14:23</t>
  </si>
  <si>
    <t>20230322 15:14:28</t>
  </si>
  <si>
    <t>15:14:28</t>
  </si>
  <si>
    <t>20230322 15:14:33</t>
  </si>
  <si>
    <t>15:14:33</t>
  </si>
  <si>
    <t>20230322 15:14:38</t>
  </si>
  <si>
    <t>15:14:38</t>
  </si>
  <si>
    <t>20230322 15:14:43</t>
  </si>
  <si>
    <t>15:14:43</t>
  </si>
  <si>
    <t>20230322 15:14:48</t>
  </si>
  <si>
    <t>15:14:48</t>
  </si>
  <si>
    <t>20230322 15:14:53</t>
  </si>
  <si>
    <t>15:14:53</t>
  </si>
  <si>
    <t>20230322 15:14:58</t>
  </si>
  <si>
    <t>15:14:58</t>
  </si>
  <si>
    <t>20230322 15:15:03</t>
  </si>
  <si>
    <t>15:15:03</t>
  </si>
  <si>
    <t>20230322 15:15:08</t>
  </si>
  <si>
    <t>15:15:08</t>
  </si>
  <si>
    <t>20230322 15:15:13</t>
  </si>
  <si>
    <t>15:15:13</t>
  </si>
  <si>
    <t>20230322 15:15:18</t>
  </si>
  <si>
    <t>15:15:18</t>
  </si>
  <si>
    <t>20230322 15:15:23</t>
  </si>
  <si>
    <t>15:15:23</t>
  </si>
  <si>
    <t>20230322 15:15:28</t>
  </si>
  <si>
    <t>15:15:28</t>
  </si>
  <si>
    <t>20230322 15:15:33</t>
  </si>
  <si>
    <t>15:15:33</t>
  </si>
  <si>
    <t>20230322 15:15:38</t>
  </si>
  <si>
    <t>15:15:38</t>
  </si>
  <si>
    <t>20230322 15:15:43</t>
  </si>
  <si>
    <t>15:15:43</t>
  </si>
  <si>
    <t>20230322 15:15:48</t>
  </si>
  <si>
    <t>15:15:48</t>
  </si>
  <si>
    <t>20230322 15:15:53</t>
  </si>
  <si>
    <t>15:15:53</t>
  </si>
  <si>
    <t>20230322 15:15:58</t>
  </si>
  <si>
    <t>15:15:58</t>
  </si>
  <si>
    <t>20230322 15:16:03</t>
  </si>
  <si>
    <t>15:16:03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</si>
</sst>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F402"/>
  <sheetViews>
    <sheetView tabSelected="1" workbookViewId="0"/>
  </sheetViews>
  <sheetFormatPr defaultRowHeight="15"/>
  <sheetData>
    <row r="2" spans="1:292">
      <c r="A2" t="s">
        <v>29</v>
      </c>
      <c r="B2" t="s">
        <v>30</v>
      </c>
      <c r="C2" t="s">
        <v>31</v>
      </c>
    </row>
    <row r="3" spans="1:292">
      <c r="B3">
        <v>4</v>
      </c>
      <c r="C3">
        <v>21</v>
      </c>
    </row>
    <row r="4" spans="1:292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92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2">
      <c r="A6" t="s">
        <v>44</v>
      </c>
      <c r="B6" t="s">
        <v>45</v>
      </c>
    </row>
    <row r="7" spans="1:292">
      <c r="B7" t="s">
        <v>46</v>
      </c>
    </row>
    <row r="8" spans="1:292">
      <c r="A8" t="s">
        <v>47</v>
      </c>
      <c r="B8" t="s">
        <v>48</v>
      </c>
      <c r="C8" t="s">
        <v>49</v>
      </c>
      <c r="D8" t="s">
        <v>50</v>
      </c>
      <c r="E8" t="s">
        <v>51</v>
      </c>
    </row>
    <row r="9" spans="1:292">
      <c r="B9">
        <v>0</v>
      </c>
      <c r="C9">
        <v>1</v>
      </c>
      <c r="D9">
        <v>0</v>
      </c>
      <c r="E9">
        <v>0</v>
      </c>
    </row>
    <row r="10" spans="1:292">
      <c r="A10" t="s">
        <v>52</v>
      </c>
      <c r="B10" t="s">
        <v>53</v>
      </c>
      <c r="C10" t="s">
        <v>55</v>
      </c>
      <c r="D10" t="s">
        <v>57</v>
      </c>
      <c r="E10" t="s">
        <v>58</v>
      </c>
      <c r="F10" t="s">
        <v>59</v>
      </c>
      <c r="G10" t="s">
        <v>60</v>
      </c>
      <c r="H10" t="s">
        <v>61</v>
      </c>
      <c r="I10" t="s">
        <v>62</v>
      </c>
      <c r="J10" t="s">
        <v>63</v>
      </c>
      <c r="K10" t="s">
        <v>64</v>
      </c>
      <c r="L10" t="s">
        <v>65</v>
      </c>
      <c r="M10" t="s">
        <v>66</v>
      </c>
      <c r="N10" t="s">
        <v>67</v>
      </c>
      <c r="O10" t="s">
        <v>68</v>
      </c>
      <c r="P10" t="s">
        <v>69</v>
      </c>
      <c r="Q10" t="s">
        <v>70</v>
      </c>
    </row>
    <row r="11" spans="1:292">
      <c r="B11" t="s">
        <v>54</v>
      </c>
      <c r="C11" t="s">
        <v>56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2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</row>
    <row r="13" spans="1:292">
      <c r="B13">
        <v>0</v>
      </c>
      <c r="C13">
        <v>0</v>
      </c>
      <c r="D13">
        <v>0</v>
      </c>
      <c r="E13">
        <v>0</v>
      </c>
      <c r="F13">
        <v>1</v>
      </c>
    </row>
    <row r="14" spans="1:292">
      <c r="A14" t="s">
        <v>77</v>
      </c>
      <c r="B14" t="s">
        <v>78</v>
      </c>
      <c r="C14" t="s">
        <v>79</v>
      </c>
      <c r="D14" t="s">
        <v>80</v>
      </c>
      <c r="E14" t="s">
        <v>81</v>
      </c>
      <c r="F14" t="s">
        <v>82</v>
      </c>
      <c r="G14" t="s">
        <v>84</v>
      </c>
      <c r="H14" t="s">
        <v>86</v>
      </c>
    </row>
    <row r="15" spans="1:292">
      <c r="B15">
        <v>-6276</v>
      </c>
      <c r="C15">
        <v>6.6</v>
      </c>
      <c r="D15">
        <v>1.709E-05</v>
      </c>
      <c r="E15">
        <v>3.11</v>
      </c>
      <c r="F15" t="s">
        <v>83</v>
      </c>
      <c r="G15" t="s">
        <v>85</v>
      </c>
      <c r="H15">
        <v>0</v>
      </c>
    </row>
    <row r="16" spans="1:292">
      <c r="A16" t="s">
        <v>87</v>
      </c>
      <c r="B16" t="s">
        <v>87</v>
      </c>
      <c r="C16" t="s">
        <v>87</v>
      </c>
      <c r="D16" t="s">
        <v>87</v>
      </c>
      <c r="E16" t="s">
        <v>87</v>
      </c>
      <c r="F16" t="s">
        <v>87</v>
      </c>
      <c r="G16" t="s">
        <v>44</v>
      </c>
      <c r="H16" t="s">
        <v>88</v>
      </c>
      <c r="I16" t="s">
        <v>88</v>
      </c>
      <c r="J16" t="s">
        <v>88</v>
      </c>
      <c r="K16" t="s">
        <v>88</v>
      </c>
      <c r="L16" t="s">
        <v>88</v>
      </c>
      <c r="M16" t="s">
        <v>88</v>
      </c>
      <c r="N16" t="s">
        <v>88</v>
      </c>
      <c r="O16" t="s">
        <v>88</v>
      </c>
      <c r="P16" t="s">
        <v>88</v>
      </c>
      <c r="Q16" t="s">
        <v>88</v>
      </c>
      <c r="R16" t="s">
        <v>88</v>
      </c>
      <c r="S16" t="s">
        <v>88</v>
      </c>
      <c r="T16" t="s">
        <v>88</v>
      </c>
      <c r="U16" t="s">
        <v>88</v>
      </c>
      <c r="V16" t="s">
        <v>88</v>
      </c>
      <c r="W16" t="s">
        <v>88</v>
      </c>
      <c r="X16" t="s">
        <v>88</v>
      </c>
      <c r="Y16" t="s">
        <v>88</v>
      </c>
      <c r="Z16" t="s">
        <v>88</v>
      </c>
      <c r="AA16" t="s">
        <v>88</v>
      </c>
      <c r="AB16" t="s">
        <v>88</v>
      </c>
      <c r="AC16" t="s">
        <v>88</v>
      </c>
      <c r="AD16" t="s">
        <v>88</v>
      </c>
      <c r="AE16" t="s">
        <v>88</v>
      </c>
      <c r="AF16" t="s">
        <v>88</v>
      </c>
      <c r="AG16" t="s">
        <v>88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91</v>
      </c>
      <c r="AX16" t="s">
        <v>91</v>
      </c>
      <c r="AY16" t="s">
        <v>91</v>
      </c>
      <c r="AZ16" t="s">
        <v>91</v>
      </c>
      <c r="BA16" t="s">
        <v>91</v>
      </c>
      <c r="BB16" t="s">
        <v>91</v>
      </c>
      <c r="BC16" t="s">
        <v>91</v>
      </c>
      <c r="BD16" t="s">
        <v>91</v>
      </c>
      <c r="BE16" t="s">
        <v>91</v>
      </c>
      <c r="BF16" t="s">
        <v>91</v>
      </c>
      <c r="BG16" t="s">
        <v>91</v>
      </c>
      <c r="BH16" t="s">
        <v>91</v>
      </c>
      <c r="BI16" t="s">
        <v>91</v>
      </c>
      <c r="BJ16" t="s">
        <v>91</v>
      </c>
      <c r="BK16" t="s">
        <v>91</v>
      </c>
      <c r="BL16" t="s">
        <v>91</v>
      </c>
      <c r="BM16" t="s">
        <v>91</v>
      </c>
      <c r="BN16" t="s">
        <v>91</v>
      </c>
      <c r="BO16" t="s">
        <v>91</v>
      </c>
      <c r="BP16" t="s">
        <v>91</v>
      </c>
      <c r="BQ16" t="s">
        <v>91</v>
      </c>
      <c r="BR16" t="s">
        <v>91</v>
      </c>
      <c r="BS16" t="s">
        <v>91</v>
      </c>
      <c r="BT16" t="s">
        <v>91</v>
      </c>
      <c r="BU16" t="s">
        <v>91</v>
      </c>
      <c r="BV16" t="s">
        <v>91</v>
      </c>
      <c r="BW16" t="s">
        <v>91</v>
      </c>
      <c r="BX16" t="s">
        <v>91</v>
      </c>
      <c r="BY16" t="s">
        <v>92</v>
      </c>
      <c r="BZ16" t="s">
        <v>92</v>
      </c>
      <c r="CA16" t="s">
        <v>92</v>
      </c>
      <c r="CB16" t="s">
        <v>92</v>
      </c>
      <c r="CC16" t="s">
        <v>92</v>
      </c>
      <c r="CD16" t="s">
        <v>92</v>
      </c>
      <c r="CE16" t="s">
        <v>92</v>
      </c>
      <c r="CF16" t="s">
        <v>92</v>
      </c>
      <c r="CG16" t="s">
        <v>92</v>
      </c>
      <c r="CH16" t="s">
        <v>92</v>
      </c>
      <c r="CI16" t="s">
        <v>92</v>
      </c>
      <c r="CJ16" t="s">
        <v>92</v>
      </c>
      <c r="CK16" t="s">
        <v>92</v>
      </c>
      <c r="CL16" t="s">
        <v>92</v>
      </c>
      <c r="CM16" t="s">
        <v>92</v>
      </c>
      <c r="CN16" t="s">
        <v>92</v>
      </c>
      <c r="CO16" t="s">
        <v>92</v>
      </c>
      <c r="CP16" t="s">
        <v>92</v>
      </c>
      <c r="CQ16" t="s">
        <v>92</v>
      </c>
      <c r="CR16" t="s">
        <v>92</v>
      </c>
      <c r="CS16" t="s">
        <v>92</v>
      </c>
      <c r="CT16" t="s">
        <v>93</v>
      </c>
      <c r="CU16" t="s">
        <v>93</v>
      </c>
      <c r="CV16" t="s">
        <v>93</v>
      </c>
      <c r="CW16" t="s">
        <v>93</v>
      </c>
      <c r="CX16" t="s">
        <v>93</v>
      </c>
      <c r="CY16" t="s">
        <v>93</v>
      </c>
      <c r="CZ16" t="s">
        <v>93</v>
      </c>
      <c r="DA16" t="s">
        <v>93</v>
      </c>
      <c r="DB16" t="s">
        <v>93</v>
      </c>
      <c r="DC16" t="s">
        <v>93</v>
      </c>
      <c r="DD16" t="s">
        <v>93</v>
      </c>
      <c r="DE16" t="s">
        <v>93</v>
      </c>
      <c r="DF16" t="s">
        <v>93</v>
      </c>
      <c r="DG16" t="s">
        <v>94</v>
      </c>
      <c r="DH16" t="s">
        <v>94</v>
      </c>
      <c r="DI16" t="s">
        <v>94</v>
      </c>
      <c r="DJ16" t="s">
        <v>94</v>
      </c>
      <c r="DK16" t="s">
        <v>95</v>
      </c>
      <c r="DL16" t="s">
        <v>95</v>
      </c>
      <c r="DM16" t="s">
        <v>95</v>
      </c>
      <c r="DN16" t="s">
        <v>95</v>
      </c>
      <c r="DO16" t="s">
        <v>95</v>
      </c>
      <c r="DP16" t="s">
        <v>96</v>
      </c>
      <c r="DQ16" t="s">
        <v>96</v>
      </c>
      <c r="DR16" t="s">
        <v>96</v>
      </c>
      <c r="DS16" t="s">
        <v>96</v>
      </c>
      <c r="DT16" t="s">
        <v>96</v>
      </c>
      <c r="DU16" t="s">
        <v>96</v>
      </c>
      <c r="DV16" t="s">
        <v>96</v>
      </c>
      <c r="DW16" t="s">
        <v>96</v>
      </c>
      <c r="DX16" t="s">
        <v>96</v>
      </c>
      <c r="DY16" t="s">
        <v>96</v>
      </c>
      <c r="DZ16" t="s">
        <v>96</v>
      </c>
      <c r="EA16" t="s">
        <v>96</v>
      </c>
      <c r="EB16" t="s">
        <v>96</v>
      </c>
      <c r="EC16" t="s">
        <v>96</v>
      </c>
      <c r="ED16" t="s">
        <v>96</v>
      </c>
      <c r="EE16" t="s">
        <v>96</v>
      </c>
      <c r="EF16" t="s">
        <v>96</v>
      </c>
      <c r="EG16" t="s">
        <v>96</v>
      </c>
      <c r="EH16" t="s">
        <v>97</v>
      </c>
      <c r="EI16" t="s">
        <v>97</v>
      </c>
      <c r="EJ16" t="s">
        <v>97</v>
      </c>
      <c r="EK16" t="s">
        <v>97</v>
      </c>
      <c r="EL16" t="s">
        <v>97</v>
      </c>
      <c r="EM16" t="s">
        <v>97</v>
      </c>
      <c r="EN16" t="s">
        <v>97</v>
      </c>
      <c r="EO16" t="s">
        <v>97</v>
      </c>
      <c r="EP16" t="s">
        <v>97</v>
      </c>
      <c r="EQ16" t="s">
        <v>97</v>
      </c>
      <c r="ER16" t="s">
        <v>98</v>
      </c>
      <c r="ES16" t="s">
        <v>98</v>
      </c>
      <c r="ET16" t="s">
        <v>98</v>
      </c>
      <c r="EU16" t="s">
        <v>98</v>
      </c>
      <c r="EV16" t="s">
        <v>98</v>
      </c>
      <c r="EW16" t="s">
        <v>98</v>
      </c>
      <c r="EX16" t="s">
        <v>98</v>
      </c>
      <c r="EY16" t="s">
        <v>98</v>
      </c>
      <c r="EZ16" t="s">
        <v>98</v>
      </c>
      <c r="FA16" t="s">
        <v>98</v>
      </c>
      <c r="FB16" t="s">
        <v>98</v>
      </c>
      <c r="FC16" t="s">
        <v>98</v>
      </c>
      <c r="FD16" t="s">
        <v>98</v>
      </c>
      <c r="FE16" t="s">
        <v>98</v>
      </c>
      <c r="FF16" t="s">
        <v>98</v>
      </c>
      <c r="FG16" t="s">
        <v>98</v>
      </c>
      <c r="FH16" t="s">
        <v>98</v>
      </c>
      <c r="FI16" t="s">
        <v>98</v>
      </c>
      <c r="FJ16" t="s">
        <v>99</v>
      </c>
      <c r="FK16" t="s">
        <v>99</v>
      </c>
      <c r="FL16" t="s">
        <v>99</v>
      </c>
      <c r="FM16" t="s">
        <v>99</v>
      </c>
      <c r="FN16" t="s">
        <v>99</v>
      </c>
      <c r="FO16" t="s">
        <v>100</v>
      </c>
      <c r="FP16" t="s">
        <v>100</v>
      </c>
      <c r="FQ16" t="s">
        <v>100</v>
      </c>
      <c r="FR16" t="s">
        <v>100</v>
      </c>
      <c r="FS16" t="s">
        <v>100</v>
      </c>
      <c r="FT16" t="s">
        <v>100</v>
      </c>
      <c r="FU16" t="s">
        <v>100</v>
      </c>
      <c r="FV16" t="s">
        <v>100</v>
      </c>
      <c r="FW16" t="s">
        <v>100</v>
      </c>
      <c r="FX16" t="s">
        <v>100</v>
      </c>
      <c r="FY16" t="s">
        <v>100</v>
      </c>
      <c r="FZ16" t="s">
        <v>100</v>
      </c>
      <c r="GA16" t="s">
        <v>100</v>
      </c>
      <c r="GB16" t="s">
        <v>101</v>
      </c>
      <c r="GC16" t="s">
        <v>101</v>
      </c>
      <c r="GD16" t="s">
        <v>101</v>
      </c>
      <c r="GE16" t="s">
        <v>101</v>
      </c>
      <c r="GF16" t="s">
        <v>101</v>
      </c>
      <c r="GG16" t="s">
        <v>101</v>
      </c>
      <c r="GH16" t="s">
        <v>101</v>
      </c>
      <c r="GI16" t="s">
        <v>101</v>
      </c>
      <c r="GJ16" t="s">
        <v>101</v>
      </c>
      <c r="GK16" t="s">
        <v>101</v>
      </c>
      <c r="GL16" t="s">
        <v>101</v>
      </c>
      <c r="GM16" t="s">
        <v>102</v>
      </c>
      <c r="GN16" t="s">
        <v>102</v>
      </c>
      <c r="GO16" t="s">
        <v>102</v>
      </c>
      <c r="GP16" t="s">
        <v>102</v>
      </c>
      <c r="GQ16" t="s">
        <v>102</v>
      </c>
      <c r="GR16" t="s">
        <v>102</v>
      </c>
      <c r="GS16" t="s">
        <v>102</v>
      </c>
      <c r="GT16" t="s">
        <v>102</v>
      </c>
      <c r="GU16" t="s">
        <v>102</v>
      </c>
      <c r="GV16" t="s">
        <v>102</v>
      </c>
      <c r="GW16" t="s">
        <v>102</v>
      </c>
      <c r="GX16" t="s">
        <v>102</v>
      </c>
      <c r="GY16" t="s">
        <v>102</v>
      </c>
      <c r="GZ16" t="s">
        <v>102</v>
      </c>
      <c r="HA16" t="s">
        <v>102</v>
      </c>
      <c r="HB16" t="s">
        <v>102</v>
      </c>
      <c r="HC16" t="s">
        <v>102</v>
      </c>
      <c r="HD16" t="s">
        <v>102</v>
      </c>
      <c r="HE16" t="s">
        <v>103</v>
      </c>
      <c r="HF16" t="s">
        <v>103</v>
      </c>
      <c r="HG16" t="s">
        <v>103</v>
      </c>
      <c r="HH16" t="s">
        <v>103</v>
      </c>
      <c r="HI16" t="s">
        <v>103</v>
      </c>
      <c r="HJ16" t="s">
        <v>103</v>
      </c>
      <c r="HK16" t="s">
        <v>103</v>
      </c>
      <c r="HL16" t="s">
        <v>103</v>
      </c>
      <c r="HM16" t="s">
        <v>103</v>
      </c>
      <c r="HN16" t="s">
        <v>103</v>
      </c>
      <c r="HO16" t="s">
        <v>103</v>
      </c>
      <c r="HP16" t="s">
        <v>103</v>
      </c>
      <c r="HQ16" t="s">
        <v>103</v>
      </c>
      <c r="HR16" t="s">
        <v>103</v>
      </c>
      <c r="HS16" t="s">
        <v>103</v>
      </c>
      <c r="HT16" t="s">
        <v>103</v>
      </c>
      <c r="HU16" t="s">
        <v>103</v>
      </c>
      <c r="HV16" t="s">
        <v>103</v>
      </c>
      <c r="HW16" t="s">
        <v>103</v>
      </c>
      <c r="HX16" t="s">
        <v>104</v>
      </c>
      <c r="HY16" t="s">
        <v>104</v>
      </c>
      <c r="HZ16" t="s">
        <v>104</v>
      </c>
      <c r="IA16" t="s">
        <v>104</v>
      </c>
      <c r="IB16" t="s">
        <v>104</v>
      </c>
      <c r="IC16" t="s">
        <v>104</v>
      </c>
      <c r="ID16" t="s">
        <v>104</v>
      </c>
      <c r="IE16" t="s">
        <v>104</v>
      </c>
      <c r="IF16" t="s">
        <v>104</v>
      </c>
      <c r="IG16" t="s">
        <v>104</v>
      </c>
      <c r="IH16" t="s">
        <v>104</v>
      </c>
      <c r="II16" t="s">
        <v>104</v>
      </c>
      <c r="IJ16" t="s">
        <v>104</v>
      </c>
      <c r="IK16" t="s">
        <v>104</v>
      </c>
      <c r="IL16" t="s">
        <v>104</v>
      </c>
      <c r="IM16" t="s">
        <v>104</v>
      </c>
      <c r="IN16" t="s">
        <v>104</v>
      </c>
      <c r="IO16" t="s">
        <v>104</v>
      </c>
      <c r="IP16" t="s">
        <v>104</v>
      </c>
      <c r="IQ16" t="s">
        <v>105</v>
      </c>
      <c r="IR16" t="s">
        <v>105</v>
      </c>
      <c r="IS16" t="s">
        <v>105</v>
      </c>
      <c r="IT16" t="s">
        <v>105</v>
      </c>
      <c r="IU16" t="s">
        <v>105</v>
      </c>
      <c r="IV16" t="s">
        <v>105</v>
      </c>
      <c r="IW16" t="s">
        <v>105</v>
      </c>
      <c r="IX16" t="s">
        <v>105</v>
      </c>
      <c r="IY16" t="s">
        <v>105</v>
      </c>
      <c r="IZ16" t="s">
        <v>105</v>
      </c>
      <c r="JA16" t="s">
        <v>105</v>
      </c>
      <c r="JB16" t="s">
        <v>105</v>
      </c>
      <c r="JC16" t="s">
        <v>105</v>
      </c>
      <c r="JD16" t="s">
        <v>105</v>
      </c>
      <c r="JE16" t="s">
        <v>105</v>
      </c>
      <c r="JF16" t="s">
        <v>105</v>
      </c>
      <c r="JG16" t="s">
        <v>105</v>
      </c>
      <c r="JH16" t="s">
        <v>105</v>
      </c>
      <c r="JI16" t="s">
        <v>106</v>
      </c>
      <c r="JJ16" t="s">
        <v>106</v>
      </c>
      <c r="JK16" t="s">
        <v>106</v>
      </c>
      <c r="JL16" t="s">
        <v>106</v>
      </c>
      <c r="JM16" t="s">
        <v>106</v>
      </c>
      <c r="JN16" t="s">
        <v>106</v>
      </c>
      <c r="JO16" t="s">
        <v>106</v>
      </c>
      <c r="JP16" t="s">
        <v>106</v>
      </c>
      <c r="JQ16" t="s">
        <v>107</v>
      </c>
      <c r="JR16" t="s">
        <v>107</v>
      </c>
      <c r="JS16" t="s">
        <v>107</v>
      </c>
      <c r="JT16" t="s">
        <v>107</v>
      </c>
      <c r="JU16" t="s">
        <v>107</v>
      </c>
      <c r="JV16" t="s">
        <v>107</v>
      </c>
      <c r="JW16" t="s">
        <v>107</v>
      </c>
      <c r="JX16" t="s">
        <v>107</v>
      </c>
      <c r="JY16" t="s">
        <v>107</v>
      </c>
      <c r="JZ16" t="s">
        <v>107</v>
      </c>
      <c r="KA16" t="s">
        <v>107</v>
      </c>
      <c r="KB16" t="s">
        <v>107</v>
      </c>
      <c r="KC16" t="s">
        <v>107</v>
      </c>
      <c r="KD16" t="s">
        <v>107</v>
      </c>
      <c r="KE16" t="s">
        <v>107</v>
      </c>
      <c r="KF16" t="s">
        <v>107</v>
      </c>
    </row>
    <row r="17" spans="1:292">
      <c r="A17" t="s">
        <v>108</v>
      </c>
      <c r="B17" t="s">
        <v>109</v>
      </c>
      <c r="C17" t="s">
        <v>110</v>
      </c>
      <c r="D17" t="s">
        <v>111</v>
      </c>
      <c r="E17" t="s">
        <v>112</v>
      </c>
      <c r="F17" t="s">
        <v>113</v>
      </c>
      <c r="G17" t="s">
        <v>114</v>
      </c>
      <c r="H17" t="s">
        <v>115</v>
      </c>
      <c r="I17" t="s">
        <v>116</v>
      </c>
      <c r="J17" t="s">
        <v>117</v>
      </c>
      <c r="K17" t="s">
        <v>118</v>
      </c>
      <c r="L17" t="s">
        <v>119</v>
      </c>
      <c r="M17" t="s">
        <v>120</v>
      </c>
      <c r="N17" t="s">
        <v>121</v>
      </c>
      <c r="O17" t="s">
        <v>122</v>
      </c>
      <c r="P17" t="s">
        <v>123</v>
      </c>
      <c r="Q17" t="s">
        <v>124</v>
      </c>
      <c r="R17" t="s">
        <v>125</v>
      </c>
      <c r="S17" t="s">
        <v>126</v>
      </c>
      <c r="T17" t="s">
        <v>127</v>
      </c>
      <c r="U17" t="s">
        <v>128</v>
      </c>
      <c r="V17" t="s">
        <v>129</v>
      </c>
      <c r="W17" t="s">
        <v>130</v>
      </c>
      <c r="X17" t="s">
        <v>131</v>
      </c>
      <c r="Y17" t="s">
        <v>132</v>
      </c>
      <c r="Z17" t="s">
        <v>133</v>
      </c>
      <c r="AA17" t="s">
        <v>134</v>
      </c>
      <c r="AB17" t="s">
        <v>135</v>
      </c>
      <c r="AC17" t="s">
        <v>136</v>
      </c>
      <c r="AD17" t="s">
        <v>137</v>
      </c>
      <c r="AE17" t="s">
        <v>138</v>
      </c>
      <c r="AF17" t="s">
        <v>139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90</v>
      </c>
      <c r="AS17" t="s">
        <v>151</v>
      </c>
      <c r="AT17" t="s">
        <v>152</v>
      </c>
      <c r="AU17" t="s">
        <v>153</v>
      </c>
      <c r="AV17" t="s">
        <v>154</v>
      </c>
      <c r="AW17" t="s">
        <v>155</v>
      </c>
      <c r="AX17" t="s">
        <v>156</v>
      </c>
      <c r="AY17" t="s">
        <v>157</v>
      </c>
      <c r="AZ17" t="s">
        <v>158</v>
      </c>
      <c r="BA17" t="s">
        <v>159</v>
      </c>
      <c r="BB17" t="s">
        <v>160</v>
      </c>
      <c r="BC17" t="s">
        <v>161</v>
      </c>
      <c r="BD17" t="s">
        <v>162</v>
      </c>
      <c r="BE17" t="s">
        <v>163</v>
      </c>
      <c r="BF17" t="s">
        <v>164</v>
      </c>
      <c r="BG17" t="s">
        <v>165</v>
      </c>
      <c r="BH17" t="s">
        <v>166</v>
      </c>
      <c r="BI17" t="s">
        <v>167</v>
      </c>
      <c r="BJ17" t="s">
        <v>168</v>
      </c>
      <c r="BK17" t="s">
        <v>169</v>
      </c>
      <c r="BL17" t="s">
        <v>170</v>
      </c>
      <c r="BM17" t="s">
        <v>171</v>
      </c>
      <c r="BN17" t="s">
        <v>172</v>
      </c>
      <c r="BO17" t="s">
        <v>173</v>
      </c>
      <c r="BP17" t="s">
        <v>174</v>
      </c>
      <c r="BQ17" t="s">
        <v>175</v>
      </c>
      <c r="BR17" t="s">
        <v>176</v>
      </c>
      <c r="BS17" t="s">
        <v>177</v>
      </c>
      <c r="BT17" t="s">
        <v>178</v>
      </c>
      <c r="BU17" t="s">
        <v>179</v>
      </c>
      <c r="BV17" t="s">
        <v>180</v>
      </c>
      <c r="BW17" t="s">
        <v>181</v>
      </c>
      <c r="BX17" t="s">
        <v>182</v>
      </c>
      <c r="BY17" t="s">
        <v>183</v>
      </c>
      <c r="BZ17" t="s">
        <v>184</v>
      </c>
      <c r="CA17" t="s">
        <v>185</v>
      </c>
      <c r="CB17" t="s">
        <v>186</v>
      </c>
      <c r="CC17" t="s">
        <v>187</v>
      </c>
      <c r="CD17" t="s">
        <v>188</v>
      </c>
      <c r="CE17" t="s">
        <v>189</v>
      </c>
      <c r="CF17" t="s">
        <v>190</v>
      </c>
      <c r="CG17" t="s">
        <v>191</v>
      </c>
      <c r="CH17" t="s">
        <v>192</v>
      </c>
      <c r="CI17" t="s">
        <v>193</v>
      </c>
      <c r="CJ17" t="s">
        <v>194</v>
      </c>
      <c r="CK17" t="s">
        <v>195</v>
      </c>
      <c r="CL17" t="s">
        <v>196</v>
      </c>
      <c r="CM17" t="s">
        <v>197</v>
      </c>
      <c r="CN17" t="s">
        <v>198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183</v>
      </c>
      <c r="CU17" t="s">
        <v>204</v>
      </c>
      <c r="CV17" t="s">
        <v>205</v>
      </c>
      <c r="CW17" t="s">
        <v>206</v>
      </c>
      <c r="CX17" t="s">
        <v>157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115</v>
      </c>
      <c r="DQ17" t="s">
        <v>224</v>
      </c>
      <c r="DR17" t="s">
        <v>225</v>
      </c>
      <c r="DS17" t="s">
        <v>226</v>
      </c>
      <c r="DT17" t="s">
        <v>227</v>
      </c>
      <c r="DU17" t="s">
        <v>228</v>
      </c>
      <c r="DV17" t="s">
        <v>229</v>
      </c>
      <c r="DW17" t="s">
        <v>230</v>
      </c>
      <c r="DX17" t="s">
        <v>231</v>
      </c>
      <c r="DY17" t="s">
        <v>232</v>
      </c>
      <c r="DZ17" t="s">
        <v>233</v>
      </c>
      <c r="EA17" t="s">
        <v>234</v>
      </c>
      <c r="EB17" t="s">
        <v>235</v>
      </c>
      <c r="EC17" t="s">
        <v>236</v>
      </c>
      <c r="ED17" t="s">
        <v>237</v>
      </c>
      <c r="EE17" t="s">
        <v>238</v>
      </c>
      <c r="EF17" t="s">
        <v>239</v>
      </c>
      <c r="EG17" t="s">
        <v>240</v>
      </c>
      <c r="EH17" t="s">
        <v>241</v>
      </c>
      <c r="EI17" t="s">
        <v>242</v>
      </c>
      <c r="EJ17" t="s">
        <v>243</v>
      </c>
      <c r="EK17" t="s">
        <v>244</v>
      </c>
      <c r="EL17" t="s">
        <v>245</v>
      </c>
      <c r="EM17" t="s">
        <v>246</v>
      </c>
      <c r="EN17" t="s">
        <v>247</v>
      </c>
      <c r="EO17" t="s">
        <v>248</v>
      </c>
      <c r="EP17" t="s">
        <v>249</v>
      </c>
      <c r="EQ17" t="s">
        <v>250</v>
      </c>
      <c r="ER17" t="s">
        <v>251</v>
      </c>
      <c r="ES17" t="s">
        <v>252</v>
      </c>
      <c r="ET17" t="s">
        <v>253</v>
      </c>
      <c r="EU17" t="s">
        <v>254</v>
      </c>
      <c r="EV17" t="s">
        <v>255</v>
      </c>
      <c r="EW17" t="s">
        <v>256</v>
      </c>
      <c r="EX17" t="s">
        <v>257</v>
      </c>
      <c r="EY17" t="s">
        <v>258</v>
      </c>
      <c r="EZ17" t="s">
        <v>259</v>
      </c>
      <c r="FA17" t="s">
        <v>260</v>
      </c>
      <c r="FB17" t="s">
        <v>261</v>
      </c>
      <c r="FC17" t="s">
        <v>262</v>
      </c>
      <c r="FD17" t="s">
        <v>263</v>
      </c>
      <c r="FE17" t="s">
        <v>264</v>
      </c>
      <c r="FF17" t="s">
        <v>265</v>
      </c>
      <c r="FG17" t="s">
        <v>266</v>
      </c>
      <c r="FH17" t="s">
        <v>267</v>
      </c>
      <c r="FI17" t="s">
        <v>268</v>
      </c>
      <c r="FJ17" t="s">
        <v>269</v>
      </c>
      <c r="FK17" t="s">
        <v>270</v>
      </c>
      <c r="FL17" t="s">
        <v>271</v>
      </c>
      <c r="FM17" t="s">
        <v>272</v>
      </c>
      <c r="FN17" t="s">
        <v>273</v>
      </c>
      <c r="FO17" t="s">
        <v>109</v>
      </c>
      <c r="FP17" t="s">
        <v>112</v>
      </c>
      <c r="FQ17" t="s">
        <v>274</v>
      </c>
      <c r="FR17" t="s">
        <v>275</v>
      </c>
      <c r="FS17" t="s">
        <v>276</v>
      </c>
      <c r="FT17" t="s">
        <v>277</v>
      </c>
      <c r="FU17" t="s">
        <v>278</v>
      </c>
      <c r="FV17" t="s">
        <v>279</v>
      </c>
      <c r="FW17" t="s">
        <v>280</v>
      </c>
      <c r="FX17" t="s">
        <v>281</v>
      </c>
      <c r="FY17" t="s">
        <v>282</v>
      </c>
      <c r="FZ17" t="s">
        <v>283</v>
      </c>
      <c r="GA17" t="s">
        <v>284</v>
      </c>
      <c r="GB17" t="s">
        <v>285</v>
      </c>
      <c r="GC17" t="s">
        <v>286</v>
      </c>
      <c r="GD17" t="s">
        <v>287</v>
      </c>
      <c r="GE17" t="s">
        <v>288</v>
      </c>
      <c r="GF17" t="s">
        <v>289</v>
      </c>
      <c r="GG17" t="s">
        <v>290</v>
      </c>
      <c r="GH17" t="s">
        <v>291</v>
      </c>
      <c r="GI17" t="s">
        <v>292</v>
      </c>
      <c r="GJ17" t="s">
        <v>293</v>
      </c>
      <c r="GK17" t="s">
        <v>294</v>
      </c>
      <c r="GL17" t="s">
        <v>295</v>
      </c>
      <c r="GM17" t="s">
        <v>296</v>
      </c>
      <c r="GN17" t="s">
        <v>297</v>
      </c>
      <c r="GO17" t="s">
        <v>298</v>
      </c>
      <c r="GP17" t="s">
        <v>299</v>
      </c>
      <c r="GQ17" t="s">
        <v>300</v>
      </c>
      <c r="GR17" t="s">
        <v>301</v>
      </c>
      <c r="GS17" t="s">
        <v>302</v>
      </c>
      <c r="GT17" t="s">
        <v>303</v>
      </c>
      <c r="GU17" t="s">
        <v>304</v>
      </c>
      <c r="GV17" t="s">
        <v>305</v>
      </c>
      <c r="GW17" t="s">
        <v>306</v>
      </c>
      <c r="GX17" t="s">
        <v>307</v>
      </c>
      <c r="GY17" t="s">
        <v>308</v>
      </c>
      <c r="GZ17" t="s">
        <v>309</v>
      </c>
      <c r="HA17" t="s">
        <v>310</v>
      </c>
      <c r="HB17" t="s">
        <v>311</v>
      </c>
      <c r="HC17" t="s">
        <v>312</v>
      </c>
      <c r="HD17" t="s">
        <v>313</v>
      </c>
      <c r="HE17" t="s">
        <v>314</v>
      </c>
      <c r="HF17" t="s">
        <v>315</v>
      </c>
      <c r="HG17" t="s">
        <v>316</v>
      </c>
      <c r="HH17" t="s">
        <v>317</v>
      </c>
      <c r="HI17" t="s">
        <v>318</v>
      </c>
      <c r="HJ17" t="s">
        <v>319</v>
      </c>
      <c r="HK17" t="s">
        <v>320</v>
      </c>
      <c r="HL17" t="s">
        <v>321</v>
      </c>
      <c r="HM17" t="s">
        <v>322</v>
      </c>
      <c r="HN17" t="s">
        <v>323</v>
      </c>
      <c r="HO17" t="s">
        <v>324</v>
      </c>
      <c r="HP17" t="s">
        <v>325</v>
      </c>
      <c r="HQ17" t="s">
        <v>326</v>
      </c>
      <c r="HR17" t="s">
        <v>327</v>
      </c>
      <c r="HS17" t="s">
        <v>328</v>
      </c>
      <c r="HT17" t="s">
        <v>329</v>
      </c>
      <c r="HU17" t="s">
        <v>330</v>
      </c>
      <c r="HV17" t="s">
        <v>331</v>
      </c>
      <c r="HW17" t="s">
        <v>332</v>
      </c>
      <c r="HX17" t="s">
        <v>333</v>
      </c>
      <c r="HY17" t="s">
        <v>334</v>
      </c>
      <c r="HZ17" t="s">
        <v>335</v>
      </c>
      <c r="IA17" t="s">
        <v>336</v>
      </c>
      <c r="IB17" t="s">
        <v>337</v>
      </c>
      <c r="IC17" t="s">
        <v>338</v>
      </c>
      <c r="ID17" t="s">
        <v>339</v>
      </c>
      <c r="IE17" t="s">
        <v>340</v>
      </c>
      <c r="IF17" t="s">
        <v>341</v>
      </c>
      <c r="IG17" t="s">
        <v>342</v>
      </c>
      <c r="IH17" t="s">
        <v>343</v>
      </c>
      <c r="II17" t="s">
        <v>344</v>
      </c>
      <c r="IJ17" t="s">
        <v>345</v>
      </c>
      <c r="IK17" t="s">
        <v>346</v>
      </c>
      <c r="IL17" t="s">
        <v>347</v>
      </c>
      <c r="IM17" t="s">
        <v>348</v>
      </c>
      <c r="IN17" t="s">
        <v>349</v>
      </c>
      <c r="IO17" t="s">
        <v>350</v>
      </c>
      <c r="IP17" t="s">
        <v>351</v>
      </c>
      <c r="IQ17" t="s">
        <v>352</v>
      </c>
      <c r="IR17" t="s">
        <v>353</v>
      </c>
      <c r="IS17" t="s">
        <v>354</v>
      </c>
      <c r="IT17" t="s">
        <v>355</v>
      </c>
      <c r="IU17" t="s">
        <v>356</v>
      </c>
      <c r="IV17" t="s">
        <v>357</v>
      </c>
      <c r="IW17" t="s">
        <v>358</v>
      </c>
      <c r="IX17" t="s">
        <v>359</v>
      </c>
      <c r="IY17" t="s">
        <v>360</v>
      </c>
      <c r="IZ17" t="s">
        <v>361</v>
      </c>
      <c r="JA17" t="s">
        <v>362</v>
      </c>
      <c r="JB17" t="s">
        <v>363</v>
      </c>
      <c r="JC17" t="s">
        <v>364</v>
      </c>
      <c r="JD17" t="s">
        <v>365</v>
      </c>
      <c r="JE17" t="s">
        <v>366</v>
      </c>
      <c r="JF17" t="s">
        <v>367</v>
      </c>
      <c r="JG17" t="s">
        <v>368</v>
      </c>
      <c r="JH17" t="s">
        <v>369</v>
      </c>
      <c r="JI17" t="s">
        <v>370</v>
      </c>
      <c r="JJ17" t="s">
        <v>371</v>
      </c>
      <c r="JK17" t="s">
        <v>372</v>
      </c>
      <c r="JL17" t="s">
        <v>373</v>
      </c>
      <c r="JM17" t="s">
        <v>374</v>
      </c>
      <c r="JN17" t="s">
        <v>375</v>
      </c>
      <c r="JO17" t="s">
        <v>376</v>
      </c>
      <c r="JP17" t="s">
        <v>377</v>
      </c>
      <c r="JQ17" t="s">
        <v>378</v>
      </c>
      <c r="JR17" t="s">
        <v>379</v>
      </c>
      <c r="JS17" t="s">
        <v>380</v>
      </c>
      <c r="JT17" t="s">
        <v>381</v>
      </c>
      <c r="JU17" t="s">
        <v>382</v>
      </c>
      <c r="JV17" t="s">
        <v>383</v>
      </c>
      <c r="JW17" t="s">
        <v>384</v>
      </c>
      <c r="JX17" t="s">
        <v>385</v>
      </c>
      <c r="JY17" t="s">
        <v>386</v>
      </c>
      <c r="JZ17" t="s">
        <v>387</v>
      </c>
      <c r="KA17" t="s">
        <v>388</v>
      </c>
      <c r="KB17" t="s">
        <v>389</v>
      </c>
      <c r="KC17" t="s">
        <v>390</v>
      </c>
      <c r="KD17" t="s">
        <v>391</v>
      </c>
      <c r="KE17" t="s">
        <v>392</v>
      </c>
      <c r="KF17" t="s">
        <v>393</v>
      </c>
    </row>
    <row r="18" spans="1:292">
      <c r="B18" t="s">
        <v>394</v>
      </c>
      <c r="C18" t="s">
        <v>394</v>
      </c>
      <c r="F18" t="s">
        <v>394</v>
      </c>
      <c r="H18" t="s">
        <v>394</v>
      </c>
      <c r="I18" t="s">
        <v>395</v>
      </c>
      <c r="J18" t="s">
        <v>396</v>
      </c>
      <c r="K18" t="s">
        <v>397</v>
      </c>
      <c r="L18" t="s">
        <v>398</v>
      </c>
      <c r="M18" t="s">
        <v>398</v>
      </c>
      <c r="N18" t="s">
        <v>231</v>
      </c>
      <c r="O18" t="s">
        <v>231</v>
      </c>
      <c r="P18" t="s">
        <v>395</v>
      </c>
      <c r="Q18" t="s">
        <v>395</v>
      </c>
      <c r="R18" t="s">
        <v>395</v>
      </c>
      <c r="S18" t="s">
        <v>395</v>
      </c>
      <c r="T18" t="s">
        <v>399</v>
      </c>
      <c r="U18" t="s">
        <v>400</v>
      </c>
      <c r="V18" t="s">
        <v>400</v>
      </c>
      <c r="W18" t="s">
        <v>401</v>
      </c>
      <c r="X18" t="s">
        <v>402</v>
      </c>
      <c r="Y18" t="s">
        <v>401</v>
      </c>
      <c r="Z18" t="s">
        <v>401</v>
      </c>
      <c r="AA18" t="s">
        <v>401</v>
      </c>
      <c r="AB18" t="s">
        <v>399</v>
      </c>
      <c r="AC18" t="s">
        <v>399</v>
      </c>
      <c r="AD18" t="s">
        <v>399</v>
      </c>
      <c r="AE18" t="s">
        <v>399</v>
      </c>
      <c r="AF18" t="s">
        <v>397</v>
      </c>
      <c r="AG18" t="s">
        <v>396</v>
      </c>
      <c r="AH18" t="s">
        <v>397</v>
      </c>
      <c r="AI18" t="s">
        <v>398</v>
      </c>
      <c r="AJ18" t="s">
        <v>398</v>
      </c>
      <c r="AK18" t="s">
        <v>403</v>
      </c>
      <c r="AL18" t="s">
        <v>404</v>
      </c>
      <c r="AM18" t="s">
        <v>396</v>
      </c>
      <c r="AN18" t="s">
        <v>405</v>
      </c>
      <c r="AO18" t="s">
        <v>405</v>
      </c>
      <c r="AP18" t="s">
        <v>406</v>
      </c>
      <c r="AQ18" t="s">
        <v>404</v>
      </c>
      <c r="AR18" t="s">
        <v>407</v>
      </c>
      <c r="AS18" t="s">
        <v>402</v>
      </c>
      <c r="AU18" t="s">
        <v>402</v>
      </c>
      <c r="AV18" t="s">
        <v>407</v>
      </c>
      <c r="BB18" t="s">
        <v>397</v>
      </c>
      <c r="BI18" t="s">
        <v>397</v>
      </c>
      <c r="BJ18" t="s">
        <v>397</v>
      </c>
      <c r="BK18" t="s">
        <v>397</v>
      </c>
      <c r="BL18" t="s">
        <v>408</v>
      </c>
      <c r="BZ18" t="s">
        <v>409</v>
      </c>
      <c r="CB18" t="s">
        <v>409</v>
      </c>
      <c r="CC18" t="s">
        <v>397</v>
      </c>
      <c r="CF18" t="s">
        <v>409</v>
      </c>
      <c r="CG18" t="s">
        <v>402</v>
      </c>
      <c r="CJ18" t="s">
        <v>410</v>
      </c>
      <c r="CK18" t="s">
        <v>410</v>
      </c>
      <c r="CM18" t="s">
        <v>411</v>
      </c>
      <c r="CN18" t="s">
        <v>409</v>
      </c>
      <c r="CP18" t="s">
        <v>409</v>
      </c>
      <c r="CQ18" t="s">
        <v>397</v>
      </c>
      <c r="CU18" t="s">
        <v>409</v>
      </c>
      <c r="CW18" t="s">
        <v>412</v>
      </c>
      <c r="CZ18" t="s">
        <v>409</v>
      </c>
      <c r="DA18" t="s">
        <v>409</v>
      </c>
      <c r="DC18" t="s">
        <v>409</v>
      </c>
      <c r="DE18" t="s">
        <v>409</v>
      </c>
      <c r="DG18" t="s">
        <v>397</v>
      </c>
      <c r="DH18" t="s">
        <v>397</v>
      </c>
      <c r="DJ18" t="s">
        <v>413</v>
      </c>
      <c r="DK18" t="s">
        <v>414</v>
      </c>
      <c r="DN18" t="s">
        <v>395</v>
      </c>
      <c r="DP18" t="s">
        <v>394</v>
      </c>
      <c r="DQ18" t="s">
        <v>398</v>
      </c>
      <c r="DR18" t="s">
        <v>398</v>
      </c>
      <c r="DS18" t="s">
        <v>405</v>
      </c>
      <c r="DT18" t="s">
        <v>405</v>
      </c>
      <c r="DU18" t="s">
        <v>398</v>
      </c>
      <c r="DV18" t="s">
        <v>405</v>
      </c>
      <c r="DW18" t="s">
        <v>407</v>
      </c>
      <c r="DX18" t="s">
        <v>401</v>
      </c>
      <c r="DY18" t="s">
        <v>401</v>
      </c>
      <c r="DZ18" t="s">
        <v>400</v>
      </c>
      <c r="EA18" t="s">
        <v>400</v>
      </c>
      <c r="EB18" t="s">
        <v>400</v>
      </c>
      <c r="EC18" t="s">
        <v>400</v>
      </c>
      <c r="ED18" t="s">
        <v>400</v>
      </c>
      <c r="EE18" t="s">
        <v>415</v>
      </c>
      <c r="EF18" t="s">
        <v>397</v>
      </c>
      <c r="EG18" t="s">
        <v>397</v>
      </c>
      <c r="EH18" t="s">
        <v>398</v>
      </c>
      <c r="EI18" t="s">
        <v>398</v>
      </c>
      <c r="EJ18" t="s">
        <v>398</v>
      </c>
      <c r="EK18" t="s">
        <v>405</v>
      </c>
      <c r="EL18" t="s">
        <v>398</v>
      </c>
      <c r="EM18" t="s">
        <v>405</v>
      </c>
      <c r="EN18" t="s">
        <v>401</v>
      </c>
      <c r="EO18" t="s">
        <v>401</v>
      </c>
      <c r="EP18" t="s">
        <v>400</v>
      </c>
      <c r="EQ18" t="s">
        <v>400</v>
      </c>
      <c r="ER18" t="s">
        <v>397</v>
      </c>
      <c r="EW18" t="s">
        <v>397</v>
      </c>
      <c r="EZ18" t="s">
        <v>400</v>
      </c>
      <c r="FA18" t="s">
        <v>400</v>
      </c>
      <c r="FB18" t="s">
        <v>400</v>
      </c>
      <c r="FC18" t="s">
        <v>400</v>
      </c>
      <c r="FD18" t="s">
        <v>400</v>
      </c>
      <c r="FE18" t="s">
        <v>397</v>
      </c>
      <c r="FF18" t="s">
        <v>397</v>
      </c>
      <c r="FG18" t="s">
        <v>397</v>
      </c>
      <c r="FH18" t="s">
        <v>394</v>
      </c>
      <c r="FK18" t="s">
        <v>416</v>
      </c>
      <c r="FL18" t="s">
        <v>416</v>
      </c>
      <c r="FN18" t="s">
        <v>394</v>
      </c>
      <c r="FO18" t="s">
        <v>417</v>
      </c>
      <c r="FQ18" t="s">
        <v>394</v>
      </c>
      <c r="FR18" t="s">
        <v>394</v>
      </c>
      <c r="FT18" t="s">
        <v>418</v>
      </c>
      <c r="FU18" t="s">
        <v>419</v>
      </c>
      <c r="FV18" t="s">
        <v>418</v>
      </c>
      <c r="FW18" t="s">
        <v>419</v>
      </c>
      <c r="FX18" t="s">
        <v>418</v>
      </c>
      <c r="FY18" t="s">
        <v>419</v>
      </c>
      <c r="FZ18" t="s">
        <v>402</v>
      </c>
      <c r="GA18" t="s">
        <v>402</v>
      </c>
      <c r="GC18" t="s">
        <v>420</v>
      </c>
      <c r="GG18" t="s">
        <v>420</v>
      </c>
      <c r="GM18" t="s">
        <v>421</v>
      </c>
      <c r="GN18" t="s">
        <v>421</v>
      </c>
      <c r="HA18" t="s">
        <v>421</v>
      </c>
      <c r="HB18" t="s">
        <v>421</v>
      </c>
      <c r="HC18" t="s">
        <v>422</v>
      </c>
      <c r="HD18" t="s">
        <v>422</v>
      </c>
      <c r="HE18" t="s">
        <v>400</v>
      </c>
      <c r="HF18" t="s">
        <v>400</v>
      </c>
      <c r="HG18" t="s">
        <v>402</v>
      </c>
      <c r="HH18" t="s">
        <v>400</v>
      </c>
      <c r="HI18" t="s">
        <v>405</v>
      </c>
      <c r="HJ18" t="s">
        <v>402</v>
      </c>
      <c r="HK18" t="s">
        <v>402</v>
      </c>
      <c r="HM18" t="s">
        <v>421</v>
      </c>
      <c r="HN18" t="s">
        <v>421</v>
      </c>
      <c r="HO18" t="s">
        <v>421</v>
      </c>
      <c r="HP18" t="s">
        <v>421</v>
      </c>
      <c r="HQ18" t="s">
        <v>421</v>
      </c>
      <c r="HR18" t="s">
        <v>421</v>
      </c>
      <c r="HS18" t="s">
        <v>421</v>
      </c>
      <c r="HT18" t="s">
        <v>423</v>
      </c>
      <c r="HU18" t="s">
        <v>423</v>
      </c>
      <c r="HV18" t="s">
        <v>423</v>
      </c>
      <c r="HW18" t="s">
        <v>424</v>
      </c>
      <c r="HX18" t="s">
        <v>421</v>
      </c>
      <c r="HY18" t="s">
        <v>421</v>
      </c>
      <c r="HZ18" t="s">
        <v>421</v>
      </c>
      <c r="IA18" t="s">
        <v>421</v>
      </c>
      <c r="IB18" t="s">
        <v>421</v>
      </c>
      <c r="IC18" t="s">
        <v>421</v>
      </c>
      <c r="ID18" t="s">
        <v>421</v>
      </c>
      <c r="IE18" t="s">
        <v>421</v>
      </c>
      <c r="IF18" t="s">
        <v>421</v>
      </c>
      <c r="IG18" t="s">
        <v>421</v>
      </c>
      <c r="IH18" t="s">
        <v>421</v>
      </c>
      <c r="II18" t="s">
        <v>421</v>
      </c>
      <c r="IP18" t="s">
        <v>421</v>
      </c>
      <c r="IQ18" t="s">
        <v>402</v>
      </c>
      <c r="IR18" t="s">
        <v>402</v>
      </c>
      <c r="IS18" t="s">
        <v>418</v>
      </c>
      <c r="IT18" t="s">
        <v>419</v>
      </c>
      <c r="IU18" t="s">
        <v>419</v>
      </c>
      <c r="IY18" t="s">
        <v>419</v>
      </c>
      <c r="JC18" t="s">
        <v>398</v>
      </c>
      <c r="JD18" t="s">
        <v>398</v>
      </c>
      <c r="JE18" t="s">
        <v>405</v>
      </c>
      <c r="JF18" t="s">
        <v>405</v>
      </c>
      <c r="JG18" t="s">
        <v>425</v>
      </c>
      <c r="JH18" t="s">
        <v>425</v>
      </c>
      <c r="JI18" t="s">
        <v>421</v>
      </c>
      <c r="JJ18" t="s">
        <v>421</v>
      </c>
      <c r="JK18" t="s">
        <v>421</v>
      </c>
      <c r="JL18" t="s">
        <v>421</v>
      </c>
      <c r="JM18" t="s">
        <v>421</v>
      </c>
      <c r="JN18" t="s">
        <v>421</v>
      </c>
      <c r="JO18" t="s">
        <v>400</v>
      </c>
      <c r="JP18" t="s">
        <v>421</v>
      </c>
      <c r="JR18" t="s">
        <v>407</v>
      </c>
      <c r="JS18" t="s">
        <v>407</v>
      </c>
      <c r="JT18" t="s">
        <v>400</v>
      </c>
      <c r="JU18" t="s">
        <v>400</v>
      </c>
      <c r="JV18" t="s">
        <v>400</v>
      </c>
      <c r="JW18" t="s">
        <v>400</v>
      </c>
      <c r="JX18" t="s">
        <v>400</v>
      </c>
      <c r="JY18" t="s">
        <v>402</v>
      </c>
      <c r="JZ18" t="s">
        <v>402</v>
      </c>
      <c r="KA18" t="s">
        <v>402</v>
      </c>
      <c r="KB18" t="s">
        <v>400</v>
      </c>
      <c r="KC18" t="s">
        <v>398</v>
      </c>
      <c r="KD18" t="s">
        <v>405</v>
      </c>
      <c r="KE18" t="s">
        <v>402</v>
      </c>
      <c r="KF18" t="s">
        <v>402</v>
      </c>
    </row>
    <row r="19" spans="1:292">
      <c r="A19">
        <v>1</v>
      </c>
      <c r="B19">
        <v>1679508587.5</v>
      </c>
      <c r="C19">
        <v>0</v>
      </c>
      <c r="D19" t="s">
        <v>426</v>
      </c>
      <c r="E19" t="s">
        <v>427</v>
      </c>
      <c r="F19">
        <v>5</v>
      </c>
      <c r="G19" t="s">
        <v>428</v>
      </c>
      <c r="H19">
        <v>1679508579.75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423.8130531515175</v>
      </c>
      <c r="AJ19">
        <v>420.2771333333331</v>
      </c>
      <c r="AK19">
        <v>6.901799251459495E-05</v>
      </c>
      <c r="AL19">
        <v>67.30139003579045</v>
      </c>
      <c r="AM19">
        <f>(AO19 - AN19 + DX19*1E3/(8.314*(DZ19+273.15)) * AQ19/DW19 * AP19) * DW19/(100*DK19) * 1000/(1000 - AO19)</f>
        <v>0</v>
      </c>
      <c r="AN19">
        <v>8.98176323872636</v>
      </c>
      <c r="AO19">
        <v>9.398894787878785</v>
      </c>
      <c r="AP19">
        <v>-1.048041444037536E-06</v>
      </c>
      <c r="AQ19">
        <v>93.42874812251745</v>
      </c>
      <c r="AR19">
        <v>2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429</v>
      </c>
      <c r="AX19" t="s">
        <v>429</v>
      </c>
      <c r="AY19">
        <v>0</v>
      </c>
      <c r="AZ19">
        <v>0</v>
      </c>
      <c r="BA19">
        <f>1-AY19/AZ19</f>
        <v>0</v>
      </c>
      <c r="BB19">
        <v>0</v>
      </c>
      <c r="BC19" t="s">
        <v>429</v>
      </c>
      <c r="BD19" t="s">
        <v>429</v>
      </c>
      <c r="BE19">
        <v>0</v>
      </c>
      <c r="BF19">
        <v>0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429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1.91</v>
      </c>
      <c r="DL19">
        <v>0.5</v>
      </c>
      <c r="DM19" t="s">
        <v>430</v>
      </c>
      <c r="DN19">
        <v>2</v>
      </c>
      <c r="DO19" t="b">
        <v>1</v>
      </c>
      <c r="DP19">
        <v>1679508579.75</v>
      </c>
      <c r="DQ19">
        <v>416.3313</v>
      </c>
      <c r="DR19">
        <v>419.9889</v>
      </c>
      <c r="DS19">
        <v>9.400605333333335</v>
      </c>
      <c r="DT19">
        <v>8.980643666666667</v>
      </c>
      <c r="DU19">
        <v>417.0482000000001</v>
      </c>
      <c r="DV19">
        <v>9.372754333333331</v>
      </c>
      <c r="DW19">
        <v>500.0136333333332</v>
      </c>
      <c r="DX19">
        <v>90.05836999999998</v>
      </c>
      <c r="DY19">
        <v>0.09998912666666668</v>
      </c>
      <c r="DZ19">
        <v>18.91344</v>
      </c>
      <c r="EA19">
        <v>19.99686666666666</v>
      </c>
      <c r="EB19">
        <v>999.9000000000002</v>
      </c>
      <c r="EC19">
        <v>0</v>
      </c>
      <c r="ED19">
        <v>0</v>
      </c>
      <c r="EE19">
        <v>10001.72433333333</v>
      </c>
      <c r="EF19">
        <v>0</v>
      </c>
      <c r="EG19">
        <v>12.49091</v>
      </c>
      <c r="EH19">
        <v>-3.657502333333333</v>
      </c>
      <c r="EI19">
        <v>420.2822333333334</v>
      </c>
      <c r="EJ19">
        <v>423.7947333333334</v>
      </c>
      <c r="EK19">
        <v>0.4199607666666667</v>
      </c>
      <c r="EL19">
        <v>419.9889</v>
      </c>
      <c r="EM19">
        <v>8.980643666666667</v>
      </c>
      <c r="EN19">
        <v>0.8466031666666667</v>
      </c>
      <c r="EO19">
        <v>0.8087822333333334</v>
      </c>
      <c r="EP19">
        <v>4.513680333333334</v>
      </c>
      <c r="EQ19">
        <v>3.862382666666667</v>
      </c>
      <c r="ER19">
        <v>1999.984666666667</v>
      </c>
      <c r="ES19">
        <v>0.9800033000000001</v>
      </c>
      <c r="ET19">
        <v>0.01999673</v>
      </c>
      <c r="EU19">
        <v>0</v>
      </c>
      <c r="EV19">
        <v>171.2204666666667</v>
      </c>
      <c r="EW19">
        <v>5.00078</v>
      </c>
      <c r="EX19">
        <v>3405.498</v>
      </c>
      <c r="EY19">
        <v>16379.52</v>
      </c>
      <c r="EZ19">
        <v>37.24559999999999</v>
      </c>
      <c r="FA19">
        <v>38.93299999999999</v>
      </c>
      <c r="FB19">
        <v>38.09973333333332</v>
      </c>
      <c r="FC19">
        <v>38.22886666666665</v>
      </c>
      <c r="FD19">
        <v>38.25799999999999</v>
      </c>
      <c r="FE19">
        <v>1955.092666666667</v>
      </c>
      <c r="FF19">
        <v>39.89100000000001</v>
      </c>
      <c r="FG19">
        <v>0</v>
      </c>
      <c r="FH19">
        <v>1679508569.8</v>
      </c>
      <c r="FI19">
        <v>0</v>
      </c>
      <c r="FJ19">
        <v>171.2101538461539</v>
      </c>
      <c r="FK19">
        <v>-1.212923076728685</v>
      </c>
      <c r="FL19">
        <v>11.95794874804558</v>
      </c>
      <c r="FM19">
        <v>3405.561153846154</v>
      </c>
      <c r="FN19">
        <v>15</v>
      </c>
      <c r="FO19">
        <v>0</v>
      </c>
      <c r="FP19" t="s">
        <v>431</v>
      </c>
      <c r="FQ19">
        <v>1679456443.1</v>
      </c>
      <c r="FR19">
        <v>1679456433.1</v>
      </c>
      <c r="FS19">
        <v>0</v>
      </c>
      <c r="FT19">
        <v>-0.109</v>
      </c>
      <c r="FU19">
        <v>0.019</v>
      </c>
      <c r="FV19">
        <v>-0.823</v>
      </c>
      <c r="FW19">
        <v>0.271</v>
      </c>
      <c r="FX19">
        <v>420</v>
      </c>
      <c r="FY19">
        <v>24</v>
      </c>
      <c r="FZ19">
        <v>0.71</v>
      </c>
      <c r="GA19">
        <v>0.25</v>
      </c>
      <c r="GB19">
        <v>-3.68424575</v>
      </c>
      <c r="GC19">
        <v>0.2989446529080829</v>
      </c>
      <c r="GD19">
        <v>0.06760467956759725</v>
      </c>
      <c r="GE19">
        <v>0</v>
      </c>
      <c r="GF19">
        <v>0.4209054249999999</v>
      </c>
      <c r="GG19">
        <v>-0.02444180487804845</v>
      </c>
      <c r="GH19">
        <v>0.003380691245052554</v>
      </c>
      <c r="GI19">
        <v>1</v>
      </c>
      <c r="GJ19">
        <v>1</v>
      </c>
      <c r="GK19">
        <v>2</v>
      </c>
      <c r="GL19" t="s">
        <v>432</v>
      </c>
      <c r="GM19">
        <v>3.1008</v>
      </c>
      <c r="GN19">
        <v>2.73515</v>
      </c>
      <c r="GO19">
        <v>0.0879495</v>
      </c>
      <c r="GP19">
        <v>0.0884823</v>
      </c>
      <c r="GQ19">
        <v>0.0545109</v>
      </c>
      <c r="GR19">
        <v>0.0533194</v>
      </c>
      <c r="GS19">
        <v>23548.3</v>
      </c>
      <c r="GT19">
        <v>23233.1</v>
      </c>
      <c r="GU19">
        <v>26355.5</v>
      </c>
      <c r="GV19">
        <v>25813.8</v>
      </c>
      <c r="GW19">
        <v>40021.9</v>
      </c>
      <c r="GX19">
        <v>37297.5</v>
      </c>
      <c r="GY19">
        <v>46117</v>
      </c>
      <c r="GZ19">
        <v>42625.7</v>
      </c>
      <c r="HA19">
        <v>1.9322</v>
      </c>
      <c r="HB19">
        <v>1.9586</v>
      </c>
      <c r="HC19">
        <v>0.0255406</v>
      </c>
      <c r="HD19">
        <v>0</v>
      </c>
      <c r="HE19">
        <v>19.576</v>
      </c>
      <c r="HF19">
        <v>999.9</v>
      </c>
      <c r="HG19">
        <v>25.8</v>
      </c>
      <c r="HH19">
        <v>29.5</v>
      </c>
      <c r="HI19">
        <v>11.8596</v>
      </c>
      <c r="HJ19">
        <v>60.8776</v>
      </c>
      <c r="HK19">
        <v>26.9151</v>
      </c>
      <c r="HL19">
        <v>1</v>
      </c>
      <c r="HM19">
        <v>-0.198448</v>
      </c>
      <c r="HN19">
        <v>3.57565</v>
      </c>
      <c r="HO19">
        <v>20.2425</v>
      </c>
      <c r="HP19">
        <v>5.21954</v>
      </c>
      <c r="HQ19">
        <v>11.98</v>
      </c>
      <c r="HR19">
        <v>4.9653</v>
      </c>
      <c r="HS19">
        <v>3.27453</v>
      </c>
      <c r="HT19">
        <v>9999</v>
      </c>
      <c r="HU19">
        <v>9999</v>
      </c>
      <c r="HV19">
        <v>9999</v>
      </c>
      <c r="HW19">
        <v>935.6</v>
      </c>
      <c r="HX19">
        <v>1.86417</v>
      </c>
      <c r="HY19">
        <v>1.86018</v>
      </c>
      <c r="HZ19">
        <v>1.85836</v>
      </c>
      <c r="IA19">
        <v>1.85987</v>
      </c>
      <c r="IB19">
        <v>1.85989</v>
      </c>
      <c r="IC19">
        <v>1.85825</v>
      </c>
      <c r="ID19">
        <v>1.8573</v>
      </c>
      <c r="IE19">
        <v>1.85236</v>
      </c>
      <c r="IF19">
        <v>0</v>
      </c>
      <c r="IG19">
        <v>0</v>
      </c>
      <c r="IH19">
        <v>0</v>
      </c>
      <c r="II19">
        <v>0</v>
      </c>
      <c r="IJ19" t="s">
        <v>433</v>
      </c>
      <c r="IK19" t="s">
        <v>434</v>
      </c>
      <c r="IL19" t="s">
        <v>435</v>
      </c>
      <c r="IM19" t="s">
        <v>435</v>
      </c>
      <c r="IN19" t="s">
        <v>435</v>
      </c>
      <c r="IO19" t="s">
        <v>435</v>
      </c>
      <c r="IP19">
        <v>0</v>
      </c>
      <c r="IQ19">
        <v>100</v>
      </c>
      <c r="IR19">
        <v>100</v>
      </c>
      <c r="IS19">
        <v>-0.717</v>
      </c>
      <c r="IT19">
        <v>0.0278</v>
      </c>
      <c r="IU19">
        <v>-0.3228139330668147</v>
      </c>
      <c r="IV19">
        <v>-0.001399286051689175</v>
      </c>
      <c r="IW19">
        <v>1.297619083215453E-06</v>
      </c>
      <c r="IX19">
        <v>-4.997941095464379E-10</v>
      </c>
      <c r="IY19">
        <v>-0.005634625857734406</v>
      </c>
      <c r="IZ19">
        <v>-0.003512179546530375</v>
      </c>
      <c r="JA19">
        <v>0.0008073039280847738</v>
      </c>
      <c r="JB19">
        <v>-5.485301315548657E-06</v>
      </c>
      <c r="JC19">
        <v>2</v>
      </c>
      <c r="JD19">
        <v>1997</v>
      </c>
      <c r="JE19">
        <v>1</v>
      </c>
      <c r="JF19">
        <v>25</v>
      </c>
      <c r="JG19">
        <v>869.1</v>
      </c>
      <c r="JH19">
        <v>869.2</v>
      </c>
      <c r="JI19">
        <v>1.13525</v>
      </c>
      <c r="JJ19">
        <v>2.61963</v>
      </c>
      <c r="JK19">
        <v>1.49658</v>
      </c>
      <c r="JL19">
        <v>2.39136</v>
      </c>
      <c r="JM19">
        <v>1.54907</v>
      </c>
      <c r="JN19">
        <v>2.3938</v>
      </c>
      <c r="JO19">
        <v>34.0545</v>
      </c>
      <c r="JP19">
        <v>24.1838</v>
      </c>
      <c r="JQ19">
        <v>18</v>
      </c>
      <c r="JR19">
        <v>485.777</v>
      </c>
      <c r="JS19">
        <v>514.346</v>
      </c>
      <c r="JT19">
        <v>15.4872</v>
      </c>
      <c r="JU19">
        <v>24.6525</v>
      </c>
      <c r="JV19">
        <v>30.0002</v>
      </c>
      <c r="JW19">
        <v>24.7675</v>
      </c>
      <c r="JX19">
        <v>24.7264</v>
      </c>
      <c r="JY19">
        <v>22.83</v>
      </c>
      <c r="JZ19">
        <v>22.4036</v>
      </c>
      <c r="KA19">
        <v>20.8522</v>
      </c>
      <c r="KB19">
        <v>15.4862</v>
      </c>
      <c r="KC19">
        <v>413.322</v>
      </c>
      <c r="KD19">
        <v>8.9359</v>
      </c>
      <c r="KE19">
        <v>100.756</v>
      </c>
      <c r="KF19">
        <v>101.13</v>
      </c>
    </row>
    <row r="20" spans="1:292">
      <c r="A20">
        <v>2</v>
      </c>
      <c r="B20">
        <v>1679508592.5</v>
      </c>
      <c r="C20">
        <v>5</v>
      </c>
      <c r="D20" t="s">
        <v>436</v>
      </c>
      <c r="E20" t="s">
        <v>437</v>
      </c>
      <c r="F20">
        <v>5</v>
      </c>
      <c r="G20" t="s">
        <v>428</v>
      </c>
      <c r="H20">
        <v>1679508584.655172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423.9237493614705</v>
      </c>
      <c r="AJ20">
        <v>420.3035757575758</v>
      </c>
      <c r="AK20">
        <v>0.0008537673436251238</v>
      </c>
      <c r="AL20">
        <v>67.30139003579045</v>
      </c>
      <c r="AM20">
        <f>(AO20 - AN20 + DX20*1E3/(8.314*(DZ20+273.15)) * AQ20/DW20 * AP20) * DW20/(100*DK20) * 1000/(1000 - AO20)</f>
        <v>0</v>
      </c>
      <c r="AN20">
        <v>8.982986035475097</v>
      </c>
      <c r="AO20">
        <v>9.401311575757576</v>
      </c>
      <c r="AP20">
        <v>2.24349888348636E-06</v>
      </c>
      <c r="AQ20">
        <v>93.42874812251745</v>
      </c>
      <c r="AR20">
        <v>2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429</v>
      </c>
      <c r="AX20" t="s">
        <v>429</v>
      </c>
      <c r="AY20">
        <v>0</v>
      </c>
      <c r="AZ20">
        <v>0</v>
      </c>
      <c r="BA20">
        <f>1-AY20/AZ20</f>
        <v>0</v>
      </c>
      <c r="BB20">
        <v>0</v>
      </c>
      <c r="BC20" t="s">
        <v>429</v>
      </c>
      <c r="BD20" t="s">
        <v>429</v>
      </c>
      <c r="BE20">
        <v>0</v>
      </c>
      <c r="BF20">
        <v>0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429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1.91</v>
      </c>
      <c r="DL20">
        <v>0.5</v>
      </c>
      <c r="DM20" t="s">
        <v>430</v>
      </c>
      <c r="DN20">
        <v>2</v>
      </c>
      <c r="DO20" t="b">
        <v>1</v>
      </c>
      <c r="DP20">
        <v>1679508584.655172</v>
      </c>
      <c r="DQ20">
        <v>416.3318620689654</v>
      </c>
      <c r="DR20">
        <v>419.8736206896552</v>
      </c>
      <c r="DS20">
        <v>9.399697241379311</v>
      </c>
      <c r="DT20">
        <v>8.981760000000001</v>
      </c>
      <c r="DU20">
        <v>417.0487931034483</v>
      </c>
      <c r="DV20">
        <v>9.37185448275862</v>
      </c>
      <c r="DW20">
        <v>499.9813448275862</v>
      </c>
      <c r="DX20">
        <v>90.05817931034481</v>
      </c>
      <c r="DY20">
        <v>0.09997862413793103</v>
      </c>
      <c r="DZ20">
        <v>18.91573448275862</v>
      </c>
      <c r="EA20">
        <v>19.99775862068966</v>
      </c>
      <c r="EB20">
        <v>999.9000000000002</v>
      </c>
      <c r="EC20">
        <v>0</v>
      </c>
      <c r="ED20">
        <v>0</v>
      </c>
      <c r="EE20">
        <v>10001.97758620689</v>
      </c>
      <c r="EF20">
        <v>0</v>
      </c>
      <c r="EG20">
        <v>12.50223448275862</v>
      </c>
      <c r="EH20">
        <v>-3.541722068965517</v>
      </c>
      <c r="EI20">
        <v>420.2823793103449</v>
      </c>
      <c r="EJ20">
        <v>423.6789310344827</v>
      </c>
      <c r="EK20">
        <v>0.417936724137931</v>
      </c>
      <c r="EL20">
        <v>419.8736206896552</v>
      </c>
      <c r="EM20">
        <v>8.981760000000001</v>
      </c>
      <c r="EN20">
        <v>0.8465196551724139</v>
      </c>
      <c r="EO20">
        <v>0.8088810344827586</v>
      </c>
      <c r="EP20">
        <v>4.512271379310344</v>
      </c>
      <c r="EQ20">
        <v>3.864119310344828</v>
      </c>
      <c r="ER20">
        <v>1999.984827586207</v>
      </c>
      <c r="ES20">
        <v>0.980004</v>
      </c>
      <c r="ET20">
        <v>0.01999601379310345</v>
      </c>
      <c r="EU20">
        <v>0</v>
      </c>
      <c r="EV20">
        <v>171.2154482758621</v>
      </c>
      <c r="EW20">
        <v>5.00078</v>
      </c>
      <c r="EX20">
        <v>3406.362068965517</v>
      </c>
      <c r="EY20">
        <v>16379.5275862069</v>
      </c>
      <c r="EZ20">
        <v>37.3381724137931</v>
      </c>
      <c r="FA20">
        <v>39.04706896551723</v>
      </c>
      <c r="FB20">
        <v>38.34237931034482</v>
      </c>
      <c r="FC20">
        <v>38.37244827586206</v>
      </c>
      <c r="FD20">
        <v>38.3401724137931</v>
      </c>
      <c r="FE20">
        <v>1955.094827586207</v>
      </c>
      <c r="FF20">
        <v>39.89000000000001</v>
      </c>
      <c r="FG20">
        <v>0</v>
      </c>
      <c r="FH20">
        <v>1679508574.6</v>
      </c>
      <c r="FI20">
        <v>0</v>
      </c>
      <c r="FJ20">
        <v>171.2052307692308</v>
      </c>
      <c r="FK20">
        <v>-0.07815384047819679</v>
      </c>
      <c r="FL20">
        <v>9.612307695113865</v>
      </c>
      <c r="FM20">
        <v>3406.418461538462</v>
      </c>
      <c r="FN20">
        <v>15</v>
      </c>
      <c r="FO20">
        <v>0</v>
      </c>
      <c r="FP20" t="s">
        <v>431</v>
      </c>
      <c r="FQ20">
        <v>1679456443.1</v>
      </c>
      <c r="FR20">
        <v>1679456433.1</v>
      </c>
      <c r="FS20">
        <v>0</v>
      </c>
      <c r="FT20">
        <v>-0.109</v>
      </c>
      <c r="FU20">
        <v>0.019</v>
      </c>
      <c r="FV20">
        <v>-0.823</v>
      </c>
      <c r="FW20">
        <v>0.271</v>
      </c>
      <c r="FX20">
        <v>420</v>
      </c>
      <c r="FY20">
        <v>24</v>
      </c>
      <c r="FZ20">
        <v>0.71</v>
      </c>
      <c r="GA20">
        <v>0.25</v>
      </c>
      <c r="GB20">
        <v>-3.64511325</v>
      </c>
      <c r="GC20">
        <v>0.2024639774859344</v>
      </c>
      <c r="GD20">
        <v>0.1287118738187643</v>
      </c>
      <c r="GE20">
        <v>0</v>
      </c>
      <c r="GF20">
        <v>0.4195682999999999</v>
      </c>
      <c r="GG20">
        <v>-0.03032985365853807</v>
      </c>
      <c r="GH20">
        <v>0.003078522244519278</v>
      </c>
      <c r="GI20">
        <v>1</v>
      </c>
      <c r="GJ20">
        <v>1</v>
      </c>
      <c r="GK20">
        <v>2</v>
      </c>
      <c r="GL20" t="s">
        <v>432</v>
      </c>
      <c r="GM20">
        <v>3.10099</v>
      </c>
      <c r="GN20">
        <v>2.7354</v>
      </c>
      <c r="GO20">
        <v>0.0879371</v>
      </c>
      <c r="GP20">
        <v>0.0880734</v>
      </c>
      <c r="GQ20">
        <v>0.0545202</v>
      </c>
      <c r="GR20">
        <v>0.0533251</v>
      </c>
      <c r="GS20">
        <v>23548.9</v>
      </c>
      <c r="GT20">
        <v>23243.5</v>
      </c>
      <c r="GU20">
        <v>26355.7</v>
      </c>
      <c r="GV20">
        <v>25813.7</v>
      </c>
      <c r="GW20">
        <v>40021.7</v>
      </c>
      <c r="GX20">
        <v>37297.5</v>
      </c>
      <c r="GY20">
        <v>46117.2</v>
      </c>
      <c r="GZ20">
        <v>42625.9</v>
      </c>
      <c r="HA20">
        <v>1.93275</v>
      </c>
      <c r="HB20">
        <v>1.9584</v>
      </c>
      <c r="HC20">
        <v>0.0255406</v>
      </c>
      <c r="HD20">
        <v>0</v>
      </c>
      <c r="HE20">
        <v>19.5773</v>
      </c>
      <c r="HF20">
        <v>999.9</v>
      </c>
      <c r="HG20">
        <v>25.8</v>
      </c>
      <c r="HH20">
        <v>29.5</v>
      </c>
      <c r="HI20">
        <v>11.8582</v>
      </c>
      <c r="HJ20">
        <v>60.2876</v>
      </c>
      <c r="HK20">
        <v>26.8229</v>
      </c>
      <c r="HL20">
        <v>1</v>
      </c>
      <c r="HM20">
        <v>-0.197043</v>
      </c>
      <c r="HN20">
        <v>3.91074</v>
      </c>
      <c r="HO20">
        <v>20.234</v>
      </c>
      <c r="HP20">
        <v>5.21579</v>
      </c>
      <c r="HQ20">
        <v>11.9798</v>
      </c>
      <c r="HR20">
        <v>4.9647</v>
      </c>
      <c r="HS20">
        <v>3.27393</v>
      </c>
      <c r="HT20">
        <v>9999</v>
      </c>
      <c r="HU20">
        <v>9999</v>
      </c>
      <c r="HV20">
        <v>9999</v>
      </c>
      <c r="HW20">
        <v>935.6</v>
      </c>
      <c r="HX20">
        <v>1.86417</v>
      </c>
      <c r="HY20">
        <v>1.86015</v>
      </c>
      <c r="HZ20">
        <v>1.85835</v>
      </c>
      <c r="IA20">
        <v>1.85987</v>
      </c>
      <c r="IB20">
        <v>1.85989</v>
      </c>
      <c r="IC20">
        <v>1.8583</v>
      </c>
      <c r="ID20">
        <v>1.8573</v>
      </c>
      <c r="IE20">
        <v>1.85237</v>
      </c>
      <c r="IF20">
        <v>0</v>
      </c>
      <c r="IG20">
        <v>0</v>
      </c>
      <c r="IH20">
        <v>0</v>
      </c>
      <c r="II20">
        <v>0</v>
      </c>
      <c r="IJ20" t="s">
        <v>433</v>
      </c>
      <c r="IK20" t="s">
        <v>434</v>
      </c>
      <c r="IL20" t="s">
        <v>435</v>
      </c>
      <c r="IM20" t="s">
        <v>435</v>
      </c>
      <c r="IN20" t="s">
        <v>435</v>
      </c>
      <c r="IO20" t="s">
        <v>435</v>
      </c>
      <c r="IP20">
        <v>0</v>
      </c>
      <c r="IQ20">
        <v>100</v>
      </c>
      <c r="IR20">
        <v>100</v>
      </c>
      <c r="IS20">
        <v>-0.717</v>
      </c>
      <c r="IT20">
        <v>0.0279</v>
      </c>
      <c r="IU20">
        <v>-0.3228139330668147</v>
      </c>
      <c r="IV20">
        <v>-0.001399286051689175</v>
      </c>
      <c r="IW20">
        <v>1.297619083215453E-06</v>
      </c>
      <c r="IX20">
        <v>-4.997941095464379E-10</v>
      </c>
      <c r="IY20">
        <v>-0.005634625857734406</v>
      </c>
      <c r="IZ20">
        <v>-0.003512179546530375</v>
      </c>
      <c r="JA20">
        <v>0.0008073039280847738</v>
      </c>
      <c r="JB20">
        <v>-5.485301315548657E-06</v>
      </c>
      <c r="JC20">
        <v>2</v>
      </c>
      <c r="JD20">
        <v>1997</v>
      </c>
      <c r="JE20">
        <v>1</v>
      </c>
      <c r="JF20">
        <v>25</v>
      </c>
      <c r="JG20">
        <v>869.2</v>
      </c>
      <c r="JH20">
        <v>869.3</v>
      </c>
      <c r="JI20">
        <v>1.11084</v>
      </c>
      <c r="JJ20">
        <v>2.62573</v>
      </c>
      <c r="JK20">
        <v>1.49658</v>
      </c>
      <c r="JL20">
        <v>2.38892</v>
      </c>
      <c r="JM20">
        <v>1.54907</v>
      </c>
      <c r="JN20">
        <v>2.33154</v>
      </c>
      <c r="JO20">
        <v>34.0545</v>
      </c>
      <c r="JP20">
        <v>24.1838</v>
      </c>
      <c r="JQ20">
        <v>18</v>
      </c>
      <c r="JR20">
        <v>486.102</v>
      </c>
      <c r="JS20">
        <v>514.217</v>
      </c>
      <c r="JT20">
        <v>15.4468</v>
      </c>
      <c r="JU20">
        <v>24.6534</v>
      </c>
      <c r="JV20">
        <v>30.0011</v>
      </c>
      <c r="JW20">
        <v>24.7688</v>
      </c>
      <c r="JX20">
        <v>24.7268</v>
      </c>
      <c r="JY20">
        <v>22.2935</v>
      </c>
      <c r="JZ20">
        <v>22.4036</v>
      </c>
      <c r="KA20">
        <v>20.8522</v>
      </c>
      <c r="KB20">
        <v>15.4054</v>
      </c>
      <c r="KC20">
        <v>399.946</v>
      </c>
      <c r="KD20">
        <v>8.93577</v>
      </c>
      <c r="KE20">
        <v>100.757</v>
      </c>
      <c r="KF20">
        <v>101.13</v>
      </c>
    </row>
    <row r="21" spans="1:292">
      <c r="A21">
        <v>3</v>
      </c>
      <c r="B21">
        <v>1679508597.5</v>
      </c>
      <c r="C21">
        <v>10</v>
      </c>
      <c r="D21" t="s">
        <v>438</v>
      </c>
      <c r="E21" t="s">
        <v>439</v>
      </c>
      <c r="F21">
        <v>5</v>
      </c>
      <c r="G21" t="s">
        <v>428</v>
      </c>
      <c r="H21">
        <v>1679508589.732143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417.5495942491316</v>
      </c>
      <c r="AJ21">
        <v>417.470296969697</v>
      </c>
      <c r="AK21">
        <v>-0.6626773795757281</v>
      </c>
      <c r="AL21">
        <v>67.30139003579045</v>
      </c>
      <c r="AM21">
        <f>(AO21 - AN21 + DX21*1E3/(8.314*(DZ21+273.15)) * AQ21/DW21 * AP21) * DW21/(100*DK21) * 1000/(1000 - AO21)</f>
        <v>0</v>
      </c>
      <c r="AN21">
        <v>8.984106033959707</v>
      </c>
      <c r="AO21">
        <v>9.402253515151516</v>
      </c>
      <c r="AP21">
        <v>1.612894072833509E-06</v>
      </c>
      <c r="AQ21">
        <v>93.42874812251745</v>
      </c>
      <c r="AR21">
        <v>2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429</v>
      </c>
      <c r="AX21" t="s">
        <v>429</v>
      </c>
      <c r="AY21">
        <v>0</v>
      </c>
      <c r="AZ21">
        <v>0</v>
      </c>
      <c r="BA21">
        <f>1-AY21/AZ21</f>
        <v>0</v>
      </c>
      <c r="BB21">
        <v>0</v>
      </c>
      <c r="BC21" t="s">
        <v>429</v>
      </c>
      <c r="BD21" t="s">
        <v>429</v>
      </c>
      <c r="BE21">
        <v>0</v>
      </c>
      <c r="BF21">
        <v>0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429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1.91</v>
      </c>
      <c r="DL21">
        <v>0.5</v>
      </c>
      <c r="DM21" t="s">
        <v>430</v>
      </c>
      <c r="DN21">
        <v>2</v>
      </c>
      <c r="DO21" t="b">
        <v>1</v>
      </c>
      <c r="DP21">
        <v>1679508589.732143</v>
      </c>
      <c r="DQ21">
        <v>415.94825</v>
      </c>
      <c r="DR21">
        <v>417.3246785714286</v>
      </c>
      <c r="DS21">
        <v>9.400164285714286</v>
      </c>
      <c r="DT21">
        <v>8.983070357142859</v>
      </c>
      <c r="DU21">
        <v>416.6648928571428</v>
      </c>
      <c r="DV21">
        <v>9.372315714285715</v>
      </c>
      <c r="DW21">
        <v>499.9651428571429</v>
      </c>
      <c r="DX21">
        <v>90.05683571428573</v>
      </c>
      <c r="DY21">
        <v>0.09991176785714286</v>
      </c>
      <c r="DZ21">
        <v>18.91681428571428</v>
      </c>
      <c r="EA21">
        <v>20.00037857142857</v>
      </c>
      <c r="EB21">
        <v>999.9000000000002</v>
      </c>
      <c r="EC21">
        <v>0</v>
      </c>
      <c r="ED21">
        <v>0</v>
      </c>
      <c r="EE21">
        <v>9995.710000000001</v>
      </c>
      <c r="EF21">
        <v>0</v>
      </c>
      <c r="EG21">
        <v>12.5071</v>
      </c>
      <c r="EH21">
        <v>-1.376467071428572</v>
      </c>
      <c r="EI21">
        <v>419.8953214285714</v>
      </c>
      <c r="EJ21">
        <v>421.1075000000001</v>
      </c>
      <c r="EK21">
        <v>0.4170936071428571</v>
      </c>
      <c r="EL21">
        <v>417.3246785714286</v>
      </c>
      <c r="EM21">
        <v>8.983070357142859</v>
      </c>
      <c r="EN21">
        <v>0.8465490357142856</v>
      </c>
      <c r="EO21">
        <v>0.8089868571428571</v>
      </c>
      <c r="EP21">
        <v>4.512767500000001</v>
      </c>
      <c r="EQ21">
        <v>3.865979642857144</v>
      </c>
      <c r="ER21">
        <v>1999.983928571428</v>
      </c>
      <c r="ES21">
        <v>0.9800046428571429</v>
      </c>
      <c r="ET21">
        <v>0.01999536428571428</v>
      </c>
      <c r="EU21">
        <v>0</v>
      </c>
      <c r="EV21">
        <v>171.2082857142857</v>
      </c>
      <c r="EW21">
        <v>5.00078</v>
      </c>
      <c r="EX21">
        <v>3407.299642857142</v>
      </c>
      <c r="EY21">
        <v>16379.53214285714</v>
      </c>
      <c r="EZ21">
        <v>37.43503571428572</v>
      </c>
      <c r="FA21">
        <v>39.16489285714285</v>
      </c>
      <c r="FB21">
        <v>38.64928571428571</v>
      </c>
      <c r="FC21">
        <v>38.51078571428571</v>
      </c>
      <c r="FD21">
        <v>38.40153571428571</v>
      </c>
      <c r="FE21">
        <v>1955.093928571428</v>
      </c>
      <c r="FF21">
        <v>39.89000000000001</v>
      </c>
      <c r="FG21">
        <v>0</v>
      </c>
      <c r="FH21">
        <v>1679508580</v>
      </c>
      <c r="FI21">
        <v>0</v>
      </c>
      <c r="FJ21">
        <v>171.21072</v>
      </c>
      <c r="FK21">
        <v>1.122923085447624</v>
      </c>
      <c r="FL21">
        <v>12.90461533059432</v>
      </c>
      <c r="FM21">
        <v>3407.5084</v>
      </c>
      <c r="FN21">
        <v>15</v>
      </c>
      <c r="FO21">
        <v>0</v>
      </c>
      <c r="FP21" t="s">
        <v>431</v>
      </c>
      <c r="FQ21">
        <v>1679456443.1</v>
      </c>
      <c r="FR21">
        <v>1679456433.1</v>
      </c>
      <c r="FS21">
        <v>0</v>
      </c>
      <c r="FT21">
        <v>-0.109</v>
      </c>
      <c r="FU21">
        <v>0.019</v>
      </c>
      <c r="FV21">
        <v>-0.823</v>
      </c>
      <c r="FW21">
        <v>0.271</v>
      </c>
      <c r="FX21">
        <v>420</v>
      </c>
      <c r="FY21">
        <v>24</v>
      </c>
      <c r="FZ21">
        <v>0.71</v>
      </c>
      <c r="GA21">
        <v>0.25</v>
      </c>
      <c r="GB21">
        <v>-2.48963495</v>
      </c>
      <c r="GC21">
        <v>17.24568405253284</v>
      </c>
      <c r="GD21">
        <v>2.3400886541244</v>
      </c>
      <c r="GE21">
        <v>0</v>
      </c>
      <c r="GF21">
        <v>0.41792355</v>
      </c>
      <c r="GG21">
        <v>-0.01188114821763727</v>
      </c>
      <c r="GH21">
        <v>0.001548662179915299</v>
      </c>
      <c r="GI21">
        <v>1</v>
      </c>
      <c r="GJ21">
        <v>1</v>
      </c>
      <c r="GK21">
        <v>2</v>
      </c>
      <c r="GL21" t="s">
        <v>432</v>
      </c>
      <c r="GM21">
        <v>3.10084</v>
      </c>
      <c r="GN21">
        <v>2.73535</v>
      </c>
      <c r="GO21">
        <v>0.08740870000000001</v>
      </c>
      <c r="GP21">
        <v>0.0861456</v>
      </c>
      <c r="GQ21">
        <v>0.0545263</v>
      </c>
      <c r="GR21">
        <v>0.053327</v>
      </c>
      <c r="GS21">
        <v>23562.3</v>
      </c>
      <c r="GT21">
        <v>23292.8</v>
      </c>
      <c r="GU21">
        <v>26355.5</v>
      </c>
      <c r="GV21">
        <v>25813.9</v>
      </c>
      <c r="GW21">
        <v>40021.4</v>
      </c>
      <c r="GX21">
        <v>37297.1</v>
      </c>
      <c r="GY21">
        <v>46117.3</v>
      </c>
      <c r="GZ21">
        <v>42625.8</v>
      </c>
      <c r="HA21">
        <v>1.93253</v>
      </c>
      <c r="HB21">
        <v>1.95858</v>
      </c>
      <c r="HC21">
        <v>0.0255704</v>
      </c>
      <c r="HD21">
        <v>0</v>
      </c>
      <c r="HE21">
        <v>19.5776</v>
      </c>
      <c r="HF21">
        <v>999.9</v>
      </c>
      <c r="HG21">
        <v>25.9</v>
      </c>
      <c r="HH21">
        <v>29.5</v>
      </c>
      <c r="HI21">
        <v>11.9081</v>
      </c>
      <c r="HJ21">
        <v>60.7476</v>
      </c>
      <c r="HK21">
        <v>26.7748</v>
      </c>
      <c r="HL21">
        <v>1</v>
      </c>
      <c r="HM21">
        <v>-0.197409</v>
      </c>
      <c r="HN21">
        <v>3.71039</v>
      </c>
      <c r="HO21">
        <v>20.2385</v>
      </c>
      <c r="HP21">
        <v>5.21579</v>
      </c>
      <c r="HQ21">
        <v>11.98</v>
      </c>
      <c r="HR21">
        <v>4.9647</v>
      </c>
      <c r="HS21">
        <v>3.27385</v>
      </c>
      <c r="HT21">
        <v>9999</v>
      </c>
      <c r="HU21">
        <v>9999</v>
      </c>
      <c r="HV21">
        <v>9999</v>
      </c>
      <c r="HW21">
        <v>935.6</v>
      </c>
      <c r="HX21">
        <v>1.86417</v>
      </c>
      <c r="HY21">
        <v>1.86017</v>
      </c>
      <c r="HZ21">
        <v>1.85836</v>
      </c>
      <c r="IA21">
        <v>1.85988</v>
      </c>
      <c r="IB21">
        <v>1.85989</v>
      </c>
      <c r="IC21">
        <v>1.85828</v>
      </c>
      <c r="ID21">
        <v>1.85732</v>
      </c>
      <c r="IE21">
        <v>1.85234</v>
      </c>
      <c r="IF21">
        <v>0</v>
      </c>
      <c r="IG21">
        <v>0</v>
      </c>
      <c r="IH21">
        <v>0</v>
      </c>
      <c r="II21">
        <v>0</v>
      </c>
      <c r="IJ21" t="s">
        <v>433</v>
      </c>
      <c r="IK21" t="s">
        <v>434</v>
      </c>
      <c r="IL21" t="s">
        <v>435</v>
      </c>
      <c r="IM21" t="s">
        <v>435</v>
      </c>
      <c r="IN21" t="s">
        <v>435</v>
      </c>
      <c r="IO21" t="s">
        <v>435</v>
      </c>
      <c r="IP21">
        <v>0</v>
      </c>
      <c r="IQ21">
        <v>100</v>
      </c>
      <c r="IR21">
        <v>100</v>
      </c>
      <c r="IS21">
        <v>-0.715</v>
      </c>
      <c r="IT21">
        <v>0.0279</v>
      </c>
      <c r="IU21">
        <v>-0.3228139330668147</v>
      </c>
      <c r="IV21">
        <v>-0.001399286051689175</v>
      </c>
      <c r="IW21">
        <v>1.297619083215453E-06</v>
      </c>
      <c r="IX21">
        <v>-4.997941095464379E-10</v>
      </c>
      <c r="IY21">
        <v>-0.005634625857734406</v>
      </c>
      <c r="IZ21">
        <v>-0.003512179546530375</v>
      </c>
      <c r="JA21">
        <v>0.0008073039280847738</v>
      </c>
      <c r="JB21">
        <v>-5.485301315548657E-06</v>
      </c>
      <c r="JC21">
        <v>2</v>
      </c>
      <c r="JD21">
        <v>1997</v>
      </c>
      <c r="JE21">
        <v>1</v>
      </c>
      <c r="JF21">
        <v>25</v>
      </c>
      <c r="JG21">
        <v>869.2</v>
      </c>
      <c r="JH21">
        <v>869.4</v>
      </c>
      <c r="JI21">
        <v>1.07666</v>
      </c>
      <c r="JJ21">
        <v>2.62329</v>
      </c>
      <c r="JK21">
        <v>1.49658</v>
      </c>
      <c r="JL21">
        <v>2.39014</v>
      </c>
      <c r="JM21">
        <v>1.54907</v>
      </c>
      <c r="JN21">
        <v>2.3584</v>
      </c>
      <c r="JO21">
        <v>34.0545</v>
      </c>
      <c r="JP21">
        <v>24.1838</v>
      </c>
      <c r="JQ21">
        <v>18</v>
      </c>
      <c r="JR21">
        <v>485.979</v>
      </c>
      <c r="JS21">
        <v>514.3440000000001</v>
      </c>
      <c r="JT21">
        <v>15.4129</v>
      </c>
      <c r="JU21">
        <v>24.6534</v>
      </c>
      <c r="JV21">
        <v>30.0001</v>
      </c>
      <c r="JW21">
        <v>24.7696</v>
      </c>
      <c r="JX21">
        <v>24.728</v>
      </c>
      <c r="JY21">
        <v>21.6648</v>
      </c>
      <c r="JZ21">
        <v>22.4036</v>
      </c>
      <c r="KA21">
        <v>20.8522</v>
      </c>
      <c r="KB21">
        <v>15.4219</v>
      </c>
      <c r="KC21">
        <v>379.911</v>
      </c>
      <c r="KD21">
        <v>8.935320000000001</v>
      </c>
      <c r="KE21">
        <v>100.756</v>
      </c>
      <c r="KF21">
        <v>101.13</v>
      </c>
    </row>
    <row r="22" spans="1:292">
      <c r="A22">
        <v>4</v>
      </c>
      <c r="B22">
        <v>1679508602.5</v>
      </c>
      <c r="C22">
        <v>15</v>
      </c>
      <c r="D22" t="s">
        <v>440</v>
      </c>
      <c r="E22" t="s">
        <v>441</v>
      </c>
      <c r="F22">
        <v>5</v>
      </c>
      <c r="G22" t="s">
        <v>428</v>
      </c>
      <c r="H22">
        <v>1679508595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403.7065788447455</v>
      </c>
      <c r="AJ22">
        <v>409.155315151515</v>
      </c>
      <c r="AK22">
        <v>-1.768991424342039</v>
      </c>
      <c r="AL22">
        <v>67.30139003579045</v>
      </c>
      <c r="AM22">
        <f>(AO22 - AN22 + DX22*1E3/(8.314*(DZ22+273.15)) * AQ22/DW22 * AP22) * DW22/(100*DK22) * 1000/(1000 - AO22)</f>
        <v>0</v>
      </c>
      <c r="AN22">
        <v>8.985008250549123</v>
      </c>
      <c r="AO22">
        <v>9.401344909090909</v>
      </c>
      <c r="AP22">
        <v>-1.116631111236507E-06</v>
      </c>
      <c r="AQ22">
        <v>93.42874812251745</v>
      </c>
      <c r="AR22">
        <v>2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429</v>
      </c>
      <c r="AX22" t="s">
        <v>429</v>
      </c>
      <c r="AY22">
        <v>0</v>
      </c>
      <c r="AZ22">
        <v>0</v>
      </c>
      <c r="BA22">
        <f>1-AY22/AZ22</f>
        <v>0</v>
      </c>
      <c r="BB22">
        <v>0</v>
      </c>
      <c r="BC22" t="s">
        <v>429</v>
      </c>
      <c r="BD22" t="s">
        <v>429</v>
      </c>
      <c r="BE22">
        <v>0</v>
      </c>
      <c r="BF22">
        <v>0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429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1.91</v>
      </c>
      <c r="DL22">
        <v>0.5</v>
      </c>
      <c r="DM22" t="s">
        <v>430</v>
      </c>
      <c r="DN22">
        <v>2</v>
      </c>
      <c r="DO22" t="b">
        <v>1</v>
      </c>
      <c r="DP22">
        <v>1679508595</v>
      </c>
      <c r="DQ22">
        <v>413.4996666666666</v>
      </c>
      <c r="DR22">
        <v>409.8770740740741</v>
      </c>
      <c r="DS22">
        <v>9.401154444444444</v>
      </c>
      <c r="DT22">
        <v>8.984062222222221</v>
      </c>
      <c r="DU22">
        <v>414.2149629629631</v>
      </c>
      <c r="DV22">
        <v>9.373297037037036</v>
      </c>
      <c r="DW22">
        <v>499.9702222222222</v>
      </c>
      <c r="DX22">
        <v>90.05604074074074</v>
      </c>
      <c r="DY22">
        <v>0.09998258888888889</v>
      </c>
      <c r="DZ22">
        <v>18.9192962962963</v>
      </c>
      <c r="EA22">
        <v>20.0007037037037</v>
      </c>
      <c r="EB22">
        <v>999.9000000000001</v>
      </c>
      <c r="EC22">
        <v>0</v>
      </c>
      <c r="ED22">
        <v>0</v>
      </c>
      <c r="EE22">
        <v>9996.459629629631</v>
      </c>
      <c r="EF22">
        <v>0</v>
      </c>
      <c r="EG22">
        <v>12.49782592592592</v>
      </c>
      <c r="EH22">
        <v>3.622584518518519</v>
      </c>
      <c r="EI22">
        <v>417.4239999999999</v>
      </c>
      <c r="EJ22">
        <v>413.5928518518518</v>
      </c>
      <c r="EK22">
        <v>0.4170927037037037</v>
      </c>
      <c r="EL22">
        <v>409.8770740740741</v>
      </c>
      <c r="EM22">
        <v>8.984062222222221</v>
      </c>
      <c r="EN22">
        <v>0.8466307407407407</v>
      </c>
      <c r="EO22">
        <v>0.8090689629629629</v>
      </c>
      <c r="EP22">
        <v>4.514147037037037</v>
      </c>
      <c r="EQ22">
        <v>3.867422962962963</v>
      </c>
      <c r="ER22">
        <v>1999.987407407408</v>
      </c>
      <c r="ES22">
        <v>0.9800053333333333</v>
      </c>
      <c r="ET22">
        <v>0.01999468148148148</v>
      </c>
      <c r="EU22">
        <v>0</v>
      </c>
      <c r="EV22">
        <v>171.2209259259259</v>
      </c>
      <c r="EW22">
        <v>5.00078</v>
      </c>
      <c r="EX22">
        <v>3408.528518518518</v>
      </c>
      <c r="EY22">
        <v>16379.57037037037</v>
      </c>
      <c r="EZ22">
        <v>37.53918518518518</v>
      </c>
      <c r="FA22">
        <v>39.27981481481481</v>
      </c>
      <c r="FB22">
        <v>38.80299999999999</v>
      </c>
      <c r="FC22">
        <v>38.65014814814814</v>
      </c>
      <c r="FD22">
        <v>38.47196296296296</v>
      </c>
      <c r="FE22">
        <v>1955.097407407407</v>
      </c>
      <c r="FF22">
        <v>39.89000000000001</v>
      </c>
      <c r="FG22">
        <v>0</v>
      </c>
      <c r="FH22">
        <v>1679508584.8</v>
      </c>
      <c r="FI22">
        <v>0</v>
      </c>
      <c r="FJ22">
        <v>171.22068</v>
      </c>
      <c r="FK22">
        <v>-0.6165384564784183</v>
      </c>
      <c r="FL22">
        <v>18.54769230943323</v>
      </c>
      <c r="FM22">
        <v>3408.692000000001</v>
      </c>
      <c r="FN22">
        <v>15</v>
      </c>
      <c r="FO22">
        <v>0</v>
      </c>
      <c r="FP22" t="s">
        <v>431</v>
      </c>
      <c r="FQ22">
        <v>1679456443.1</v>
      </c>
      <c r="FR22">
        <v>1679456433.1</v>
      </c>
      <c r="FS22">
        <v>0</v>
      </c>
      <c r="FT22">
        <v>-0.109</v>
      </c>
      <c r="FU22">
        <v>0.019</v>
      </c>
      <c r="FV22">
        <v>-0.823</v>
      </c>
      <c r="FW22">
        <v>0.271</v>
      </c>
      <c r="FX22">
        <v>420</v>
      </c>
      <c r="FY22">
        <v>24</v>
      </c>
      <c r="FZ22">
        <v>0.71</v>
      </c>
      <c r="GA22">
        <v>0.25</v>
      </c>
      <c r="GB22">
        <v>1.036263951219512</v>
      </c>
      <c r="GC22">
        <v>53.31379294076653</v>
      </c>
      <c r="GD22">
        <v>5.769610581717334</v>
      </c>
      <c r="GE22">
        <v>0</v>
      </c>
      <c r="GF22">
        <v>0.4171997073170731</v>
      </c>
      <c r="GG22">
        <v>-0.0009023623693375682</v>
      </c>
      <c r="GH22">
        <v>0.000811668628885701</v>
      </c>
      <c r="GI22">
        <v>1</v>
      </c>
      <c r="GJ22">
        <v>1</v>
      </c>
      <c r="GK22">
        <v>2</v>
      </c>
      <c r="GL22" t="s">
        <v>432</v>
      </c>
      <c r="GM22">
        <v>3.10108</v>
      </c>
      <c r="GN22">
        <v>2.73542</v>
      </c>
      <c r="GO22">
        <v>0.08601449999999999</v>
      </c>
      <c r="GP22">
        <v>0.0836402</v>
      </c>
      <c r="GQ22">
        <v>0.0545219</v>
      </c>
      <c r="GR22">
        <v>0.0533251</v>
      </c>
      <c r="GS22">
        <v>23598.2</v>
      </c>
      <c r="GT22">
        <v>23356.4</v>
      </c>
      <c r="GU22">
        <v>26355.4</v>
      </c>
      <c r="GV22">
        <v>25813.7</v>
      </c>
      <c r="GW22">
        <v>40021</v>
      </c>
      <c r="GX22">
        <v>37296.6</v>
      </c>
      <c r="GY22">
        <v>46116.8</v>
      </c>
      <c r="GZ22">
        <v>42625.6</v>
      </c>
      <c r="HA22">
        <v>1.93247</v>
      </c>
      <c r="HB22">
        <v>1.958</v>
      </c>
      <c r="HC22">
        <v>0.0257865</v>
      </c>
      <c r="HD22">
        <v>0</v>
      </c>
      <c r="HE22">
        <v>19.5789</v>
      </c>
      <c r="HF22">
        <v>999.9</v>
      </c>
      <c r="HG22">
        <v>25.9</v>
      </c>
      <c r="HH22">
        <v>29.5</v>
      </c>
      <c r="HI22">
        <v>11.9046</v>
      </c>
      <c r="HJ22">
        <v>60.9076</v>
      </c>
      <c r="HK22">
        <v>26.7147</v>
      </c>
      <c r="HL22">
        <v>1</v>
      </c>
      <c r="HM22">
        <v>-0.197614</v>
      </c>
      <c r="HN22">
        <v>3.68904</v>
      </c>
      <c r="HO22">
        <v>20.2392</v>
      </c>
      <c r="HP22">
        <v>5.21444</v>
      </c>
      <c r="HQ22">
        <v>11.9798</v>
      </c>
      <c r="HR22">
        <v>4.96465</v>
      </c>
      <c r="HS22">
        <v>3.27393</v>
      </c>
      <c r="HT22">
        <v>9999</v>
      </c>
      <c r="HU22">
        <v>9999</v>
      </c>
      <c r="HV22">
        <v>9999</v>
      </c>
      <c r="HW22">
        <v>935.6</v>
      </c>
      <c r="HX22">
        <v>1.86417</v>
      </c>
      <c r="HY22">
        <v>1.86019</v>
      </c>
      <c r="HZ22">
        <v>1.85836</v>
      </c>
      <c r="IA22">
        <v>1.85989</v>
      </c>
      <c r="IB22">
        <v>1.85989</v>
      </c>
      <c r="IC22">
        <v>1.85829</v>
      </c>
      <c r="ID22">
        <v>1.85732</v>
      </c>
      <c r="IE22">
        <v>1.85238</v>
      </c>
      <c r="IF22">
        <v>0</v>
      </c>
      <c r="IG22">
        <v>0</v>
      </c>
      <c r="IH22">
        <v>0</v>
      </c>
      <c r="II22">
        <v>0</v>
      </c>
      <c r="IJ22" t="s">
        <v>433</v>
      </c>
      <c r="IK22" t="s">
        <v>434</v>
      </c>
      <c r="IL22" t="s">
        <v>435</v>
      </c>
      <c r="IM22" t="s">
        <v>435</v>
      </c>
      <c r="IN22" t="s">
        <v>435</v>
      </c>
      <c r="IO22" t="s">
        <v>435</v>
      </c>
      <c r="IP22">
        <v>0</v>
      </c>
      <c r="IQ22">
        <v>100</v>
      </c>
      <c r="IR22">
        <v>100</v>
      </c>
      <c r="IS22">
        <v>-0.71</v>
      </c>
      <c r="IT22">
        <v>0.0279</v>
      </c>
      <c r="IU22">
        <v>-0.3228139330668147</v>
      </c>
      <c r="IV22">
        <v>-0.001399286051689175</v>
      </c>
      <c r="IW22">
        <v>1.297619083215453E-06</v>
      </c>
      <c r="IX22">
        <v>-4.997941095464379E-10</v>
      </c>
      <c r="IY22">
        <v>-0.005634625857734406</v>
      </c>
      <c r="IZ22">
        <v>-0.003512179546530375</v>
      </c>
      <c r="JA22">
        <v>0.0008073039280847738</v>
      </c>
      <c r="JB22">
        <v>-5.485301315548657E-06</v>
      </c>
      <c r="JC22">
        <v>2</v>
      </c>
      <c r="JD22">
        <v>1997</v>
      </c>
      <c r="JE22">
        <v>1</v>
      </c>
      <c r="JF22">
        <v>25</v>
      </c>
      <c r="JG22">
        <v>869.3</v>
      </c>
      <c r="JH22">
        <v>869.5</v>
      </c>
      <c r="JI22">
        <v>1.04248</v>
      </c>
      <c r="JJ22">
        <v>2.62939</v>
      </c>
      <c r="JK22">
        <v>1.49658</v>
      </c>
      <c r="JL22">
        <v>2.39014</v>
      </c>
      <c r="JM22">
        <v>1.54907</v>
      </c>
      <c r="JN22">
        <v>2.3877</v>
      </c>
      <c r="JO22">
        <v>34.0545</v>
      </c>
      <c r="JP22">
        <v>24.1838</v>
      </c>
      <c r="JQ22">
        <v>18</v>
      </c>
      <c r="JR22">
        <v>485.962</v>
      </c>
      <c r="JS22">
        <v>513.97</v>
      </c>
      <c r="JT22">
        <v>15.4112</v>
      </c>
      <c r="JU22">
        <v>24.6551</v>
      </c>
      <c r="JV22">
        <v>30.0001</v>
      </c>
      <c r="JW22">
        <v>24.7709</v>
      </c>
      <c r="JX22">
        <v>24.7289</v>
      </c>
      <c r="JY22">
        <v>20.9088</v>
      </c>
      <c r="JZ22">
        <v>22.4036</v>
      </c>
      <c r="KA22">
        <v>20.8522</v>
      </c>
      <c r="KB22">
        <v>15.4175</v>
      </c>
      <c r="KC22">
        <v>366.537</v>
      </c>
      <c r="KD22">
        <v>8.93502</v>
      </c>
      <c r="KE22">
        <v>100.755</v>
      </c>
      <c r="KF22">
        <v>101.129</v>
      </c>
    </row>
    <row r="23" spans="1:292">
      <c r="A23">
        <v>5</v>
      </c>
      <c r="B23">
        <v>1679508607.5</v>
      </c>
      <c r="C23">
        <v>20</v>
      </c>
      <c r="D23" t="s">
        <v>442</v>
      </c>
      <c r="E23" t="s">
        <v>443</v>
      </c>
      <c r="F23">
        <v>5</v>
      </c>
      <c r="G23" t="s">
        <v>428</v>
      </c>
      <c r="H23">
        <v>1679508599.714286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387.6653862924855</v>
      </c>
      <c r="AJ23">
        <v>396.9529272727273</v>
      </c>
      <c r="AK23">
        <v>-2.516715324398993</v>
      </c>
      <c r="AL23">
        <v>67.30139003579045</v>
      </c>
      <c r="AM23">
        <f>(AO23 - AN23 + DX23*1E3/(8.314*(DZ23+273.15)) * AQ23/DW23 * AP23) * DW23/(100*DK23) * 1000/(1000 - AO23)</f>
        <v>0</v>
      </c>
      <c r="AN23">
        <v>8.984061375374777</v>
      </c>
      <c r="AO23">
        <v>9.402359151515155</v>
      </c>
      <c r="AP23">
        <v>4.617287978878576E-07</v>
      </c>
      <c r="AQ23">
        <v>93.42874812251745</v>
      </c>
      <c r="AR23">
        <v>2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429</v>
      </c>
      <c r="AX23" t="s">
        <v>429</v>
      </c>
      <c r="AY23">
        <v>0</v>
      </c>
      <c r="AZ23">
        <v>0</v>
      </c>
      <c r="BA23">
        <f>1-AY23/AZ23</f>
        <v>0</v>
      </c>
      <c r="BB23">
        <v>0</v>
      </c>
      <c r="BC23" t="s">
        <v>429</v>
      </c>
      <c r="BD23" t="s">
        <v>429</v>
      </c>
      <c r="BE23">
        <v>0</v>
      </c>
      <c r="BF23">
        <v>0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429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1.91</v>
      </c>
      <c r="DL23">
        <v>0.5</v>
      </c>
      <c r="DM23" t="s">
        <v>430</v>
      </c>
      <c r="DN23">
        <v>2</v>
      </c>
      <c r="DO23" t="b">
        <v>1</v>
      </c>
      <c r="DP23">
        <v>1679508599.714286</v>
      </c>
      <c r="DQ23">
        <v>407.8172857142857</v>
      </c>
      <c r="DR23">
        <v>398.0914285714286</v>
      </c>
      <c r="DS23">
        <v>9.40184642857143</v>
      </c>
      <c r="DT23">
        <v>8.984230714285713</v>
      </c>
      <c r="DU23">
        <v>408.5291785714285</v>
      </c>
      <c r="DV23">
        <v>9.373982857142858</v>
      </c>
      <c r="DW23">
        <v>500.0064285714286</v>
      </c>
      <c r="DX23">
        <v>90.05579642857144</v>
      </c>
      <c r="DY23">
        <v>0.1000125071428572</v>
      </c>
      <c r="DZ23">
        <v>18.91893571428571</v>
      </c>
      <c r="EA23">
        <v>20.00383928571429</v>
      </c>
      <c r="EB23">
        <v>999.9000000000002</v>
      </c>
      <c r="EC23">
        <v>0</v>
      </c>
      <c r="ED23">
        <v>0</v>
      </c>
      <c r="EE23">
        <v>9997.053214285714</v>
      </c>
      <c r="EF23">
        <v>0</v>
      </c>
      <c r="EG23">
        <v>12.486175</v>
      </c>
      <c r="EH23">
        <v>9.725874714285714</v>
      </c>
      <c r="EI23">
        <v>411.688</v>
      </c>
      <c r="EJ23">
        <v>401.7003928571429</v>
      </c>
      <c r="EK23">
        <v>0.4176167142857143</v>
      </c>
      <c r="EL23">
        <v>398.0914285714286</v>
      </c>
      <c r="EM23">
        <v>8.984230714285713</v>
      </c>
      <c r="EN23">
        <v>0.8466907142857145</v>
      </c>
      <c r="EO23">
        <v>0.8090818928571427</v>
      </c>
      <c r="EP23">
        <v>4.515158571428571</v>
      </c>
      <c r="EQ23">
        <v>3.867649642857142</v>
      </c>
      <c r="ER23">
        <v>1999.993214285714</v>
      </c>
      <c r="ES23">
        <v>0.9800059285714287</v>
      </c>
      <c r="ET23">
        <v>0.01999408214285715</v>
      </c>
      <c r="EU23">
        <v>0</v>
      </c>
      <c r="EV23">
        <v>171.2260714285715</v>
      </c>
      <c r="EW23">
        <v>5.00078</v>
      </c>
      <c r="EX23">
        <v>3410.268214285713</v>
      </c>
      <c r="EY23">
        <v>16379.61071428572</v>
      </c>
      <c r="EZ23">
        <v>37.636</v>
      </c>
      <c r="FA23">
        <v>39.38142857142856</v>
      </c>
      <c r="FB23">
        <v>38.85471428571429</v>
      </c>
      <c r="FC23">
        <v>38.77878571428572</v>
      </c>
      <c r="FD23">
        <v>38.55107142857143</v>
      </c>
      <c r="FE23">
        <v>1955.103214285714</v>
      </c>
      <c r="FF23">
        <v>39.89000000000001</v>
      </c>
      <c r="FG23">
        <v>0</v>
      </c>
      <c r="FH23">
        <v>1679508589.6</v>
      </c>
      <c r="FI23">
        <v>0</v>
      </c>
      <c r="FJ23">
        <v>171.23396</v>
      </c>
      <c r="FK23">
        <v>0.3906153853632082</v>
      </c>
      <c r="FL23">
        <v>23.83923080102188</v>
      </c>
      <c r="FM23">
        <v>3410.43</v>
      </c>
      <c r="FN23">
        <v>15</v>
      </c>
      <c r="FO23">
        <v>0</v>
      </c>
      <c r="FP23" t="s">
        <v>431</v>
      </c>
      <c r="FQ23">
        <v>1679456443.1</v>
      </c>
      <c r="FR23">
        <v>1679456433.1</v>
      </c>
      <c r="FS23">
        <v>0</v>
      </c>
      <c r="FT23">
        <v>-0.109</v>
      </c>
      <c r="FU23">
        <v>0.019</v>
      </c>
      <c r="FV23">
        <v>-0.823</v>
      </c>
      <c r="FW23">
        <v>0.271</v>
      </c>
      <c r="FX23">
        <v>420</v>
      </c>
      <c r="FY23">
        <v>24</v>
      </c>
      <c r="FZ23">
        <v>0.71</v>
      </c>
      <c r="GA23">
        <v>0.25</v>
      </c>
      <c r="GB23">
        <v>6.5360568</v>
      </c>
      <c r="GC23">
        <v>78.70599019136961</v>
      </c>
      <c r="GD23">
        <v>7.639674077517935</v>
      </c>
      <c r="GE23">
        <v>0</v>
      </c>
      <c r="GF23">
        <v>0.4173175750000001</v>
      </c>
      <c r="GG23">
        <v>0.006071786116322766</v>
      </c>
      <c r="GH23">
        <v>0.0007806328806647836</v>
      </c>
      <c r="GI23">
        <v>1</v>
      </c>
      <c r="GJ23">
        <v>1</v>
      </c>
      <c r="GK23">
        <v>2</v>
      </c>
      <c r="GL23" t="s">
        <v>432</v>
      </c>
      <c r="GM23">
        <v>3.10095</v>
      </c>
      <c r="GN23">
        <v>2.7355</v>
      </c>
      <c r="GO23">
        <v>0.0840023</v>
      </c>
      <c r="GP23">
        <v>0.0809568</v>
      </c>
      <c r="GQ23">
        <v>0.0545267</v>
      </c>
      <c r="GR23">
        <v>0.0533206</v>
      </c>
      <c r="GS23">
        <v>23650</v>
      </c>
      <c r="GT23">
        <v>23424.9</v>
      </c>
      <c r="GU23">
        <v>26355.1</v>
      </c>
      <c r="GV23">
        <v>25813.8</v>
      </c>
      <c r="GW23">
        <v>40020.4</v>
      </c>
      <c r="GX23">
        <v>37296.6</v>
      </c>
      <c r="GY23">
        <v>46116.6</v>
      </c>
      <c r="GZ23">
        <v>42625.6</v>
      </c>
      <c r="HA23">
        <v>1.93255</v>
      </c>
      <c r="HB23">
        <v>1.95825</v>
      </c>
      <c r="HC23">
        <v>0.0256822</v>
      </c>
      <c r="HD23">
        <v>0</v>
      </c>
      <c r="HE23">
        <v>19.5793</v>
      </c>
      <c r="HF23">
        <v>999.9</v>
      </c>
      <c r="HG23">
        <v>25.9</v>
      </c>
      <c r="HH23">
        <v>29.5</v>
      </c>
      <c r="HI23">
        <v>11.9059</v>
      </c>
      <c r="HJ23">
        <v>60.8276</v>
      </c>
      <c r="HK23">
        <v>26.6907</v>
      </c>
      <c r="HL23">
        <v>1</v>
      </c>
      <c r="HM23">
        <v>-0.197805</v>
      </c>
      <c r="HN23">
        <v>3.67119</v>
      </c>
      <c r="HO23">
        <v>20.2396</v>
      </c>
      <c r="HP23">
        <v>5.21504</v>
      </c>
      <c r="HQ23">
        <v>11.9798</v>
      </c>
      <c r="HR23">
        <v>4.96465</v>
      </c>
      <c r="HS23">
        <v>3.27387</v>
      </c>
      <c r="HT23">
        <v>9999</v>
      </c>
      <c r="HU23">
        <v>9999</v>
      </c>
      <c r="HV23">
        <v>9999</v>
      </c>
      <c r="HW23">
        <v>935.6</v>
      </c>
      <c r="HX23">
        <v>1.86417</v>
      </c>
      <c r="HY23">
        <v>1.86015</v>
      </c>
      <c r="HZ23">
        <v>1.85835</v>
      </c>
      <c r="IA23">
        <v>1.85987</v>
      </c>
      <c r="IB23">
        <v>1.85989</v>
      </c>
      <c r="IC23">
        <v>1.85825</v>
      </c>
      <c r="ID23">
        <v>1.8573</v>
      </c>
      <c r="IE23">
        <v>1.85235</v>
      </c>
      <c r="IF23">
        <v>0</v>
      </c>
      <c r="IG23">
        <v>0</v>
      </c>
      <c r="IH23">
        <v>0</v>
      </c>
      <c r="II23">
        <v>0</v>
      </c>
      <c r="IJ23" t="s">
        <v>433</v>
      </c>
      <c r="IK23" t="s">
        <v>434</v>
      </c>
      <c r="IL23" t="s">
        <v>435</v>
      </c>
      <c r="IM23" t="s">
        <v>435</v>
      </c>
      <c r="IN23" t="s">
        <v>435</v>
      </c>
      <c r="IO23" t="s">
        <v>435</v>
      </c>
      <c r="IP23">
        <v>0</v>
      </c>
      <c r="IQ23">
        <v>100</v>
      </c>
      <c r="IR23">
        <v>100</v>
      </c>
      <c r="IS23">
        <v>-0.703</v>
      </c>
      <c r="IT23">
        <v>0.0279</v>
      </c>
      <c r="IU23">
        <v>-0.3228139330668147</v>
      </c>
      <c r="IV23">
        <v>-0.001399286051689175</v>
      </c>
      <c r="IW23">
        <v>1.297619083215453E-06</v>
      </c>
      <c r="IX23">
        <v>-4.997941095464379E-10</v>
      </c>
      <c r="IY23">
        <v>-0.005634625857734406</v>
      </c>
      <c r="IZ23">
        <v>-0.003512179546530375</v>
      </c>
      <c r="JA23">
        <v>0.0008073039280847738</v>
      </c>
      <c r="JB23">
        <v>-5.485301315548657E-06</v>
      </c>
      <c r="JC23">
        <v>2</v>
      </c>
      <c r="JD23">
        <v>1997</v>
      </c>
      <c r="JE23">
        <v>1</v>
      </c>
      <c r="JF23">
        <v>25</v>
      </c>
      <c r="JG23">
        <v>869.4</v>
      </c>
      <c r="JH23">
        <v>869.6</v>
      </c>
      <c r="JI23">
        <v>1.00464</v>
      </c>
      <c r="JJ23">
        <v>2.62939</v>
      </c>
      <c r="JK23">
        <v>1.49658</v>
      </c>
      <c r="JL23">
        <v>2.39014</v>
      </c>
      <c r="JM23">
        <v>1.54907</v>
      </c>
      <c r="JN23">
        <v>2.30469</v>
      </c>
      <c r="JO23">
        <v>34.0545</v>
      </c>
      <c r="JP23">
        <v>24.1838</v>
      </c>
      <c r="JQ23">
        <v>18</v>
      </c>
      <c r="JR23">
        <v>486.004</v>
      </c>
      <c r="JS23">
        <v>514.146</v>
      </c>
      <c r="JT23">
        <v>15.4096</v>
      </c>
      <c r="JU23">
        <v>24.6554</v>
      </c>
      <c r="JV23">
        <v>30.0001</v>
      </c>
      <c r="JW23">
        <v>24.7709</v>
      </c>
      <c r="JX23">
        <v>24.73</v>
      </c>
      <c r="JY23">
        <v>20.2136</v>
      </c>
      <c r="JZ23">
        <v>22.4036</v>
      </c>
      <c r="KA23">
        <v>20.8522</v>
      </c>
      <c r="KB23">
        <v>15.4141</v>
      </c>
      <c r="KC23">
        <v>346.501</v>
      </c>
      <c r="KD23">
        <v>8.933059999999999</v>
      </c>
      <c r="KE23">
        <v>100.755</v>
      </c>
      <c r="KF23">
        <v>101.13</v>
      </c>
    </row>
    <row r="24" spans="1:292">
      <c r="A24">
        <v>6</v>
      </c>
      <c r="B24">
        <v>1679508612.5</v>
      </c>
      <c r="C24">
        <v>25</v>
      </c>
      <c r="D24" t="s">
        <v>444</v>
      </c>
      <c r="E24" t="s">
        <v>445</v>
      </c>
      <c r="F24">
        <v>5</v>
      </c>
      <c r="G24" t="s">
        <v>428</v>
      </c>
      <c r="H24">
        <v>1679508605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371.1311868427831</v>
      </c>
      <c r="AJ24">
        <v>382.6015272727273</v>
      </c>
      <c r="AK24">
        <v>-2.895513236843401</v>
      </c>
      <c r="AL24">
        <v>67.30139003579045</v>
      </c>
      <c r="AM24">
        <f>(AO24 - AN24 + DX24*1E3/(8.314*(DZ24+273.15)) * AQ24/DW24 * AP24) * DW24/(100*DK24) * 1000/(1000 - AO24)</f>
        <v>0</v>
      </c>
      <c r="AN24">
        <v>8.982878203332831</v>
      </c>
      <c r="AO24">
        <v>9.401787818181816</v>
      </c>
      <c r="AP24">
        <v>-3.016102824984145E-07</v>
      </c>
      <c r="AQ24">
        <v>93.42874812251745</v>
      </c>
      <c r="AR24">
        <v>2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429</v>
      </c>
      <c r="AX24" t="s">
        <v>429</v>
      </c>
      <c r="AY24">
        <v>0</v>
      </c>
      <c r="AZ24">
        <v>0</v>
      </c>
      <c r="BA24">
        <f>1-AY24/AZ24</f>
        <v>0</v>
      </c>
      <c r="BB24">
        <v>0</v>
      </c>
      <c r="BC24" t="s">
        <v>429</v>
      </c>
      <c r="BD24" t="s">
        <v>429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429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1.91</v>
      </c>
      <c r="DL24">
        <v>0.5</v>
      </c>
      <c r="DM24" t="s">
        <v>430</v>
      </c>
      <c r="DN24">
        <v>2</v>
      </c>
      <c r="DO24" t="b">
        <v>1</v>
      </c>
      <c r="DP24">
        <v>1679508605</v>
      </c>
      <c r="DQ24">
        <v>397.3935555555556</v>
      </c>
      <c r="DR24">
        <v>381.8621111111111</v>
      </c>
      <c r="DS24">
        <v>9.401910370370372</v>
      </c>
      <c r="DT24">
        <v>8.983838148148148</v>
      </c>
      <c r="DU24">
        <v>398.0992222222222</v>
      </c>
      <c r="DV24">
        <v>9.374047407407408</v>
      </c>
      <c r="DW24">
        <v>500.0013703703704</v>
      </c>
      <c r="DX24">
        <v>90.0554037037037</v>
      </c>
      <c r="DY24">
        <v>0.09997940370370371</v>
      </c>
      <c r="DZ24">
        <v>18.91851111111111</v>
      </c>
      <c r="EA24">
        <v>20.00479629629629</v>
      </c>
      <c r="EB24">
        <v>999.9000000000001</v>
      </c>
      <c r="EC24">
        <v>0</v>
      </c>
      <c r="ED24">
        <v>0</v>
      </c>
      <c r="EE24">
        <v>10008.80074074074</v>
      </c>
      <c r="EF24">
        <v>0</v>
      </c>
      <c r="EG24">
        <v>12.47526666666667</v>
      </c>
      <c r="EH24">
        <v>15.53141962962963</v>
      </c>
      <c r="EI24">
        <v>401.1652592592593</v>
      </c>
      <c r="EJ24">
        <v>385.3237407407408</v>
      </c>
      <c r="EK24">
        <v>0.4180738148148148</v>
      </c>
      <c r="EL24">
        <v>381.8621111111111</v>
      </c>
      <c r="EM24">
        <v>8.983838148148148</v>
      </c>
      <c r="EN24">
        <v>0.8466929259259259</v>
      </c>
      <c r="EO24">
        <v>0.8090430370370371</v>
      </c>
      <c r="EP24">
        <v>4.515193703703703</v>
      </c>
      <c r="EQ24">
        <v>3.866965555555555</v>
      </c>
      <c r="ER24">
        <v>1999.995555555556</v>
      </c>
      <c r="ES24">
        <v>0.9800065555555556</v>
      </c>
      <c r="ET24">
        <v>0.01999345185185185</v>
      </c>
      <c r="EU24">
        <v>0</v>
      </c>
      <c r="EV24">
        <v>171.1784444444445</v>
      </c>
      <c r="EW24">
        <v>5.00078</v>
      </c>
      <c r="EX24">
        <v>3412.293703703704</v>
      </c>
      <c r="EY24">
        <v>16379.62962962963</v>
      </c>
      <c r="EZ24">
        <v>37.72888888888889</v>
      </c>
      <c r="FA24">
        <v>39.49744444444445</v>
      </c>
      <c r="FB24">
        <v>38.81</v>
      </c>
      <c r="FC24">
        <v>38.92566666666666</v>
      </c>
      <c r="FD24">
        <v>38.64551851851852</v>
      </c>
      <c r="FE24">
        <v>1955.105555555556</v>
      </c>
      <c r="FF24">
        <v>39.89000000000001</v>
      </c>
      <c r="FG24">
        <v>0</v>
      </c>
      <c r="FH24">
        <v>1679508594.4</v>
      </c>
      <c r="FI24">
        <v>0</v>
      </c>
      <c r="FJ24">
        <v>171.207</v>
      </c>
      <c r="FK24">
        <v>0.8365384537859182</v>
      </c>
      <c r="FL24">
        <v>24.38461534799007</v>
      </c>
      <c r="FM24">
        <v>3412.258</v>
      </c>
      <c r="FN24">
        <v>15</v>
      </c>
      <c r="FO24">
        <v>0</v>
      </c>
      <c r="FP24" t="s">
        <v>431</v>
      </c>
      <c r="FQ24">
        <v>1679456443.1</v>
      </c>
      <c r="FR24">
        <v>1679456433.1</v>
      </c>
      <c r="FS24">
        <v>0</v>
      </c>
      <c r="FT24">
        <v>-0.109</v>
      </c>
      <c r="FU24">
        <v>0.019</v>
      </c>
      <c r="FV24">
        <v>-0.823</v>
      </c>
      <c r="FW24">
        <v>0.271</v>
      </c>
      <c r="FX24">
        <v>420</v>
      </c>
      <c r="FY24">
        <v>24</v>
      </c>
      <c r="FZ24">
        <v>0.71</v>
      </c>
      <c r="GA24">
        <v>0.25</v>
      </c>
      <c r="GB24">
        <v>11.02973555</v>
      </c>
      <c r="GC24">
        <v>70.63613515947466</v>
      </c>
      <c r="GD24">
        <v>6.941060045195507</v>
      </c>
      <c r="GE24">
        <v>0</v>
      </c>
      <c r="GF24">
        <v>0.4178679499999999</v>
      </c>
      <c r="GG24">
        <v>0.006588540337710095</v>
      </c>
      <c r="GH24">
        <v>0.0008520671320383119</v>
      </c>
      <c r="GI24">
        <v>1</v>
      </c>
      <c r="GJ24">
        <v>1</v>
      </c>
      <c r="GK24">
        <v>2</v>
      </c>
      <c r="GL24" t="s">
        <v>432</v>
      </c>
      <c r="GM24">
        <v>3.10099</v>
      </c>
      <c r="GN24">
        <v>2.73544</v>
      </c>
      <c r="GO24">
        <v>0.0816289</v>
      </c>
      <c r="GP24">
        <v>0.0781714</v>
      </c>
      <c r="GQ24">
        <v>0.054521</v>
      </c>
      <c r="GR24">
        <v>0.0533182</v>
      </c>
      <c r="GS24">
        <v>23711.3</v>
      </c>
      <c r="GT24">
        <v>23495.9</v>
      </c>
      <c r="GU24">
        <v>26355.2</v>
      </c>
      <c r="GV24">
        <v>25813.7</v>
      </c>
      <c r="GW24">
        <v>40020.1</v>
      </c>
      <c r="GX24">
        <v>37296.2</v>
      </c>
      <c r="GY24">
        <v>46116.4</v>
      </c>
      <c r="GZ24">
        <v>42625.5</v>
      </c>
      <c r="HA24">
        <v>1.93275</v>
      </c>
      <c r="HB24">
        <v>1.95823</v>
      </c>
      <c r="HC24">
        <v>0.0258982</v>
      </c>
      <c r="HD24">
        <v>0</v>
      </c>
      <c r="HE24">
        <v>19.5793</v>
      </c>
      <c r="HF24">
        <v>999.9</v>
      </c>
      <c r="HG24">
        <v>25.9</v>
      </c>
      <c r="HH24">
        <v>29.5</v>
      </c>
      <c r="HI24">
        <v>11.9055</v>
      </c>
      <c r="HJ24">
        <v>60.7176</v>
      </c>
      <c r="HK24">
        <v>26.7508</v>
      </c>
      <c r="HL24">
        <v>1</v>
      </c>
      <c r="HM24">
        <v>-0.197602</v>
      </c>
      <c r="HN24">
        <v>3.66948</v>
      </c>
      <c r="HO24">
        <v>20.2397</v>
      </c>
      <c r="HP24">
        <v>5.21579</v>
      </c>
      <c r="HQ24">
        <v>11.9798</v>
      </c>
      <c r="HR24">
        <v>4.96465</v>
      </c>
      <c r="HS24">
        <v>3.27375</v>
      </c>
      <c r="HT24">
        <v>9999</v>
      </c>
      <c r="HU24">
        <v>9999</v>
      </c>
      <c r="HV24">
        <v>9999</v>
      </c>
      <c r="HW24">
        <v>935.6</v>
      </c>
      <c r="HX24">
        <v>1.86417</v>
      </c>
      <c r="HY24">
        <v>1.86014</v>
      </c>
      <c r="HZ24">
        <v>1.85835</v>
      </c>
      <c r="IA24">
        <v>1.85987</v>
      </c>
      <c r="IB24">
        <v>1.85989</v>
      </c>
      <c r="IC24">
        <v>1.85825</v>
      </c>
      <c r="ID24">
        <v>1.8573</v>
      </c>
      <c r="IE24">
        <v>1.85237</v>
      </c>
      <c r="IF24">
        <v>0</v>
      </c>
      <c r="IG24">
        <v>0</v>
      </c>
      <c r="IH24">
        <v>0</v>
      </c>
      <c r="II24">
        <v>0</v>
      </c>
      <c r="IJ24" t="s">
        <v>433</v>
      </c>
      <c r="IK24" t="s">
        <v>434</v>
      </c>
      <c r="IL24" t="s">
        <v>435</v>
      </c>
      <c r="IM24" t="s">
        <v>435</v>
      </c>
      <c r="IN24" t="s">
        <v>435</v>
      </c>
      <c r="IO24" t="s">
        <v>435</v>
      </c>
      <c r="IP24">
        <v>0</v>
      </c>
      <c r="IQ24">
        <v>100</v>
      </c>
      <c r="IR24">
        <v>100</v>
      </c>
      <c r="IS24">
        <v>-0.694</v>
      </c>
      <c r="IT24">
        <v>0.0279</v>
      </c>
      <c r="IU24">
        <v>-0.3228139330668147</v>
      </c>
      <c r="IV24">
        <v>-0.001399286051689175</v>
      </c>
      <c r="IW24">
        <v>1.297619083215453E-06</v>
      </c>
      <c r="IX24">
        <v>-4.997941095464379E-10</v>
      </c>
      <c r="IY24">
        <v>-0.005634625857734406</v>
      </c>
      <c r="IZ24">
        <v>-0.003512179546530375</v>
      </c>
      <c r="JA24">
        <v>0.0008073039280847738</v>
      </c>
      <c r="JB24">
        <v>-5.485301315548657E-06</v>
      </c>
      <c r="JC24">
        <v>2</v>
      </c>
      <c r="JD24">
        <v>1997</v>
      </c>
      <c r="JE24">
        <v>1</v>
      </c>
      <c r="JF24">
        <v>25</v>
      </c>
      <c r="JG24">
        <v>869.5</v>
      </c>
      <c r="JH24">
        <v>869.7</v>
      </c>
      <c r="JI24">
        <v>0.969238</v>
      </c>
      <c r="JJ24">
        <v>2.62451</v>
      </c>
      <c r="JK24">
        <v>1.49658</v>
      </c>
      <c r="JL24">
        <v>2.39014</v>
      </c>
      <c r="JM24">
        <v>1.54907</v>
      </c>
      <c r="JN24">
        <v>2.40601</v>
      </c>
      <c r="JO24">
        <v>34.0545</v>
      </c>
      <c r="JP24">
        <v>24.1926</v>
      </c>
      <c r="JQ24">
        <v>18</v>
      </c>
      <c r="JR24">
        <v>486.135</v>
      </c>
      <c r="JS24">
        <v>514.139</v>
      </c>
      <c r="JT24">
        <v>15.4089</v>
      </c>
      <c r="JU24">
        <v>24.6567</v>
      </c>
      <c r="JV24">
        <v>30.0001</v>
      </c>
      <c r="JW24">
        <v>24.773</v>
      </c>
      <c r="JX24">
        <v>24.7309</v>
      </c>
      <c r="JY24">
        <v>19.4317</v>
      </c>
      <c r="JZ24">
        <v>22.4036</v>
      </c>
      <c r="KA24">
        <v>20.8522</v>
      </c>
      <c r="KB24">
        <v>15.4108</v>
      </c>
      <c r="KC24">
        <v>333.127</v>
      </c>
      <c r="KD24">
        <v>8.934150000000001</v>
      </c>
      <c r="KE24">
        <v>100.755</v>
      </c>
      <c r="KF24">
        <v>101.129</v>
      </c>
    </row>
    <row r="25" spans="1:292">
      <c r="A25">
        <v>7</v>
      </c>
      <c r="B25">
        <v>1679508617.5</v>
      </c>
      <c r="C25">
        <v>30</v>
      </c>
      <c r="D25" t="s">
        <v>446</v>
      </c>
      <c r="E25" t="s">
        <v>447</v>
      </c>
      <c r="F25">
        <v>5</v>
      </c>
      <c r="G25" t="s">
        <v>428</v>
      </c>
      <c r="H25">
        <v>1679508609.714286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354.4658984349152</v>
      </c>
      <c r="AJ25">
        <v>366.9714969696969</v>
      </c>
      <c r="AK25">
        <v>-3.143908211491418</v>
      </c>
      <c r="AL25">
        <v>67.30139003579045</v>
      </c>
      <c r="AM25">
        <f>(AO25 - AN25 + DX25*1E3/(8.314*(DZ25+273.15)) * AQ25/DW25 * AP25) * DW25/(100*DK25) * 1000/(1000 - AO25)</f>
        <v>0</v>
      </c>
      <c r="AN25">
        <v>8.982763499960647</v>
      </c>
      <c r="AO25">
        <v>9.400227636363638</v>
      </c>
      <c r="AP25">
        <v>-1.128292736740136E-06</v>
      </c>
      <c r="AQ25">
        <v>93.42874812251745</v>
      </c>
      <c r="AR25">
        <v>2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429</v>
      </c>
      <c r="AX25" t="s">
        <v>429</v>
      </c>
      <c r="AY25">
        <v>0</v>
      </c>
      <c r="AZ25">
        <v>0</v>
      </c>
      <c r="BA25">
        <f>1-AY25/AZ25</f>
        <v>0</v>
      </c>
      <c r="BB25">
        <v>0</v>
      </c>
      <c r="BC25" t="s">
        <v>429</v>
      </c>
      <c r="BD25" t="s">
        <v>429</v>
      </c>
      <c r="BE25">
        <v>0</v>
      </c>
      <c r="BF25">
        <v>0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429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1.91</v>
      </c>
      <c r="DL25">
        <v>0.5</v>
      </c>
      <c r="DM25" t="s">
        <v>430</v>
      </c>
      <c r="DN25">
        <v>2</v>
      </c>
      <c r="DO25" t="b">
        <v>1</v>
      </c>
      <c r="DP25">
        <v>1679508609.714286</v>
      </c>
      <c r="DQ25">
        <v>385.0584642857143</v>
      </c>
      <c r="DR25">
        <v>366.4996071428571</v>
      </c>
      <c r="DS25">
        <v>9.401522142857143</v>
      </c>
      <c r="DT25">
        <v>8.983191071428571</v>
      </c>
      <c r="DU25">
        <v>385.7564285714286</v>
      </c>
      <c r="DV25">
        <v>9.373663214285715</v>
      </c>
      <c r="DW25">
        <v>500.0101785714286</v>
      </c>
      <c r="DX25">
        <v>90.05488214285715</v>
      </c>
      <c r="DY25">
        <v>0.09996448571428572</v>
      </c>
      <c r="DZ25">
        <v>18.91739285714286</v>
      </c>
      <c r="EA25">
        <v>20.00567857142858</v>
      </c>
      <c r="EB25">
        <v>999.9000000000002</v>
      </c>
      <c r="EC25">
        <v>0</v>
      </c>
      <c r="ED25">
        <v>0</v>
      </c>
      <c r="EE25">
        <v>10007.45857142857</v>
      </c>
      <c r="EF25">
        <v>0</v>
      </c>
      <c r="EG25">
        <v>12.4777</v>
      </c>
      <c r="EH25">
        <v>18.55875714285714</v>
      </c>
      <c r="EI25">
        <v>388.7128571428572</v>
      </c>
      <c r="EJ25">
        <v>369.82175</v>
      </c>
      <c r="EK25">
        <v>0.4183326071428571</v>
      </c>
      <c r="EL25">
        <v>366.4996071428571</v>
      </c>
      <c r="EM25">
        <v>8.983191071428571</v>
      </c>
      <c r="EN25">
        <v>0.8466530714285715</v>
      </c>
      <c r="EO25">
        <v>0.8089801785714286</v>
      </c>
      <c r="EP25">
        <v>4.514521785714286</v>
      </c>
      <c r="EQ25">
        <v>3.865860357142857</v>
      </c>
      <c r="ER25">
        <v>2000.001071428572</v>
      </c>
      <c r="ES25">
        <v>0.9800059285714287</v>
      </c>
      <c r="ET25">
        <v>0.01999406785714286</v>
      </c>
      <c r="EU25">
        <v>0</v>
      </c>
      <c r="EV25">
        <v>171.2127857142857</v>
      </c>
      <c r="EW25">
        <v>5.00078</v>
      </c>
      <c r="EX25">
        <v>3414.186428571428</v>
      </c>
      <c r="EY25">
        <v>16379.66785714286</v>
      </c>
      <c r="EZ25">
        <v>37.81225</v>
      </c>
      <c r="FA25">
        <v>39.59125</v>
      </c>
      <c r="FB25">
        <v>38.93278571428571</v>
      </c>
      <c r="FC25">
        <v>39.05549999999999</v>
      </c>
      <c r="FD25">
        <v>38.72746428571428</v>
      </c>
      <c r="FE25">
        <v>1955.108928571429</v>
      </c>
      <c r="FF25">
        <v>39.89035714285715</v>
      </c>
      <c r="FG25">
        <v>0</v>
      </c>
      <c r="FH25">
        <v>1679508599.8</v>
      </c>
      <c r="FI25">
        <v>0</v>
      </c>
      <c r="FJ25">
        <v>171.2415</v>
      </c>
      <c r="FK25">
        <v>-0.7473846154301116</v>
      </c>
      <c r="FL25">
        <v>23.17094019363153</v>
      </c>
      <c r="FM25">
        <v>3414.296538461539</v>
      </c>
      <c r="FN25">
        <v>15</v>
      </c>
      <c r="FO25">
        <v>0</v>
      </c>
      <c r="FP25" t="s">
        <v>431</v>
      </c>
      <c r="FQ25">
        <v>1679456443.1</v>
      </c>
      <c r="FR25">
        <v>1679456433.1</v>
      </c>
      <c r="FS25">
        <v>0</v>
      </c>
      <c r="FT25">
        <v>-0.109</v>
      </c>
      <c r="FU25">
        <v>0.019</v>
      </c>
      <c r="FV25">
        <v>-0.823</v>
      </c>
      <c r="FW25">
        <v>0.271</v>
      </c>
      <c r="FX25">
        <v>420</v>
      </c>
      <c r="FY25">
        <v>24</v>
      </c>
      <c r="FZ25">
        <v>0.71</v>
      </c>
      <c r="GA25">
        <v>0.25</v>
      </c>
      <c r="GB25">
        <v>16.63193525</v>
      </c>
      <c r="GC25">
        <v>39.50323575984989</v>
      </c>
      <c r="GD25">
        <v>3.976119542157899</v>
      </c>
      <c r="GE25">
        <v>0</v>
      </c>
      <c r="GF25">
        <v>0.41808055</v>
      </c>
      <c r="GG25">
        <v>0.003858056285177761</v>
      </c>
      <c r="GH25">
        <v>0.0007841700373643432</v>
      </c>
      <c r="GI25">
        <v>1</v>
      </c>
      <c r="GJ25">
        <v>1</v>
      </c>
      <c r="GK25">
        <v>2</v>
      </c>
      <c r="GL25" t="s">
        <v>432</v>
      </c>
      <c r="GM25">
        <v>3.10082</v>
      </c>
      <c r="GN25">
        <v>2.73544</v>
      </c>
      <c r="GO25">
        <v>0.0790257</v>
      </c>
      <c r="GP25">
        <v>0.0753297</v>
      </c>
      <c r="GQ25">
        <v>0.054516</v>
      </c>
      <c r="GR25">
        <v>0.0533151</v>
      </c>
      <c r="GS25">
        <v>23778.2</v>
      </c>
      <c r="GT25">
        <v>23568.2</v>
      </c>
      <c r="GU25">
        <v>26354.8</v>
      </c>
      <c r="GV25">
        <v>25813.6</v>
      </c>
      <c r="GW25">
        <v>40019.6</v>
      </c>
      <c r="GX25">
        <v>37295.5</v>
      </c>
      <c r="GY25">
        <v>46115.9</v>
      </c>
      <c r="GZ25">
        <v>42624.9</v>
      </c>
      <c r="HA25">
        <v>1.93198</v>
      </c>
      <c r="HB25">
        <v>1.95833</v>
      </c>
      <c r="HC25">
        <v>0.0256822</v>
      </c>
      <c r="HD25">
        <v>0</v>
      </c>
      <c r="HE25">
        <v>19.5792</v>
      </c>
      <c r="HF25">
        <v>999.9</v>
      </c>
      <c r="HG25">
        <v>25.9</v>
      </c>
      <c r="HH25">
        <v>29.5</v>
      </c>
      <c r="HI25">
        <v>11.9054</v>
      </c>
      <c r="HJ25">
        <v>60.8476</v>
      </c>
      <c r="HK25">
        <v>26.883</v>
      </c>
      <c r="HL25">
        <v>1</v>
      </c>
      <c r="HM25">
        <v>-0.197452</v>
      </c>
      <c r="HN25">
        <v>3.69264</v>
      </c>
      <c r="HO25">
        <v>20.2394</v>
      </c>
      <c r="HP25">
        <v>5.21594</v>
      </c>
      <c r="HQ25">
        <v>11.9797</v>
      </c>
      <c r="HR25">
        <v>4.9647</v>
      </c>
      <c r="HS25">
        <v>3.2739</v>
      </c>
      <c r="HT25">
        <v>9999</v>
      </c>
      <c r="HU25">
        <v>9999</v>
      </c>
      <c r="HV25">
        <v>9999</v>
      </c>
      <c r="HW25">
        <v>935.6</v>
      </c>
      <c r="HX25">
        <v>1.86417</v>
      </c>
      <c r="HY25">
        <v>1.86014</v>
      </c>
      <c r="HZ25">
        <v>1.85835</v>
      </c>
      <c r="IA25">
        <v>1.85989</v>
      </c>
      <c r="IB25">
        <v>1.85989</v>
      </c>
      <c r="IC25">
        <v>1.85826</v>
      </c>
      <c r="ID25">
        <v>1.8573</v>
      </c>
      <c r="IE25">
        <v>1.85237</v>
      </c>
      <c r="IF25">
        <v>0</v>
      </c>
      <c r="IG25">
        <v>0</v>
      </c>
      <c r="IH25">
        <v>0</v>
      </c>
      <c r="II25">
        <v>0</v>
      </c>
      <c r="IJ25" t="s">
        <v>433</v>
      </c>
      <c r="IK25" t="s">
        <v>434</v>
      </c>
      <c r="IL25" t="s">
        <v>435</v>
      </c>
      <c r="IM25" t="s">
        <v>435</v>
      </c>
      <c r="IN25" t="s">
        <v>435</v>
      </c>
      <c r="IO25" t="s">
        <v>435</v>
      </c>
      <c r="IP25">
        <v>0</v>
      </c>
      <c r="IQ25">
        <v>100</v>
      </c>
      <c r="IR25">
        <v>100</v>
      </c>
      <c r="IS25">
        <v>-0.6830000000000001</v>
      </c>
      <c r="IT25">
        <v>0.0279</v>
      </c>
      <c r="IU25">
        <v>-0.3228139330668147</v>
      </c>
      <c r="IV25">
        <v>-0.001399286051689175</v>
      </c>
      <c r="IW25">
        <v>1.297619083215453E-06</v>
      </c>
      <c r="IX25">
        <v>-4.997941095464379E-10</v>
      </c>
      <c r="IY25">
        <v>-0.005634625857734406</v>
      </c>
      <c r="IZ25">
        <v>-0.003512179546530375</v>
      </c>
      <c r="JA25">
        <v>0.0008073039280847738</v>
      </c>
      <c r="JB25">
        <v>-5.485301315548657E-06</v>
      </c>
      <c r="JC25">
        <v>2</v>
      </c>
      <c r="JD25">
        <v>1997</v>
      </c>
      <c r="JE25">
        <v>1</v>
      </c>
      <c r="JF25">
        <v>25</v>
      </c>
      <c r="JG25">
        <v>869.6</v>
      </c>
      <c r="JH25">
        <v>869.7</v>
      </c>
      <c r="JI25">
        <v>0.930176</v>
      </c>
      <c r="JJ25">
        <v>2.62817</v>
      </c>
      <c r="JK25">
        <v>1.49658</v>
      </c>
      <c r="JL25">
        <v>2.39014</v>
      </c>
      <c r="JM25">
        <v>1.54907</v>
      </c>
      <c r="JN25">
        <v>2.37671</v>
      </c>
      <c r="JO25">
        <v>34.0771</v>
      </c>
      <c r="JP25">
        <v>24.1838</v>
      </c>
      <c r="JQ25">
        <v>18</v>
      </c>
      <c r="JR25">
        <v>485.694</v>
      </c>
      <c r="JS25">
        <v>514.221</v>
      </c>
      <c r="JT25">
        <v>15.4043</v>
      </c>
      <c r="JU25">
        <v>24.6575</v>
      </c>
      <c r="JV25">
        <v>30.0001</v>
      </c>
      <c r="JW25">
        <v>24.773</v>
      </c>
      <c r="JX25">
        <v>24.7326</v>
      </c>
      <c r="JY25">
        <v>18.7224</v>
      </c>
      <c r="JZ25">
        <v>22.4036</v>
      </c>
      <c r="KA25">
        <v>20.8522</v>
      </c>
      <c r="KB25">
        <v>15.4021</v>
      </c>
      <c r="KC25">
        <v>319.77</v>
      </c>
      <c r="KD25">
        <v>8.93403</v>
      </c>
      <c r="KE25">
        <v>100.753</v>
      </c>
      <c r="KF25">
        <v>101.128</v>
      </c>
    </row>
    <row r="26" spans="1:292">
      <c r="A26">
        <v>8</v>
      </c>
      <c r="B26">
        <v>1679508622.5</v>
      </c>
      <c r="C26">
        <v>35</v>
      </c>
      <c r="D26" t="s">
        <v>448</v>
      </c>
      <c r="E26" t="s">
        <v>449</v>
      </c>
      <c r="F26">
        <v>5</v>
      </c>
      <c r="G26" t="s">
        <v>428</v>
      </c>
      <c r="H26">
        <v>1679508615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337.7647252294342</v>
      </c>
      <c r="AJ26">
        <v>350.7791757575757</v>
      </c>
      <c r="AK26">
        <v>-3.247681191295204</v>
      </c>
      <c r="AL26">
        <v>67.30139003579045</v>
      </c>
      <c r="AM26">
        <f>(AO26 - AN26 + DX26*1E3/(8.314*(DZ26+273.15)) * AQ26/DW26 * AP26) * DW26/(100*DK26) * 1000/(1000 - AO26)</f>
        <v>0</v>
      </c>
      <c r="AN26">
        <v>8.981385695202306</v>
      </c>
      <c r="AO26">
        <v>9.400050424242428</v>
      </c>
      <c r="AP26">
        <v>-1.406154762456553E-06</v>
      </c>
      <c r="AQ26">
        <v>93.42874812251745</v>
      </c>
      <c r="AR26">
        <v>2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429</v>
      </c>
      <c r="AX26" t="s">
        <v>429</v>
      </c>
      <c r="AY26">
        <v>0</v>
      </c>
      <c r="AZ26">
        <v>0</v>
      </c>
      <c r="BA26">
        <f>1-AY26/AZ26</f>
        <v>0</v>
      </c>
      <c r="BB26">
        <v>0</v>
      </c>
      <c r="BC26" t="s">
        <v>429</v>
      </c>
      <c r="BD26" t="s">
        <v>429</v>
      </c>
      <c r="BE26">
        <v>0</v>
      </c>
      <c r="BF26">
        <v>0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429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1.91</v>
      </c>
      <c r="DL26">
        <v>0.5</v>
      </c>
      <c r="DM26" t="s">
        <v>430</v>
      </c>
      <c r="DN26">
        <v>2</v>
      </c>
      <c r="DO26" t="b">
        <v>1</v>
      </c>
      <c r="DP26">
        <v>1679508615</v>
      </c>
      <c r="DQ26">
        <v>369.5025555555556</v>
      </c>
      <c r="DR26">
        <v>349.0708518518518</v>
      </c>
      <c r="DS26">
        <v>9.401021111111113</v>
      </c>
      <c r="DT26">
        <v>8.982394444444445</v>
      </c>
      <c r="DU26">
        <v>370.1907037037037</v>
      </c>
      <c r="DV26">
        <v>9.373166296296297</v>
      </c>
      <c r="DW26">
        <v>499.9936666666667</v>
      </c>
      <c r="DX26">
        <v>90.05400740740741</v>
      </c>
      <c r="DY26">
        <v>0.1000317222222222</v>
      </c>
      <c r="DZ26">
        <v>18.91558888888889</v>
      </c>
      <c r="EA26">
        <v>20.00575925925926</v>
      </c>
      <c r="EB26">
        <v>999.9000000000001</v>
      </c>
      <c r="EC26">
        <v>0</v>
      </c>
      <c r="ED26">
        <v>0</v>
      </c>
      <c r="EE26">
        <v>9999.612962962965</v>
      </c>
      <c r="EF26">
        <v>0</v>
      </c>
      <c r="EG26">
        <v>12.4769</v>
      </c>
      <c r="EH26">
        <v>20.43164814814814</v>
      </c>
      <c r="EI26">
        <v>373.0092222222222</v>
      </c>
      <c r="EJ26">
        <v>352.2347037037038</v>
      </c>
      <c r="EK26">
        <v>0.4186278148148148</v>
      </c>
      <c r="EL26">
        <v>349.0708518518518</v>
      </c>
      <c r="EM26">
        <v>8.982394444444445</v>
      </c>
      <c r="EN26">
        <v>0.8465997037037036</v>
      </c>
      <c r="EO26">
        <v>0.8089005555555554</v>
      </c>
      <c r="EP26">
        <v>4.513621111111111</v>
      </c>
      <c r="EQ26">
        <v>3.864461481481482</v>
      </c>
      <c r="ER26">
        <v>2000.014444444445</v>
      </c>
      <c r="ES26">
        <v>0.9800035185185186</v>
      </c>
      <c r="ET26">
        <v>0.01999645925925926</v>
      </c>
      <c r="EU26">
        <v>0</v>
      </c>
      <c r="EV26">
        <v>171.1815555555555</v>
      </c>
      <c r="EW26">
        <v>5.00078</v>
      </c>
      <c r="EX26">
        <v>3416.164444444445</v>
      </c>
      <c r="EY26">
        <v>16379.76666666666</v>
      </c>
      <c r="EZ26">
        <v>37.90481481481481</v>
      </c>
      <c r="FA26">
        <v>39.70114814814815</v>
      </c>
      <c r="FB26">
        <v>39.10848148148148</v>
      </c>
      <c r="FC26">
        <v>39.19411111111111</v>
      </c>
      <c r="FD26">
        <v>38.82159259259259</v>
      </c>
      <c r="FE26">
        <v>1955.118148148148</v>
      </c>
      <c r="FF26">
        <v>39.89444444444445</v>
      </c>
      <c r="FG26">
        <v>0</v>
      </c>
      <c r="FH26">
        <v>1679508604.6</v>
      </c>
      <c r="FI26">
        <v>0</v>
      </c>
      <c r="FJ26">
        <v>171.2133076923077</v>
      </c>
      <c r="FK26">
        <v>-0.1995897477875493</v>
      </c>
      <c r="FL26">
        <v>23.42905982884768</v>
      </c>
      <c r="FM26">
        <v>3416.120769230769</v>
      </c>
      <c r="FN26">
        <v>15</v>
      </c>
      <c r="FO26">
        <v>0</v>
      </c>
      <c r="FP26" t="s">
        <v>431</v>
      </c>
      <c r="FQ26">
        <v>1679456443.1</v>
      </c>
      <c r="FR26">
        <v>1679456433.1</v>
      </c>
      <c r="FS26">
        <v>0</v>
      </c>
      <c r="FT26">
        <v>-0.109</v>
      </c>
      <c r="FU26">
        <v>0.019</v>
      </c>
      <c r="FV26">
        <v>-0.823</v>
      </c>
      <c r="FW26">
        <v>0.271</v>
      </c>
      <c r="FX26">
        <v>420</v>
      </c>
      <c r="FY26">
        <v>24</v>
      </c>
      <c r="FZ26">
        <v>0.71</v>
      </c>
      <c r="GA26">
        <v>0.25</v>
      </c>
      <c r="GB26">
        <v>18.8912825</v>
      </c>
      <c r="GC26">
        <v>23.88192382739212</v>
      </c>
      <c r="GD26">
        <v>2.422234841101034</v>
      </c>
      <c r="GE26">
        <v>0</v>
      </c>
      <c r="GF26">
        <v>0.418409125</v>
      </c>
      <c r="GG26">
        <v>0.002244911819886846</v>
      </c>
      <c r="GH26">
        <v>0.0006786673775679806</v>
      </c>
      <c r="GI26">
        <v>1</v>
      </c>
      <c r="GJ26">
        <v>1</v>
      </c>
      <c r="GK26">
        <v>2</v>
      </c>
      <c r="GL26" t="s">
        <v>432</v>
      </c>
      <c r="GM26">
        <v>3.10101</v>
      </c>
      <c r="GN26">
        <v>2.73546</v>
      </c>
      <c r="GO26">
        <v>0.0762801</v>
      </c>
      <c r="GP26">
        <v>0.0724151</v>
      </c>
      <c r="GQ26">
        <v>0.0545139</v>
      </c>
      <c r="GR26">
        <v>0.0533069</v>
      </c>
      <c r="GS26">
        <v>23848.8</v>
      </c>
      <c r="GT26">
        <v>23642.4</v>
      </c>
      <c r="GU26">
        <v>26354.5</v>
      </c>
      <c r="GV26">
        <v>25813.5</v>
      </c>
      <c r="GW26">
        <v>40018.9</v>
      </c>
      <c r="GX26">
        <v>37295.2</v>
      </c>
      <c r="GY26">
        <v>46115.3</v>
      </c>
      <c r="GZ26">
        <v>42624.6</v>
      </c>
      <c r="HA26">
        <v>1.93253</v>
      </c>
      <c r="HB26">
        <v>1.95795</v>
      </c>
      <c r="HC26">
        <v>0.0251383</v>
      </c>
      <c r="HD26">
        <v>0</v>
      </c>
      <c r="HE26">
        <v>19.5776</v>
      </c>
      <c r="HF26">
        <v>999.9</v>
      </c>
      <c r="HG26">
        <v>25.9</v>
      </c>
      <c r="HH26">
        <v>29.5</v>
      </c>
      <c r="HI26">
        <v>11.9062</v>
      </c>
      <c r="HJ26">
        <v>60.8876</v>
      </c>
      <c r="HK26">
        <v>26.9591</v>
      </c>
      <c r="HL26">
        <v>1</v>
      </c>
      <c r="HM26">
        <v>-0.197358</v>
      </c>
      <c r="HN26">
        <v>3.69179</v>
      </c>
      <c r="HO26">
        <v>20.2393</v>
      </c>
      <c r="HP26">
        <v>5.21654</v>
      </c>
      <c r="HQ26">
        <v>11.98</v>
      </c>
      <c r="HR26">
        <v>4.96485</v>
      </c>
      <c r="HS26">
        <v>3.274</v>
      </c>
      <c r="HT26">
        <v>9999</v>
      </c>
      <c r="HU26">
        <v>9999</v>
      </c>
      <c r="HV26">
        <v>9999</v>
      </c>
      <c r="HW26">
        <v>935.6</v>
      </c>
      <c r="HX26">
        <v>1.86417</v>
      </c>
      <c r="HY26">
        <v>1.8601</v>
      </c>
      <c r="HZ26">
        <v>1.85835</v>
      </c>
      <c r="IA26">
        <v>1.85987</v>
      </c>
      <c r="IB26">
        <v>1.85989</v>
      </c>
      <c r="IC26">
        <v>1.85825</v>
      </c>
      <c r="ID26">
        <v>1.85731</v>
      </c>
      <c r="IE26">
        <v>1.85235</v>
      </c>
      <c r="IF26">
        <v>0</v>
      </c>
      <c r="IG26">
        <v>0</v>
      </c>
      <c r="IH26">
        <v>0</v>
      </c>
      <c r="II26">
        <v>0</v>
      </c>
      <c r="IJ26" t="s">
        <v>433</v>
      </c>
      <c r="IK26" t="s">
        <v>434</v>
      </c>
      <c r="IL26" t="s">
        <v>435</v>
      </c>
      <c r="IM26" t="s">
        <v>435</v>
      </c>
      <c r="IN26" t="s">
        <v>435</v>
      </c>
      <c r="IO26" t="s">
        <v>435</v>
      </c>
      <c r="IP26">
        <v>0</v>
      </c>
      <c r="IQ26">
        <v>100</v>
      </c>
      <c r="IR26">
        <v>100</v>
      </c>
      <c r="IS26">
        <v>-0.672</v>
      </c>
      <c r="IT26">
        <v>0.0279</v>
      </c>
      <c r="IU26">
        <v>-0.3228139330668147</v>
      </c>
      <c r="IV26">
        <v>-0.001399286051689175</v>
      </c>
      <c r="IW26">
        <v>1.297619083215453E-06</v>
      </c>
      <c r="IX26">
        <v>-4.997941095464379E-10</v>
      </c>
      <c r="IY26">
        <v>-0.005634625857734406</v>
      </c>
      <c r="IZ26">
        <v>-0.003512179546530375</v>
      </c>
      <c r="JA26">
        <v>0.0008073039280847738</v>
      </c>
      <c r="JB26">
        <v>-5.485301315548657E-06</v>
      </c>
      <c r="JC26">
        <v>2</v>
      </c>
      <c r="JD26">
        <v>1997</v>
      </c>
      <c r="JE26">
        <v>1</v>
      </c>
      <c r="JF26">
        <v>25</v>
      </c>
      <c r="JG26">
        <v>869.7</v>
      </c>
      <c r="JH26">
        <v>869.8</v>
      </c>
      <c r="JI26">
        <v>0.893555</v>
      </c>
      <c r="JJ26">
        <v>2.62817</v>
      </c>
      <c r="JK26">
        <v>1.49658</v>
      </c>
      <c r="JL26">
        <v>2.39014</v>
      </c>
      <c r="JM26">
        <v>1.54907</v>
      </c>
      <c r="JN26">
        <v>2.33276</v>
      </c>
      <c r="JO26">
        <v>34.0545</v>
      </c>
      <c r="JP26">
        <v>24.1838</v>
      </c>
      <c r="JQ26">
        <v>18</v>
      </c>
      <c r="JR26">
        <v>486.025</v>
      </c>
      <c r="JS26">
        <v>513.976</v>
      </c>
      <c r="JT26">
        <v>15.3982</v>
      </c>
      <c r="JU26">
        <v>24.6582</v>
      </c>
      <c r="JV26">
        <v>30.0001</v>
      </c>
      <c r="JW26">
        <v>24.7751</v>
      </c>
      <c r="JX26">
        <v>24.733</v>
      </c>
      <c r="JY26">
        <v>17.9319</v>
      </c>
      <c r="JZ26">
        <v>22.4036</v>
      </c>
      <c r="KA26">
        <v>20.8522</v>
      </c>
      <c r="KB26">
        <v>15.3975</v>
      </c>
      <c r="KC26">
        <v>299.742</v>
      </c>
      <c r="KD26">
        <v>8.93383</v>
      </c>
      <c r="KE26">
        <v>100.752</v>
      </c>
      <c r="KF26">
        <v>101.128</v>
      </c>
    </row>
    <row r="27" spans="1:292">
      <c r="A27">
        <v>9</v>
      </c>
      <c r="B27">
        <v>1679508627.5</v>
      </c>
      <c r="C27">
        <v>40</v>
      </c>
      <c r="D27" t="s">
        <v>450</v>
      </c>
      <c r="E27" t="s">
        <v>451</v>
      </c>
      <c r="F27">
        <v>5</v>
      </c>
      <c r="G27" t="s">
        <v>428</v>
      </c>
      <c r="H27">
        <v>1679508619.714286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321.0202147324663</v>
      </c>
      <c r="AJ27">
        <v>334.3901515151514</v>
      </c>
      <c r="AK27">
        <v>-3.278496457846494</v>
      </c>
      <c r="AL27">
        <v>67.30139003579045</v>
      </c>
      <c r="AM27">
        <f>(AO27 - AN27 + DX27*1E3/(8.314*(DZ27+273.15)) * AQ27/DW27 * AP27) * DW27/(100*DK27) * 1000/(1000 - AO27)</f>
        <v>0</v>
      </c>
      <c r="AN27">
        <v>8.98004405413589</v>
      </c>
      <c r="AO27">
        <v>9.400887030303027</v>
      </c>
      <c r="AP27">
        <v>1.883496778224813E-06</v>
      </c>
      <c r="AQ27">
        <v>93.42874812251745</v>
      </c>
      <c r="AR27">
        <v>2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429</v>
      </c>
      <c r="AX27" t="s">
        <v>429</v>
      </c>
      <c r="AY27">
        <v>0</v>
      </c>
      <c r="AZ27">
        <v>0</v>
      </c>
      <c r="BA27">
        <f>1-AY27/AZ27</f>
        <v>0</v>
      </c>
      <c r="BB27">
        <v>0</v>
      </c>
      <c r="BC27" t="s">
        <v>429</v>
      </c>
      <c r="BD27" t="s">
        <v>429</v>
      </c>
      <c r="BE27">
        <v>0</v>
      </c>
      <c r="BF27">
        <v>0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429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1.91</v>
      </c>
      <c r="DL27">
        <v>0.5</v>
      </c>
      <c r="DM27" t="s">
        <v>430</v>
      </c>
      <c r="DN27">
        <v>2</v>
      </c>
      <c r="DO27" t="b">
        <v>1</v>
      </c>
      <c r="DP27">
        <v>1679508619.714286</v>
      </c>
      <c r="DQ27">
        <v>354.7141785714286</v>
      </c>
      <c r="DR27">
        <v>333.4668571428571</v>
      </c>
      <c r="DS27">
        <v>9.40074392857143</v>
      </c>
      <c r="DT27">
        <v>8.981364642857143</v>
      </c>
      <c r="DU27">
        <v>355.3926428571429</v>
      </c>
      <c r="DV27">
        <v>9.372891785714286</v>
      </c>
      <c r="DW27">
        <v>500.0134285714286</v>
      </c>
      <c r="DX27">
        <v>90.05372857142858</v>
      </c>
      <c r="DY27">
        <v>0.10003245</v>
      </c>
      <c r="DZ27">
        <v>18.91550714285714</v>
      </c>
      <c r="EA27">
        <v>19.99980357142857</v>
      </c>
      <c r="EB27">
        <v>999.9000000000002</v>
      </c>
      <c r="EC27">
        <v>0</v>
      </c>
      <c r="ED27">
        <v>0</v>
      </c>
      <c r="EE27">
        <v>9991.497499999999</v>
      </c>
      <c r="EF27">
        <v>0</v>
      </c>
      <c r="EG27">
        <v>12.47359642857143</v>
      </c>
      <c r="EH27">
        <v>21.24727142857143</v>
      </c>
      <c r="EI27">
        <v>358.0805</v>
      </c>
      <c r="EJ27">
        <v>336.4890357142858</v>
      </c>
      <c r="EK27">
        <v>0.4193805714285714</v>
      </c>
      <c r="EL27">
        <v>333.4668571428571</v>
      </c>
      <c r="EM27">
        <v>8.981364642857143</v>
      </c>
      <c r="EN27">
        <v>0.8465721428571428</v>
      </c>
      <c r="EO27">
        <v>0.8088053571428571</v>
      </c>
      <c r="EP27">
        <v>4.513157142857143</v>
      </c>
      <c r="EQ27">
        <v>3.862788928571429</v>
      </c>
      <c r="ER27">
        <v>2000.010357142857</v>
      </c>
      <c r="ES27">
        <v>0.9800016785714287</v>
      </c>
      <c r="ET27">
        <v>0.019998275</v>
      </c>
      <c r="EU27">
        <v>0</v>
      </c>
      <c r="EV27">
        <v>171.24525</v>
      </c>
      <c r="EW27">
        <v>5.00078</v>
      </c>
      <c r="EX27">
        <v>3418.091428571429</v>
      </c>
      <c r="EY27">
        <v>16379.725</v>
      </c>
      <c r="EZ27">
        <v>37.98192857142857</v>
      </c>
      <c r="FA27">
        <v>39.78996428571428</v>
      </c>
      <c r="FB27">
        <v>39.28321428571429</v>
      </c>
      <c r="FC27">
        <v>39.31225</v>
      </c>
      <c r="FD27">
        <v>38.8815</v>
      </c>
      <c r="FE27">
        <v>1955.111785714286</v>
      </c>
      <c r="FF27">
        <v>39.89678571428573</v>
      </c>
      <c r="FG27">
        <v>0</v>
      </c>
      <c r="FH27">
        <v>1679508609.4</v>
      </c>
      <c r="FI27">
        <v>0</v>
      </c>
      <c r="FJ27">
        <v>171.2421153846154</v>
      </c>
      <c r="FK27">
        <v>0.8117948751414423</v>
      </c>
      <c r="FL27">
        <v>25.61641026826461</v>
      </c>
      <c r="FM27">
        <v>3418.079230769231</v>
      </c>
      <c r="FN27">
        <v>15</v>
      </c>
      <c r="FO27">
        <v>0</v>
      </c>
      <c r="FP27" t="s">
        <v>431</v>
      </c>
      <c r="FQ27">
        <v>1679456443.1</v>
      </c>
      <c r="FR27">
        <v>1679456433.1</v>
      </c>
      <c r="FS27">
        <v>0</v>
      </c>
      <c r="FT27">
        <v>-0.109</v>
      </c>
      <c r="FU27">
        <v>0.019</v>
      </c>
      <c r="FV27">
        <v>-0.823</v>
      </c>
      <c r="FW27">
        <v>0.271</v>
      </c>
      <c r="FX27">
        <v>420</v>
      </c>
      <c r="FY27">
        <v>24</v>
      </c>
      <c r="FZ27">
        <v>0.71</v>
      </c>
      <c r="GA27">
        <v>0.25</v>
      </c>
      <c r="GB27">
        <v>20.71832</v>
      </c>
      <c r="GC27">
        <v>10.68149043151965</v>
      </c>
      <c r="GD27">
        <v>1.090511166426094</v>
      </c>
      <c r="GE27">
        <v>0</v>
      </c>
      <c r="GF27">
        <v>0.41924065</v>
      </c>
      <c r="GG27">
        <v>0.008467609756097071</v>
      </c>
      <c r="GH27">
        <v>0.001241021102761754</v>
      </c>
      <c r="GI27">
        <v>1</v>
      </c>
      <c r="GJ27">
        <v>1</v>
      </c>
      <c r="GK27">
        <v>2</v>
      </c>
      <c r="GL27" t="s">
        <v>432</v>
      </c>
      <c r="GM27">
        <v>3.10095</v>
      </c>
      <c r="GN27">
        <v>2.73523</v>
      </c>
      <c r="GO27">
        <v>0.07344870000000001</v>
      </c>
      <c r="GP27">
        <v>0.0694554</v>
      </c>
      <c r="GQ27">
        <v>0.0545203</v>
      </c>
      <c r="GR27">
        <v>0.0532987</v>
      </c>
      <c r="GS27">
        <v>23922.2</v>
      </c>
      <c r="GT27">
        <v>23717.8</v>
      </c>
      <c r="GU27">
        <v>26354.8</v>
      </c>
      <c r="GV27">
        <v>25813.4</v>
      </c>
      <c r="GW27">
        <v>40018.7</v>
      </c>
      <c r="GX27">
        <v>37295.2</v>
      </c>
      <c r="GY27">
        <v>46115.8</v>
      </c>
      <c r="GZ27">
        <v>42624.6</v>
      </c>
      <c r="HA27">
        <v>1.93222</v>
      </c>
      <c r="HB27">
        <v>1.958</v>
      </c>
      <c r="HC27">
        <v>0.0250414</v>
      </c>
      <c r="HD27">
        <v>0</v>
      </c>
      <c r="HE27">
        <v>19.5771</v>
      </c>
      <c r="HF27">
        <v>999.9</v>
      </c>
      <c r="HG27">
        <v>25.9</v>
      </c>
      <c r="HH27">
        <v>29.5</v>
      </c>
      <c r="HI27">
        <v>11.906</v>
      </c>
      <c r="HJ27">
        <v>61.1076</v>
      </c>
      <c r="HK27">
        <v>26.879</v>
      </c>
      <c r="HL27">
        <v>1</v>
      </c>
      <c r="HM27">
        <v>-0.197342</v>
      </c>
      <c r="HN27">
        <v>3.68065</v>
      </c>
      <c r="HO27">
        <v>20.2393</v>
      </c>
      <c r="HP27">
        <v>5.21609</v>
      </c>
      <c r="HQ27">
        <v>11.98</v>
      </c>
      <c r="HR27">
        <v>4.96475</v>
      </c>
      <c r="HS27">
        <v>3.2739</v>
      </c>
      <c r="HT27">
        <v>9999</v>
      </c>
      <c r="HU27">
        <v>9999</v>
      </c>
      <c r="HV27">
        <v>9999</v>
      </c>
      <c r="HW27">
        <v>935.6</v>
      </c>
      <c r="HX27">
        <v>1.86417</v>
      </c>
      <c r="HY27">
        <v>1.8601</v>
      </c>
      <c r="HZ27">
        <v>1.85833</v>
      </c>
      <c r="IA27">
        <v>1.85986</v>
      </c>
      <c r="IB27">
        <v>1.85989</v>
      </c>
      <c r="IC27">
        <v>1.85825</v>
      </c>
      <c r="ID27">
        <v>1.8573</v>
      </c>
      <c r="IE27">
        <v>1.85234</v>
      </c>
      <c r="IF27">
        <v>0</v>
      </c>
      <c r="IG27">
        <v>0</v>
      </c>
      <c r="IH27">
        <v>0</v>
      </c>
      <c r="II27">
        <v>0</v>
      </c>
      <c r="IJ27" t="s">
        <v>433</v>
      </c>
      <c r="IK27" t="s">
        <v>434</v>
      </c>
      <c r="IL27" t="s">
        <v>435</v>
      </c>
      <c r="IM27" t="s">
        <v>435</v>
      </c>
      <c r="IN27" t="s">
        <v>435</v>
      </c>
      <c r="IO27" t="s">
        <v>435</v>
      </c>
      <c r="IP27">
        <v>0</v>
      </c>
      <c r="IQ27">
        <v>100</v>
      </c>
      <c r="IR27">
        <v>100</v>
      </c>
      <c r="IS27">
        <v>-0.662</v>
      </c>
      <c r="IT27">
        <v>0.0279</v>
      </c>
      <c r="IU27">
        <v>-0.3228139330668147</v>
      </c>
      <c r="IV27">
        <v>-0.001399286051689175</v>
      </c>
      <c r="IW27">
        <v>1.297619083215453E-06</v>
      </c>
      <c r="IX27">
        <v>-4.997941095464379E-10</v>
      </c>
      <c r="IY27">
        <v>-0.005634625857734406</v>
      </c>
      <c r="IZ27">
        <v>-0.003512179546530375</v>
      </c>
      <c r="JA27">
        <v>0.0008073039280847738</v>
      </c>
      <c r="JB27">
        <v>-5.485301315548657E-06</v>
      </c>
      <c r="JC27">
        <v>2</v>
      </c>
      <c r="JD27">
        <v>1997</v>
      </c>
      <c r="JE27">
        <v>1</v>
      </c>
      <c r="JF27">
        <v>25</v>
      </c>
      <c r="JG27">
        <v>869.7</v>
      </c>
      <c r="JH27">
        <v>869.9</v>
      </c>
      <c r="JI27">
        <v>0.8557129999999999</v>
      </c>
      <c r="JJ27">
        <v>2.62817</v>
      </c>
      <c r="JK27">
        <v>1.49658</v>
      </c>
      <c r="JL27">
        <v>2.39014</v>
      </c>
      <c r="JM27">
        <v>1.54907</v>
      </c>
      <c r="JN27">
        <v>2.39624</v>
      </c>
      <c r="JO27">
        <v>34.0545</v>
      </c>
      <c r="JP27">
        <v>24.1926</v>
      </c>
      <c r="JQ27">
        <v>18</v>
      </c>
      <c r="JR27">
        <v>485.854</v>
      </c>
      <c r="JS27">
        <v>514.019</v>
      </c>
      <c r="JT27">
        <v>15.3949</v>
      </c>
      <c r="JU27">
        <v>24.6596</v>
      </c>
      <c r="JV27">
        <v>30.0002</v>
      </c>
      <c r="JW27">
        <v>24.7751</v>
      </c>
      <c r="JX27">
        <v>24.7342</v>
      </c>
      <c r="JY27">
        <v>17.2136</v>
      </c>
      <c r="JZ27">
        <v>22.4036</v>
      </c>
      <c r="KA27">
        <v>20.8522</v>
      </c>
      <c r="KB27">
        <v>15.3961</v>
      </c>
      <c r="KC27">
        <v>286.389</v>
      </c>
      <c r="KD27">
        <v>8.93285</v>
      </c>
      <c r="KE27">
        <v>100.753</v>
      </c>
      <c r="KF27">
        <v>101.127</v>
      </c>
    </row>
    <row r="28" spans="1:292">
      <c r="A28">
        <v>10</v>
      </c>
      <c r="B28">
        <v>1679508632.5</v>
      </c>
      <c r="C28">
        <v>45</v>
      </c>
      <c r="D28" t="s">
        <v>452</v>
      </c>
      <c r="E28" t="s">
        <v>453</v>
      </c>
      <c r="F28">
        <v>5</v>
      </c>
      <c r="G28" t="s">
        <v>428</v>
      </c>
      <c r="H28">
        <v>1679508625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304.3069532084409</v>
      </c>
      <c r="AJ28">
        <v>317.854224242424</v>
      </c>
      <c r="AK28">
        <v>-3.308769659851785</v>
      </c>
      <c r="AL28">
        <v>67.30139003579045</v>
      </c>
      <c r="AM28">
        <f>(AO28 - AN28 + DX28*1E3/(8.314*(DZ28+273.15)) * AQ28/DW28 * AP28) * DW28/(100*DK28) * 1000/(1000 - AO28)</f>
        <v>0</v>
      </c>
      <c r="AN28">
        <v>8.977373469600501</v>
      </c>
      <c r="AO28">
        <v>9.400129212121211</v>
      </c>
      <c r="AP28">
        <v>-3.116656045110707E-07</v>
      </c>
      <c r="AQ28">
        <v>93.42874812251745</v>
      </c>
      <c r="AR28">
        <v>2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429</v>
      </c>
      <c r="AX28" t="s">
        <v>429</v>
      </c>
      <c r="AY28">
        <v>0</v>
      </c>
      <c r="AZ28">
        <v>0</v>
      </c>
      <c r="BA28">
        <f>1-AY28/AZ28</f>
        <v>0</v>
      </c>
      <c r="BB28">
        <v>0</v>
      </c>
      <c r="BC28" t="s">
        <v>429</v>
      </c>
      <c r="BD28" t="s">
        <v>429</v>
      </c>
      <c r="BE28">
        <v>0</v>
      </c>
      <c r="BF28">
        <v>0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429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1.91</v>
      </c>
      <c r="DL28">
        <v>0.5</v>
      </c>
      <c r="DM28" t="s">
        <v>430</v>
      </c>
      <c r="DN28">
        <v>2</v>
      </c>
      <c r="DO28" t="b">
        <v>1</v>
      </c>
      <c r="DP28">
        <v>1679508625</v>
      </c>
      <c r="DQ28">
        <v>337.697962962963</v>
      </c>
      <c r="DR28">
        <v>315.9505555555556</v>
      </c>
      <c r="DS28">
        <v>9.400614814814814</v>
      </c>
      <c r="DT28">
        <v>8.979546296296295</v>
      </c>
      <c r="DU28">
        <v>338.365</v>
      </c>
      <c r="DV28">
        <v>9.372763333333333</v>
      </c>
      <c r="DW28">
        <v>500.0035925925926</v>
      </c>
      <c r="DX28">
        <v>90.05472222222221</v>
      </c>
      <c r="DY28">
        <v>0.09995535185185185</v>
      </c>
      <c r="DZ28">
        <v>18.9169</v>
      </c>
      <c r="EA28">
        <v>19.99587037037037</v>
      </c>
      <c r="EB28">
        <v>999.9000000000001</v>
      </c>
      <c r="EC28">
        <v>0</v>
      </c>
      <c r="ED28">
        <v>0</v>
      </c>
      <c r="EE28">
        <v>9995.603333333333</v>
      </c>
      <c r="EF28">
        <v>0</v>
      </c>
      <c r="EG28">
        <v>12.4649962962963</v>
      </c>
      <c r="EH28">
        <v>21.74748518518518</v>
      </c>
      <c r="EI28">
        <v>340.9028148148147</v>
      </c>
      <c r="EJ28">
        <v>318.8134074074075</v>
      </c>
      <c r="EK28">
        <v>0.4210694444444444</v>
      </c>
      <c r="EL28">
        <v>315.9505555555556</v>
      </c>
      <c r="EM28">
        <v>8.979546296296295</v>
      </c>
      <c r="EN28">
        <v>0.8465697777777778</v>
      </c>
      <c r="EO28">
        <v>0.8086504444444444</v>
      </c>
      <c r="EP28">
        <v>4.513116296296296</v>
      </c>
      <c r="EQ28">
        <v>3.860065925925926</v>
      </c>
      <c r="ER28">
        <v>1999.997777777778</v>
      </c>
      <c r="ES28">
        <v>0.9799986296296296</v>
      </c>
      <c r="ET28">
        <v>0.02000124074074074</v>
      </c>
      <c r="EU28">
        <v>0</v>
      </c>
      <c r="EV28">
        <v>171.3477037037037</v>
      </c>
      <c r="EW28">
        <v>5.00078</v>
      </c>
      <c r="EX28">
        <v>3420.238518518519</v>
      </c>
      <c r="EY28">
        <v>16379.62222222222</v>
      </c>
      <c r="EZ28">
        <v>38.07848148148149</v>
      </c>
      <c r="FA28">
        <v>39.88637037037036</v>
      </c>
      <c r="FB28">
        <v>39.35162962962963</v>
      </c>
      <c r="FC28">
        <v>39.44418518518518</v>
      </c>
      <c r="FD28">
        <v>38.95577777777778</v>
      </c>
      <c r="FE28">
        <v>1955.094074074074</v>
      </c>
      <c r="FF28">
        <v>39.90222222222223</v>
      </c>
      <c r="FG28">
        <v>0</v>
      </c>
      <c r="FH28">
        <v>1679508614.8</v>
      </c>
      <c r="FI28">
        <v>0</v>
      </c>
      <c r="FJ28">
        <v>171.3532</v>
      </c>
      <c r="FK28">
        <v>1.780692310213004</v>
      </c>
      <c r="FL28">
        <v>25.34230773780014</v>
      </c>
      <c r="FM28">
        <v>3420.4356</v>
      </c>
      <c r="FN28">
        <v>15</v>
      </c>
      <c r="FO28">
        <v>0</v>
      </c>
      <c r="FP28" t="s">
        <v>431</v>
      </c>
      <c r="FQ28">
        <v>1679456443.1</v>
      </c>
      <c r="FR28">
        <v>1679456433.1</v>
      </c>
      <c r="FS28">
        <v>0</v>
      </c>
      <c r="FT28">
        <v>-0.109</v>
      </c>
      <c r="FU28">
        <v>0.019</v>
      </c>
      <c r="FV28">
        <v>-0.823</v>
      </c>
      <c r="FW28">
        <v>0.271</v>
      </c>
      <c r="FX28">
        <v>420</v>
      </c>
      <c r="FY28">
        <v>24</v>
      </c>
      <c r="FZ28">
        <v>0.71</v>
      </c>
      <c r="GA28">
        <v>0.25</v>
      </c>
      <c r="GB28">
        <v>21.4540425</v>
      </c>
      <c r="GC28">
        <v>5.572861913696006</v>
      </c>
      <c r="GD28">
        <v>0.5586421170514714</v>
      </c>
      <c r="GE28">
        <v>0</v>
      </c>
      <c r="GF28">
        <v>0.420247075</v>
      </c>
      <c r="GG28">
        <v>0.01952358348967944</v>
      </c>
      <c r="GH28">
        <v>0.001990545143767157</v>
      </c>
      <c r="GI28">
        <v>1</v>
      </c>
      <c r="GJ28">
        <v>1</v>
      </c>
      <c r="GK28">
        <v>2</v>
      </c>
      <c r="GL28" t="s">
        <v>432</v>
      </c>
      <c r="GM28">
        <v>3.10086</v>
      </c>
      <c r="GN28">
        <v>2.73532</v>
      </c>
      <c r="GO28">
        <v>0.07054050000000001</v>
      </c>
      <c r="GP28">
        <v>0.0664249</v>
      </c>
      <c r="GQ28">
        <v>0.0545173</v>
      </c>
      <c r="GR28">
        <v>0.0532941</v>
      </c>
      <c r="GS28">
        <v>23997.1</v>
      </c>
      <c r="GT28">
        <v>23795.2</v>
      </c>
      <c r="GU28">
        <v>26354.6</v>
      </c>
      <c r="GV28">
        <v>25813.6</v>
      </c>
      <c r="GW28">
        <v>40018.3</v>
      </c>
      <c r="GX28">
        <v>37295.2</v>
      </c>
      <c r="GY28">
        <v>46115.6</v>
      </c>
      <c r="GZ28">
        <v>42624.8</v>
      </c>
      <c r="HA28">
        <v>1.93218</v>
      </c>
      <c r="HB28">
        <v>1.95777</v>
      </c>
      <c r="HC28">
        <v>0.0252053</v>
      </c>
      <c r="HD28">
        <v>0</v>
      </c>
      <c r="HE28">
        <v>19.576</v>
      </c>
      <c r="HF28">
        <v>999.9</v>
      </c>
      <c r="HG28">
        <v>25.9</v>
      </c>
      <c r="HH28">
        <v>29.5</v>
      </c>
      <c r="HI28">
        <v>11.9055</v>
      </c>
      <c r="HJ28">
        <v>61.1776</v>
      </c>
      <c r="HK28">
        <v>26.8109</v>
      </c>
      <c r="HL28">
        <v>1</v>
      </c>
      <c r="HM28">
        <v>-0.197414</v>
      </c>
      <c r="HN28">
        <v>3.63054</v>
      </c>
      <c r="HO28">
        <v>20.2405</v>
      </c>
      <c r="HP28">
        <v>5.21684</v>
      </c>
      <c r="HQ28">
        <v>11.9798</v>
      </c>
      <c r="HR28">
        <v>4.9648</v>
      </c>
      <c r="HS28">
        <v>3.27403</v>
      </c>
      <c r="HT28">
        <v>9999</v>
      </c>
      <c r="HU28">
        <v>9999</v>
      </c>
      <c r="HV28">
        <v>9999</v>
      </c>
      <c r="HW28">
        <v>935.6</v>
      </c>
      <c r="HX28">
        <v>1.86417</v>
      </c>
      <c r="HY28">
        <v>1.86014</v>
      </c>
      <c r="HZ28">
        <v>1.85834</v>
      </c>
      <c r="IA28">
        <v>1.85985</v>
      </c>
      <c r="IB28">
        <v>1.85989</v>
      </c>
      <c r="IC28">
        <v>1.85824</v>
      </c>
      <c r="ID28">
        <v>1.8573</v>
      </c>
      <c r="IE28">
        <v>1.85235</v>
      </c>
      <c r="IF28">
        <v>0</v>
      </c>
      <c r="IG28">
        <v>0</v>
      </c>
      <c r="IH28">
        <v>0</v>
      </c>
      <c r="II28">
        <v>0</v>
      </c>
      <c r="IJ28" t="s">
        <v>433</v>
      </c>
      <c r="IK28" t="s">
        <v>434</v>
      </c>
      <c r="IL28" t="s">
        <v>435</v>
      </c>
      <c r="IM28" t="s">
        <v>435</v>
      </c>
      <c r="IN28" t="s">
        <v>435</v>
      </c>
      <c r="IO28" t="s">
        <v>435</v>
      </c>
      <c r="IP28">
        <v>0</v>
      </c>
      <c r="IQ28">
        <v>100</v>
      </c>
      <c r="IR28">
        <v>100</v>
      </c>
      <c r="IS28">
        <v>-0.65</v>
      </c>
      <c r="IT28">
        <v>0.0278</v>
      </c>
      <c r="IU28">
        <v>-0.3228139330668147</v>
      </c>
      <c r="IV28">
        <v>-0.001399286051689175</v>
      </c>
      <c r="IW28">
        <v>1.297619083215453E-06</v>
      </c>
      <c r="IX28">
        <v>-4.997941095464379E-10</v>
      </c>
      <c r="IY28">
        <v>-0.005634625857734406</v>
      </c>
      <c r="IZ28">
        <v>-0.003512179546530375</v>
      </c>
      <c r="JA28">
        <v>0.0008073039280847738</v>
      </c>
      <c r="JB28">
        <v>-5.485301315548657E-06</v>
      </c>
      <c r="JC28">
        <v>2</v>
      </c>
      <c r="JD28">
        <v>1997</v>
      </c>
      <c r="JE28">
        <v>1</v>
      </c>
      <c r="JF28">
        <v>25</v>
      </c>
      <c r="JG28">
        <v>869.8</v>
      </c>
      <c r="JH28">
        <v>870</v>
      </c>
      <c r="JI28">
        <v>0.819092</v>
      </c>
      <c r="JJ28">
        <v>2.6355</v>
      </c>
      <c r="JK28">
        <v>1.49658</v>
      </c>
      <c r="JL28">
        <v>2.39014</v>
      </c>
      <c r="JM28">
        <v>1.54907</v>
      </c>
      <c r="JN28">
        <v>2.35962</v>
      </c>
      <c r="JO28">
        <v>34.0771</v>
      </c>
      <c r="JP28">
        <v>24.1838</v>
      </c>
      <c r="JQ28">
        <v>18</v>
      </c>
      <c r="JR28">
        <v>485.842</v>
      </c>
      <c r="JS28">
        <v>513.878</v>
      </c>
      <c r="JT28">
        <v>15.3996</v>
      </c>
      <c r="JU28">
        <v>24.6603</v>
      </c>
      <c r="JV28">
        <v>30.0001</v>
      </c>
      <c r="JW28">
        <v>24.7771</v>
      </c>
      <c r="JX28">
        <v>24.7351</v>
      </c>
      <c r="JY28">
        <v>16.4097</v>
      </c>
      <c r="JZ28">
        <v>22.4036</v>
      </c>
      <c r="KA28">
        <v>20.8522</v>
      </c>
      <c r="KB28">
        <v>15.4061</v>
      </c>
      <c r="KC28">
        <v>266.341</v>
      </c>
      <c r="KD28">
        <v>8.933590000000001</v>
      </c>
      <c r="KE28">
        <v>100.753</v>
      </c>
      <c r="KF28">
        <v>101.128</v>
      </c>
    </row>
    <row r="29" spans="1:292">
      <c r="A29">
        <v>11</v>
      </c>
      <c r="B29">
        <v>1679508637.5</v>
      </c>
      <c r="C29">
        <v>50</v>
      </c>
      <c r="D29" t="s">
        <v>454</v>
      </c>
      <c r="E29" t="s">
        <v>455</v>
      </c>
      <c r="F29">
        <v>5</v>
      </c>
      <c r="G29" t="s">
        <v>428</v>
      </c>
      <c r="H29">
        <v>1679508629.714286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287.589170308267</v>
      </c>
      <c r="AJ29">
        <v>301.2261757575756</v>
      </c>
      <c r="AK29">
        <v>-3.329529333706074</v>
      </c>
      <c r="AL29">
        <v>67.30139003579045</v>
      </c>
      <c r="AM29">
        <f>(AO29 - AN29 + DX29*1E3/(8.314*(DZ29+273.15)) * AQ29/DW29 * AP29) * DW29/(100*DK29) * 1000/(1000 - AO29)</f>
        <v>0</v>
      </c>
      <c r="AN29">
        <v>8.977221263550105</v>
      </c>
      <c r="AO29">
        <v>9.398794909090908</v>
      </c>
      <c r="AP29">
        <v>-1.693959568709167E-06</v>
      </c>
      <c r="AQ29">
        <v>93.42874812251745</v>
      </c>
      <c r="AR29">
        <v>2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429</v>
      </c>
      <c r="AX29" t="s">
        <v>429</v>
      </c>
      <c r="AY29">
        <v>0</v>
      </c>
      <c r="AZ29">
        <v>0</v>
      </c>
      <c r="BA29">
        <f>1-AY29/AZ29</f>
        <v>0</v>
      </c>
      <c r="BB29">
        <v>0</v>
      </c>
      <c r="BC29" t="s">
        <v>429</v>
      </c>
      <c r="BD29" t="s">
        <v>429</v>
      </c>
      <c r="BE29">
        <v>0</v>
      </c>
      <c r="BF29">
        <v>0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429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1.91</v>
      </c>
      <c r="DL29">
        <v>0.5</v>
      </c>
      <c r="DM29" t="s">
        <v>430</v>
      </c>
      <c r="DN29">
        <v>2</v>
      </c>
      <c r="DO29" t="b">
        <v>1</v>
      </c>
      <c r="DP29">
        <v>1679508629.714286</v>
      </c>
      <c r="DQ29">
        <v>322.3182142857144</v>
      </c>
      <c r="DR29">
        <v>300.3279285714286</v>
      </c>
      <c r="DS29">
        <v>9.400180357142858</v>
      </c>
      <c r="DT29">
        <v>8.978157142857143</v>
      </c>
      <c r="DU29">
        <v>322.9744642857143</v>
      </c>
      <c r="DV29">
        <v>9.372334285714286</v>
      </c>
      <c r="DW29">
        <v>499.9983214285714</v>
      </c>
      <c r="DX29">
        <v>90.05611785714284</v>
      </c>
      <c r="DY29">
        <v>0.09994210714285713</v>
      </c>
      <c r="DZ29">
        <v>18.91948214285715</v>
      </c>
      <c r="EA29">
        <v>19.99490357142858</v>
      </c>
      <c r="EB29">
        <v>999.9000000000002</v>
      </c>
      <c r="EC29">
        <v>0</v>
      </c>
      <c r="ED29">
        <v>0</v>
      </c>
      <c r="EE29">
        <v>9994.219642857144</v>
      </c>
      <c r="EF29">
        <v>0</v>
      </c>
      <c r="EG29">
        <v>12.47375714285714</v>
      </c>
      <c r="EH29">
        <v>21.99033571428572</v>
      </c>
      <c r="EI29">
        <v>325.3769285714286</v>
      </c>
      <c r="EJ29">
        <v>303.0488214285715</v>
      </c>
      <c r="EK29">
        <v>0.4220236785714286</v>
      </c>
      <c r="EL29">
        <v>300.3279285714286</v>
      </c>
      <c r="EM29">
        <v>8.978157142857143</v>
      </c>
      <c r="EN29">
        <v>0.8465437142857143</v>
      </c>
      <c r="EO29">
        <v>0.8085380000000001</v>
      </c>
      <c r="EP29">
        <v>4.512677857142856</v>
      </c>
      <c r="EQ29">
        <v>3.858088571428571</v>
      </c>
      <c r="ER29">
        <v>1999.969642857143</v>
      </c>
      <c r="ES29">
        <v>0.9799978214285715</v>
      </c>
      <c r="ET29">
        <v>0.02000198928571428</v>
      </c>
      <c r="EU29">
        <v>0</v>
      </c>
      <c r="EV29">
        <v>171.4388214285714</v>
      </c>
      <c r="EW29">
        <v>5.00078</v>
      </c>
      <c r="EX29">
        <v>3422.331071428572</v>
      </c>
      <c r="EY29">
        <v>16379.39285714286</v>
      </c>
      <c r="EZ29">
        <v>38.15382142857143</v>
      </c>
      <c r="FA29">
        <v>39.97296428571428</v>
      </c>
      <c r="FB29">
        <v>39.39489285714286</v>
      </c>
      <c r="FC29">
        <v>39.56675000000001</v>
      </c>
      <c r="FD29">
        <v>39.03099999999999</v>
      </c>
      <c r="FE29">
        <v>1955.063928571429</v>
      </c>
      <c r="FF29">
        <v>39.90214285714286</v>
      </c>
      <c r="FG29">
        <v>0</v>
      </c>
      <c r="FH29">
        <v>1679508619.6</v>
      </c>
      <c r="FI29">
        <v>0</v>
      </c>
      <c r="FJ29">
        <v>171.439</v>
      </c>
      <c r="FK29">
        <v>0.781461539364249</v>
      </c>
      <c r="FL29">
        <v>27.47769233568856</v>
      </c>
      <c r="FM29">
        <v>3422.6212</v>
      </c>
      <c r="FN29">
        <v>15</v>
      </c>
      <c r="FO29">
        <v>0</v>
      </c>
      <c r="FP29" t="s">
        <v>431</v>
      </c>
      <c r="FQ29">
        <v>1679456443.1</v>
      </c>
      <c r="FR29">
        <v>1679456433.1</v>
      </c>
      <c r="FS29">
        <v>0</v>
      </c>
      <c r="FT29">
        <v>-0.109</v>
      </c>
      <c r="FU29">
        <v>0.019</v>
      </c>
      <c r="FV29">
        <v>-0.823</v>
      </c>
      <c r="FW29">
        <v>0.271</v>
      </c>
      <c r="FX29">
        <v>420</v>
      </c>
      <c r="FY29">
        <v>24</v>
      </c>
      <c r="FZ29">
        <v>0.71</v>
      </c>
      <c r="GA29">
        <v>0.25</v>
      </c>
      <c r="GB29">
        <v>21.79115365853658</v>
      </c>
      <c r="GC29">
        <v>3.469135191637618</v>
      </c>
      <c r="GD29">
        <v>0.3552077784920387</v>
      </c>
      <c r="GE29">
        <v>0</v>
      </c>
      <c r="GF29">
        <v>0.4210759512195122</v>
      </c>
      <c r="GG29">
        <v>0.01555218815331098</v>
      </c>
      <c r="GH29">
        <v>0.001784987175621346</v>
      </c>
      <c r="GI29">
        <v>1</v>
      </c>
      <c r="GJ29">
        <v>1</v>
      </c>
      <c r="GK29">
        <v>2</v>
      </c>
      <c r="GL29" t="s">
        <v>432</v>
      </c>
      <c r="GM29">
        <v>3.10091</v>
      </c>
      <c r="GN29">
        <v>2.73528</v>
      </c>
      <c r="GO29">
        <v>0.0675487</v>
      </c>
      <c r="GP29">
        <v>0.06332550000000001</v>
      </c>
      <c r="GQ29">
        <v>0.0545091</v>
      </c>
      <c r="GR29">
        <v>0.0532856</v>
      </c>
      <c r="GS29">
        <v>24074.2</v>
      </c>
      <c r="GT29">
        <v>23874.2</v>
      </c>
      <c r="GU29">
        <v>26354.3</v>
      </c>
      <c r="GV29">
        <v>25813.5</v>
      </c>
      <c r="GW29">
        <v>40018</v>
      </c>
      <c r="GX29">
        <v>37295.1</v>
      </c>
      <c r="GY29">
        <v>46115.3</v>
      </c>
      <c r="GZ29">
        <v>42624.6</v>
      </c>
      <c r="HA29">
        <v>1.93225</v>
      </c>
      <c r="HB29">
        <v>1.95772</v>
      </c>
      <c r="HC29">
        <v>0.025928</v>
      </c>
      <c r="HD29">
        <v>0</v>
      </c>
      <c r="HE29">
        <v>19.576</v>
      </c>
      <c r="HF29">
        <v>999.9</v>
      </c>
      <c r="HG29">
        <v>25.9</v>
      </c>
      <c r="HH29">
        <v>29.5</v>
      </c>
      <c r="HI29">
        <v>11.905</v>
      </c>
      <c r="HJ29">
        <v>61.0976</v>
      </c>
      <c r="HK29">
        <v>26.7548</v>
      </c>
      <c r="HL29">
        <v>1</v>
      </c>
      <c r="HM29">
        <v>-0.197444</v>
      </c>
      <c r="HN29">
        <v>3.62967</v>
      </c>
      <c r="HO29">
        <v>20.2405</v>
      </c>
      <c r="HP29">
        <v>5.21654</v>
      </c>
      <c r="HQ29">
        <v>11.9797</v>
      </c>
      <c r="HR29">
        <v>4.96475</v>
      </c>
      <c r="HS29">
        <v>3.27395</v>
      </c>
      <c r="HT29">
        <v>9999</v>
      </c>
      <c r="HU29">
        <v>9999</v>
      </c>
      <c r="HV29">
        <v>9999</v>
      </c>
      <c r="HW29">
        <v>935.6</v>
      </c>
      <c r="HX29">
        <v>1.86416</v>
      </c>
      <c r="HY29">
        <v>1.86011</v>
      </c>
      <c r="HZ29">
        <v>1.85833</v>
      </c>
      <c r="IA29">
        <v>1.85987</v>
      </c>
      <c r="IB29">
        <v>1.85989</v>
      </c>
      <c r="IC29">
        <v>1.85824</v>
      </c>
      <c r="ID29">
        <v>1.8573</v>
      </c>
      <c r="IE29">
        <v>1.85232</v>
      </c>
      <c r="IF29">
        <v>0</v>
      </c>
      <c r="IG29">
        <v>0</v>
      </c>
      <c r="IH29">
        <v>0</v>
      </c>
      <c r="II29">
        <v>0</v>
      </c>
      <c r="IJ29" t="s">
        <v>433</v>
      </c>
      <c r="IK29" t="s">
        <v>434</v>
      </c>
      <c r="IL29" t="s">
        <v>435</v>
      </c>
      <c r="IM29" t="s">
        <v>435</v>
      </c>
      <c r="IN29" t="s">
        <v>435</v>
      </c>
      <c r="IO29" t="s">
        <v>435</v>
      </c>
      <c r="IP29">
        <v>0</v>
      </c>
      <c r="IQ29">
        <v>100</v>
      </c>
      <c r="IR29">
        <v>100</v>
      </c>
      <c r="IS29">
        <v>-0.637</v>
      </c>
      <c r="IT29">
        <v>0.0278</v>
      </c>
      <c r="IU29">
        <v>-0.3228139330668147</v>
      </c>
      <c r="IV29">
        <v>-0.001399286051689175</v>
      </c>
      <c r="IW29">
        <v>1.297619083215453E-06</v>
      </c>
      <c r="IX29">
        <v>-4.997941095464379E-10</v>
      </c>
      <c r="IY29">
        <v>-0.005634625857734406</v>
      </c>
      <c r="IZ29">
        <v>-0.003512179546530375</v>
      </c>
      <c r="JA29">
        <v>0.0008073039280847738</v>
      </c>
      <c r="JB29">
        <v>-5.485301315548657E-06</v>
      </c>
      <c r="JC29">
        <v>2</v>
      </c>
      <c r="JD29">
        <v>1997</v>
      </c>
      <c r="JE29">
        <v>1</v>
      </c>
      <c r="JF29">
        <v>25</v>
      </c>
      <c r="JG29">
        <v>869.9</v>
      </c>
      <c r="JH29">
        <v>870.1</v>
      </c>
      <c r="JI29">
        <v>0.78125</v>
      </c>
      <c r="JJ29">
        <v>2.6355</v>
      </c>
      <c r="JK29">
        <v>1.49658</v>
      </c>
      <c r="JL29">
        <v>2.39014</v>
      </c>
      <c r="JM29">
        <v>1.54907</v>
      </c>
      <c r="JN29">
        <v>2.38647</v>
      </c>
      <c r="JO29">
        <v>34.0545</v>
      </c>
      <c r="JP29">
        <v>24.1838</v>
      </c>
      <c r="JQ29">
        <v>18</v>
      </c>
      <c r="JR29">
        <v>485.886</v>
      </c>
      <c r="JS29">
        <v>513.865</v>
      </c>
      <c r="JT29">
        <v>15.4075</v>
      </c>
      <c r="JU29">
        <v>24.6616</v>
      </c>
      <c r="JV29">
        <v>30</v>
      </c>
      <c r="JW29">
        <v>24.7773</v>
      </c>
      <c r="JX29">
        <v>24.7371</v>
      </c>
      <c r="JY29">
        <v>15.6786</v>
      </c>
      <c r="JZ29">
        <v>22.4036</v>
      </c>
      <c r="KA29">
        <v>20.8522</v>
      </c>
      <c r="KB29">
        <v>15.4101</v>
      </c>
      <c r="KC29">
        <v>252.975</v>
      </c>
      <c r="KD29">
        <v>8.933590000000001</v>
      </c>
      <c r="KE29">
        <v>100.752</v>
      </c>
      <c r="KF29">
        <v>101.128</v>
      </c>
    </row>
    <row r="30" spans="1:292">
      <c r="A30">
        <v>12</v>
      </c>
      <c r="B30">
        <v>1679508642.5</v>
      </c>
      <c r="C30">
        <v>55</v>
      </c>
      <c r="D30" t="s">
        <v>456</v>
      </c>
      <c r="E30" t="s">
        <v>457</v>
      </c>
      <c r="F30">
        <v>5</v>
      </c>
      <c r="G30" t="s">
        <v>428</v>
      </c>
      <c r="H30">
        <v>1679508635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270.92184731979</v>
      </c>
      <c r="AJ30">
        <v>284.6250666666668</v>
      </c>
      <c r="AK30">
        <v>-3.32180201288429</v>
      </c>
      <c r="AL30">
        <v>67.30139003579045</v>
      </c>
      <c r="AM30">
        <f>(AO30 - AN30 + DX30*1E3/(8.314*(DZ30+273.15)) * AQ30/DW30 * AP30) * DW30/(100*DK30) * 1000/(1000 - AO30)</f>
        <v>0</v>
      </c>
      <c r="AN30">
        <v>8.975030372741919</v>
      </c>
      <c r="AO30">
        <v>9.397354666666665</v>
      </c>
      <c r="AP30">
        <v>-1.644241194036882E-06</v>
      </c>
      <c r="AQ30">
        <v>93.42874812251745</v>
      </c>
      <c r="AR30">
        <v>2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429</v>
      </c>
      <c r="AX30" t="s">
        <v>429</v>
      </c>
      <c r="AY30">
        <v>0</v>
      </c>
      <c r="AZ30">
        <v>0</v>
      </c>
      <c r="BA30">
        <f>1-AY30/AZ30</f>
        <v>0</v>
      </c>
      <c r="BB30">
        <v>0</v>
      </c>
      <c r="BC30" t="s">
        <v>429</v>
      </c>
      <c r="BD30" t="s">
        <v>429</v>
      </c>
      <c r="BE30">
        <v>0</v>
      </c>
      <c r="BF30">
        <v>0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429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1.91</v>
      </c>
      <c r="DL30">
        <v>0.5</v>
      </c>
      <c r="DM30" t="s">
        <v>430</v>
      </c>
      <c r="DN30">
        <v>2</v>
      </c>
      <c r="DO30" t="b">
        <v>1</v>
      </c>
      <c r="DP30">
        <v>1679508635</v>
      </c>
      <c r="DQ30">
        <v>304.9811851851851</v>
      </c>
      <c r="DR30">
        <v>282.8467777777778</v>
      </c>
      <c r="DS30">
        <v>9.399074814814814</v>
      </c>
      <c r="DT30">
        <v>8.976333703703704</v>
      </c>
      <c r="DU30">
        <v>305.6247037037037</v>
      </c>
      <c r="DV30">
        <v>9.37123925925926</v>
      </c>
      <c r="DW30">
        <v>499.9851481481481</v>
      </c>
      <c r="DX30">
        <v>90.0574851851852</v>
      </c>
      <c r="DY30">
        <v>0.09993433703703702</v>
      </c>
      <c r="DZ30">
        <v>18.92056296296296</v>
      </c>
      <c r="EA30">
        <v>20.00097777777778</v>
      </c>
      <c r="EB30">
        <v>999.9000000000001</v>
      </c>
      <c r="EC30">
        <v>0</v>
      </c>
      <c r="ED30">
        <v>0</v>
      </c>
      <c r="EE30">
        <v>9997.892592592594</v>
      </c>
      <c r="EF30">
        <v>0</v>
      </c>
      <c r="EG30">
        <v>12.48775925925926</v>
      </c>
      <c r="EH30">
        <v>22.13453703703704</v>
      </c>
      <c r="EI30">
        <v>307.874962962963</v>
      </c>
      <c r="EJ30">
        <v>285.4087407407408</v>
      </c>
      <c r="EK30">
        <v>0.4227411851851852</v>
      </c>
      <c r="EL30">
        <v>282.8467777777778</v>
      </c>
      <c r="EM30">
        <v>8.976333703703704</v>
      </c>
      <c r="EN30">
        <v>0.8464568888888889</v>
      </c>
      <c r="EO30">
        <v>0.8083859999999999</v>
      </c>
      <c r="EP30">
        <v>4.511212592592592</v>
      </c>
      <c r="EQ30">
        <v>3.855416666666667</v>
      </c>
      <c r="ER30">
        <v>1999.951111111111</v>
      </c>
      <c r="ES30">
        <v>0.9799951481481484</v>
      </c>
      <c r="ET30">
        <v>0.02000455925925926</v>
      </c>
      <c r="EU30">
        <v>0</v>
      </c>
      <c r="EV30">
        <v>171.486</v>
      </c>
      <c r="EW30">
        <v>5.00078</v>
      </c>
      <c r="EX30">
        <v>3424.87037037037</v>
      </c>
      <c r="EY30">
        <v>16379.23333333333</v>
      </c>
      <c r="EZ30">
        <v>38.23129629629629</v>
      </c>
      <c r="FA30">
        <v>40.06911111111111</v>
      </c>
      <c r="FB30">
        <v>39.41418518518518</v>
      </c>
      <c r="FC30">
        <v>39.68951851851852</v>
      </c>
      <c r="FD30">
        <v>39.12707407407407</v>
      </c>
      <c r="FE30">
        <v>1955.04037037037</v>
      </c>
      <c r="FF30">
        <v>39.90555555555556</v>
      </c>
      <c r="FG30">
        <v>0</v>
      </c>
      <c r="FH30">
        <v>1679508624.4</v>
      </c>
      <c r="FI30">
        <v>0</v>
      </c>
      <c r="FJ30">
        <v>171.5012</v>
      </c>
      <c r="FK30">
        <v>-0.1717692359229268</v>
      </c>
      <c r="FL30">
        <v>31.99153839981877</v>
      </c>
      <c r="FM30">
        <v>3424.9272</v>
      </c>
      <c r="FN30">
        <v>15</v>
      </c>
      <c r="FO30">
        <v>0</v>
      </c>
      <c r="FP30" t="s">
        <v>431</v>
      </c>
      <c r="FQ30">
        <v>1679456443.1</v>
      </c>
      <c r="FR30">
        <v>1679456433.1</v>
      </c>
      <c r="FS30">
        <v>0</v>
      </c>
      <c r="FT30">
        <v>-0.109</v>
      </c>
      <c r="FU30">
        <v>0.019</v>
      </c>
      <c r="FV30">
        <v>-0.823</v>
      </c>
      <c r="FW30">
        <v>0.271</v>
      </c>
      <c r="FX30">
        <v>420</v>
      </c>
      <c r="FY30">
        <v>24</v>
      </c>
      <c r="FZ30">
        <v>0.71</v>
      </c>
      <c r="GA30">
        <v>0.25</v>
      </c>
      <c r="GB30">
        <v>22.042005</v>
      </c>
      <c r="GC30">
        <v>1.58515272045027</v>
      </c>
      <c r="GD30">
        <v>0.1716469879578431</v>
      </c>
      <c r="GE30">
        <v>0</v>
      </c>
      <c r="GF30">
        <v>0.422329025</v>
      </c>
      <c r="GG30">
        <v>0.006891005628517701</v>
      </c>
      <c r="GH30">
        <v>0.001023223594516373</v>
      </c>
      <c r="GI30">
        <v>1</v>
      </c>
      <c r="GJ30">
        <v>1</v>
      </c>
      <c r="GK30">
        <v>2</v>
      </c>
      <c r="GL30" t="s">
        <v>432</v>
      </c>
      <c r="GM30">
        <v>3.10089</v>
      </c>
      <c r="GN30">
        <v>2.73539</v>
      </c>
      <c r="GO30">
        <v>0.0645004</v>
      </c>
      <c r="GP30">
        <v>0.0602083</v>
      </c>
      <c r="GQ30">
        <v>0.054505</v>
      </c>
      <c r="GR30">
        <v>0.0532714</v>
      </c>
      <c r="GS30">
        <v>24153</v>
      </c>
      <c r="GT30">
        <v>23953.9</v>
      </c>
      <c r="GU30">
        <v>26354.5</v>
      </c>
      <c r="GV30">
        <v>25813.7</v>
      </c>
      <c r="GW30">
        <v>40018</v>
      </c>
      <c r="GX30">
        <v>37295.3</v>
      </c>
      <c r="GY30">
        <v>46115.5</v>
      </c>
      <c r="GZ30">
        <v>42624.6</v>
      </c>
      <c r="HA30">
        <v>1.9325</v>
      </c>
      <c r="HB30">
        <v>1.9577</v>
      </c>
      <c r="HC30">
        <v>0.0267997</v>
      </c>
      <c r="HD30">
        <v>0</v>
      </c>
      <c r="HE30">
        <v>19.576</v>
      </c>
      <c r="HF30">
        <v>999.9</v>
      </c>
      <c r="HG30">
        <v>25.9</v>
      </c>
      <c r="HH30">
        <v>29.5</v>
      </c>
      <c r="HI30">
        <v>11.9051</v>
      </c>
      <c r="HJ30">
        <v>61.4376</v>
      </c>
      <c r="HK30">
        <v>26.867</v>
      </c>
      <c r="HL30">
        <v>1</v>
      </c>
      <c r="HM30">
        <v>-0.197322</v>
      </c>
      <c r="HN30">
        <v>3.65524</v>
      </c>
      <c r="HO30">
        <v>20.2399</v>
      </c>
      <c r="HP30">
        <v>5.21549</v>
      </c>
      <c r="HQ30">
        <v>11.9793</v>
      </c>
      <c r="HR30">
        <v>4.9646</v>
      </c>
      <c r="HS30">
        <v>3.27383</v>
      </c>
      <c r="HT30">
        <v>9999</v>
      </c>
      <c r="HU30">
        <v>9999</v>
      </c>
      <c r="HV30">
        <v>9999</v>
      </c>
      <c r="HW30">
        <v>935.6</v>
      </c>
      <c r="HX30">
        <v>1.86417</v>
      </c>
      <c r="HY30">
        <v>1.86016</v>
      </c>
      <c r="HZ30">
        <v>1.85834</v>
      </c>
      <c r="IA30">
        <v>1.85988</v>
      </c>
      <c r="IB30">
        <v>1.85989</v>
      </c>
      <c r="IC30">
        <v>1.85827</v>
      </c>
      <c r="ID30">
        <v>1.85731</v>
      </c>
      <c r="IE30">
        <v>1.85236</v>
      </c>
      <c r="IF30">
        <v>0</v>
      </c>
      <c r="IG30">
        <v>0</v>
      </c>
      <c r="IH30">
        <v>0</v>
      </c>
      <c r="II30">
        <v>0</v>
      </c>
      <c r="IJ30" t="s">
        <v>433</v>
      </c>
      <c r="IK30" t="s">
        <v>434</v>
      </c>
      <c r="IL30" t="s">
        <v>435</v>
      </c>
      <c r="IM30" t="s">
        <v>435</v>
      </c>
      <c r="IN30" t="s">
        <v>435</v>
      </c>
      <c r="IO30" t="s">
        <v>435</v>
      </c>
      <c r="IP30">
        <v>0</v>
      </c>
      <c r="IQ30">
        <v>100</v>
      </c>
      <c r="IR30">
        <v>100</v>
      </c>
      <c r="IS30">
        <v>-0.624</v>
      </c>
      <c r="IT30">
        <v>0.0278</v>
      </c>
      <c r="IU30">
        <v>-0.3228139330668147</v>
      </c>
      <c r="IV30">
        <v>-0.001399286051689175</v>
      </c>
      <c r="IW30">
        <v>1.297619083215453E-06</v>
      </c>
      <c r="IX30">
        <v>-4.997941095464379E-10</v>
      </c>
      <c r="IY30">
        <v>-0.005634625857734406</v>
      </c>
      <c r="IZ30">
        <v>-0.003512179546530375</v>
      </c>
      <c r="JA30">
        <v>0.0008073039280847738</v>
      </c>
      <c r="JB30">
        <v>-5.485301315548657E-06</v>
      </c>
      <c r="JC30">
        <v>2</v>
      </c>
      <c r="JD30">
        <v>1997</v>
      </c>
      <c r="JE30">
        <v>1</v>
      </c>
      <c r="JF30">
        <v>25</v>
      </c>
      <c r="JG30">
        <v>870</v>
      </c>
      <c r="JH30">
        <v>870.2</v>
      </c>
      <c r="JI30">
        <v>0.742188</v>
      </c>
      <c r="JJ30">
        <v>2.63794</v>
      </c>
      <c r="JK30">
        <v>1.49658</v>
      </c>
      <c r="JL30">
        <v>2.38892</v>
      </c>
      <c r="JM30">
        <v>1.54907</v>
      </c>
      <c r="JN30">
        <v>2.40234</v>
      </c>
      <c r="JO30">
        <v>34.0545</v>
      </c>
      <c r="JP30">
        <v>24.1926</v>
      </c>
      <c r="JQ30">
        <v>18</v>
      </c>
      <c r="JR30">
        <v>486.044</v>
      </c>
      <c r="JS30">
        <v>513.848</v>
      </c>
      <c r="JT30">
        <v>15.4095</v>
      </c>
      <c r="JU30">
        <v>24.6623</v>
      </c>
      <c r="JV30">
        <v>30.0002</v>
      </c>
      <c r="JW30">
        <v>24.7792</v>
      </c>
      <c r="JX30">
        <v>24.7371</v>
      </c>
      <c r="JY30">
        <v>14.8743</v>
      </c>
      <c r="JZ30">
        <v>22.4036</v>
      </c>
      <c r="KA30">
        <v>20.8522</v>
      </c>
      <c r="KB30">
        <v>15.4072</v>
      </c>
      <c r="KC30">
        <v>232.81</v>
      </c>
      <c r="KD30">
        <v>8.933590000000001</v>
      </c>
      <c r="KE30">
        <v>100.752</v>
      </c>
      <c r="KF30">
        <v>101.128</v>
      </c>
    </row>
    <row r="31" spans="1:292">
      <c r="A31">
        <v>13</v>
      </c>
      <c r="B31">
        <v>1679508647.5</v>
      </c>
      <c r="C31">
        <v>60</v>
      </c>
      <c r="D31" t="s">
        <v>458</v>
      </c>
      <c r="E31" t="s">
        <v>459</v>
      </c>
      <c r="F31">
        <v>5</v>
      </c>
      <c r="G31" t="s">
        <v>428</v>
      </c>
      <c r="H31">
        <v>1679508639.714286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254.3964273529034</v>
      </c>
      <c r="AJ31">
        <v>268.1479272727273</v>
      </c>
      <c r="AK31">
        <v>-3.293387138453431</v>
      </c>
      <c r="AL31">
        <v>67.30139003579045</v>
      </c>
      <c r="AM31">
        <f>(AO31 - AN31 + DX31*1E3/(8.314*(DZ31+273.15)) * AQ31/DW31 * AP31) * DW31/(100*DK31) * 1000/(1000 - AO31)</f>
        <v>0</v>
      </c>
      <c r="AN31">
        <v>8.972220968236002</v>
      </c>
      <c r="AO31">
        <v>9.395949757575755</v>
      </c>
      <c r="AP31">
        <v>-1.684370066469774E-06</v>
      </c>
      <c r="AQ31">
        <v>93.42874812251745</v>
      </c>
      <c r="AR31">
        <v>2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429</v>
      </c>
      <c r="AX31" t="s">
        <v>429</v>
      </c>
      <c r="AY31">
        <v>0</v>
      </c>
      <c r="AZ31">
        <v>0</v>
      </c>
      <c r="BA31">
        <f>1-AY31/AZ31</f>
        <v>0</v>
      </c>
      <c r="BB31">
        <v>0</v>
      </c>
      <c r="BC31" t="s">
        <v>429</v>
      </c>
      <c r="BD31" t="s">
        <v>429</v>
      </c>
      <c r="BE31">
        <v>0</v>
      </c>
      <c r="BF31">
        <v>0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429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1.91</v>
      </c>
      <c r="DL31">
        <v>0.5</v>
      </c>
      <c r="DM31" t="s">
        <v>430</v>
      </c>
      <c r="DN31">
        <v>2</v>
      </c>
      <c r="DO31" t="b">
        <v>1</v>
      </c>
      <c r="DP31">
        <v>1679508639.714286</v>
      </c>
      <c r="DQ31">
        <v>289.5021428571428</v>
      </c>
      <c r="DR31">
        <v>267.2801785714286</v>
      </c>
      <c r="DS31">
        <v>9.39781142857143</v>
      </c>
      <c r="DT31">
        <v>8.974540357142857</v>
      </c>
      <c r="DU31">
        <v>290.1338571428572</v>
      </c>
      <c r="DV31">
        <v>9.369987499999999</v>
      </c>
      <c r="DW31">
        <v>499.9856428571428</v>
      </c>
      <c r="DX31">
        <v>90.057675</v>
      </c>
      <c r="DY31">
        <v>0.1000212928571428</v>
      </c>
      <c r="DZ31">
        <v>18.92178571428571</v>
      </c>
      <c r="EA31">
        <v>20.00543928571429</v>
      </c>
      <c r="EB31">
        <v>999.9000000000002</v>
      </c>
      <c r="EC31">
        <v>0</v>
      </c>
      <c r="ED31">
        <v>0</v>
      </c>
      <c r="EE31">
        <v>9995.623928571427</v>
      </c>
      <c r="EF31">
        <v>0</v>
      </c>
      <c r="EG31">
        <v>12.53154285714285</v>
      </c>
      <c r="EH31">
        <v>22.22202142857143</v>
      </c>
      <c r="EI31">
        <v>292.2486785714286</v>
      </c>
      <c r="EJ31">
        <v>269.7007142857143</v>
      </c>
      <c r="EK31">
        <v>0.4232707142857143</v>
      </c>
      <c r="EL31">
        <v>267.2801785714286</v>
      </c>
      <c r="EM31">
        <v>8.974540357142857</v>
      </c>
      <c r="EN31">
        <v>0.8463449642857143</v>
      </c>
      <c r="EO31">
        <v>0.8082262857142857</v>
      </c>
      <c r="EP31">
        <v>4.509323928571429</v>
      </c>
      <c r="EQ31">
        <v>3.852607857142857</v>
      </c>
      <c r="ER31">
        <v>1999.956785714285</v>
      </c>
      <c r="ES31">
        <v>0.9799942857142858</v>
      </c>
      <c r="ET31">
        <v>0.020005375</v>
      </c>
      <c r="EU31">
        <v>0</v>
      </c>
      <c r="EV31">
        <v>171.5262857142857</v>
      </c>
      <c r="EW31">
        <v>5.00078</v>
      </c>
      <c r="EX31">
        <v>3427.631071428571</v>
      </c>
      <c r="EY31">
        <v>16379.26785714286</v>
      </c>
      <c r="EZ31">
        <v>38.30564285714286</v>
      </c>
      <c r="FA31">
        <v>40.1515</v>
      </c>
      <c r="FB31">
        <v>39.46185714285713</v>
      </c>
      <c r="FC31">
        <v>39.80774999999999</v>
      </c>
      <c r="FD31">
        <v>39.20510714285713</v>
      </c>
      <c r="FE31">
        <v>1955.046071428572</v>
      </c>
      <c r="FF31">
        <v>39.90678571428572</v>
      </c>
      <c r="FG31">
        <v>0</v>
      </c>
      <c r="FH31">
        <v>1679508629.8</v>
      </c>
      <c r="FI31">
        <v>0</v>
      </c>
      <c r="FJ31">
        <v>171.5313076923077</v>
      </c>
      <c r="FK31">
        <v>0.5165811925949436</v>
      </c>
      <c r="FL31">
        <v>37.50324788378537</v>
      </c>
      <c r="FM31">
        <v>3427.915</v>
      </c>
      <c r="FN31">
        <v>15</v>
      </c>
      <c r="FO31">
        <v>0</v>
      </c>
      <c r="FP31" t="s">
        <v>431</v>
      </c>
      <c r="FQ31">
        <v>1679456443.1</v>
      </c>
      <c r="FR31">
        <v>1679456433.1</v>
      </c>
      <c r="FS31">
        <v>0</v>
      </c>
      <c r="FT31">
        <v>-0.109</v>
      </c>
      <c r="FU31">
        <v>0.019</v>
      </c>
      <c r="FV31">
        <v>-0.823</v>
      </c>
      <c r="FW31">
        <v>0.271</v>
      </c>
      <c r="FX31">
        <v>420</v>
      </c>
      <c r="FY31">
        <v>24</v>
      </c>
      <c r="FZ31">
        <v>0.71</v>
      </c>
      <c r="GA31">
        <v>0.25</v>
      </c>
      <c r="GB31">
        <v>22.14537804878049</v>
      </c>
      <c r="GC31">
        <v>1.02777909407667</v>
      </c>
      <c r="GD31">
        <v>0.1362011684921673</v>
      </c>
      <c r="GE31">
        <v>0</v>
      </c>
      <c r="GF31">
        <v>0.4231148780487805</v>
      </c>
      <c r="GG31">
        <v>0.006672125435539526</v>
      </c>
      <c r="GH31">
        <v>0.0009747011598339067</v>
      </c>
      <c r="GI31">
        <v>1</v>
      </c>
      <c r="GJ31">
        <v>1</v>
      </c>
      <c r="GK31">
        <v>2</v>
      </c>
      <c r="GL31" t="s">
        <v>432</v>
      </c>
      <c r="GM31">
        <v>3.10093</v>
      </c>
      <c r="GN31">
        <v>2.73562</v>
      </c>
      <c r="GO31">
        <v>0.0613991</v>
      </c>
      <c r="GP31">
        <v>0.0569043</v>
      </c>
      <c r="GQ31">
        <v>0.0545003</v>
      </c>
      <c r="GR31">
        <v>0.0532583</v>
      </c>
      <c r="GS31">
        <v>24233</v>
      </c>
      <c r="GT31">
        <v>24038.1</v>
      </c>
      <c r="GU31">
        <v>26354.3</v>
      </c>
      <c r="GV31">
        <v>25813.6</v>
      </c>
      <c r="GW31">
        <v>40017.8</v>
      </c>
      <c r="GX31">
        <v>37295.1</v>
      </c>
      <c r="GY31">
        <v>46115.5</v>
      </c>
      <c r="GZ31">
        <v>42624.3</v>
      </c>
      <c r="HA31">
        <v>1.93205</v>
      </c>
      <c r="HB31">
        <v>1.95775</v>
      </c>
      <c r="HC31">
        <v>0.0257045</v>
      </c>
      <c r="HD31">
        <v>0</v>
      </c>
      <c r="HE31">
        <v>19.576</v>
      </c>
      <c r="HF31">
        <v>999.9</v>
      </c>
      <c r="HG31">
        <v>25.9</v>
      </c>
      <c r="HH31">
        <v>29.5</v>
      </c>
      <c r="HI31">
        <v>11.9056</v>
      </c>
      <c r="HJ31">
        <v>60.7876</v>
      </c>
      <c r="HK31">
        <v>26.9631</v>
      </c>
      <c r="HL31">
        <v>1</v>
      </c>
      <c r="HM31">
        <v>-0.196989</v>
      </c>
      <c r="HN31">
        <v>3.69816</v>
      </c>
      <c r="HO31">
        <v>20.2391</v>
      </c>
      <c r="HP31">
        <v>5.21714</v>
      </c>
      <c r="HQ31">
        <v>11.9798</v>
      </c>
      <c r="HR31">
        <v>4.9649</v>
      </c>
      <c r="HS31">
        <v>3.27405</v>
      </c>
      <c r="HT31">
        <v>9999</v>
      </c>
      <c r="HU31">
        <v>9999</v>
      </c>
      <c r="HV31">
        <v>9999</v>
      </c>
      <c r="HW31">
        <v>935.6</v>
      </c>
      <c r="HX31">
        <v>1.86417</v>
      </c>
      <c r="HY31">
        <v>1.86016</v>
      </c>
      <c r="HZ31">
        <v>1.85834</v>
      </c>
      <c r="IA31">
        <v>1.85987</v>
      </c>
      <c r="IB31">
        <v>1.85989</v>
      </c>
      <c r="IC31">
        <v>1.85826</v>
      </c>
      <c r="ID31">
        <v>1.85731</v>
      </c>
      <c r="IE31">
        <v>1.85235</v>
      </c>
      <c r="IF31">
        <v>0</v>
      </c>
      <c r="IG31">
        <v>0</v>
      </c>
      <c r="IH31">
        <v>0</v>
      </c>
      <c r="II31">
        <v>0</v>
      </c>
      <c r="IJ31" t="s">
        <v>433</v>
      </c>
      <c r="IK31" t="s">
        <v>434</v>
      </c>
      <c r="IL31" t="s">
        <v>435</v>
      </c>
      <c r="IM31" t="s">
        <v>435</v>
      </c>
      <c r="IN31" t="s">
        <v>435</v>
      </c>
      <c r="IO31" t="s">
        <v>435</v>
      </c>
      <c r="IP31">
        <v>0</v>
      </c>
      <c r="IQ31">
        <v>100</v>
      </c>
      <c r="IR31">
        <v>100</v>
      </c>
      <c r="IS31">
        <v>-0.612</v>
      </c>
      <c r="IT31">
        <v>0.0278</v>
      </c>
      <c r="IU31">
        <v>-0.3228139330668147</v>
      </c>
      <c r="IV31">
        <v>-0.001399286051689175</v>
      </c>
      <c r="IW31">
        <v>1.297619083215453E-06</v>
      </c>
      <c r="IX31">
        <v>-4.997941095464379E-10</v>
      </c>
      <c r="IY31">
        <v>-0.005634625857734406</v>
      </c>
      <c r="IZ31">
        <v>-0.003512179546530375</v>
      </c>
      <c r="JA31">
        <v>0.0008073039280847738</v>
      </c>
      <c r="JB31">
        <v>-5.485301315548657E-06</v>
      </c>
      <c r="JC31">
        <v>2</v>
      </c>
      <c r="JD31">
        <v>1997</v>
      </c>
      <c r="JE31">
        <v>1</v>
      </c>
      <c r="JF31">
        <v>25</v>
      </c>
      <c r="JG31">
        <v>870.1</v>
      </c>
      <c r="JH31">
        <v>870.2</v>
      </c>
      <c r="JI31">
        <v>0.704346</v>
      </c>
      <c r="JJ31">
        <v>2.63672</v>
      </c>
      <c r="JK31">
        <v>1.49658</v>
      </c>
      <c r="JL31">
        <v>2.39014</v>
      </c>
      <c r="JM31">
        <v>1.54907</v>
      </c>
      <c r="JN31">
        <v>2.34497</v>
      </c>
      <c r="JO31">
        <v>34.0545</v>
      </c>
      <c r="JP31">
        <v>24.1838</v>
      </c>
      <c r="JQ31">
        <v>18</v>
      </c>
      <c r="JR31">
        <v>485.789</v>
      </c>
      <c r="JS31">
        <v>513.901</v>
      </c>
      <c r="JT31">
        <v>15.4026</v>
      </c>
      <c r="JU31">
        <v>24.6637</v>
      </c>
      <c r="JV31">
        <v>30.0004</v>
      </c>
      <c r="JW31">
        <v>24.7794</v>
      </c>
      <c r="JX31">
        <v>24.7392</v>
      </c>
      <c r="JY31">
        <v>14.1329</v>
      </c>
      <c r="JZ31">
        <v>22.4036</v>
      </c>
      <c r="KA31">
        <v>20.8522</v>
      </c>
      <c r="KB31">
        <v>15.3966</v>
      </c>
      <c r="KC31">
        <v>219.431</v>
      </c>
      <c r="KD31">
        <v>8.933590000000001</v>
      </c>
      <c r="KE31">
        <v>100.752</v>
      </c>
      <c r="KF31">
        <v>101.127</v>
      </c>
    </row>
    <row r="32" spans="1:292">
      <c r="A32">
        <v>14</v>
      </c>
      <c r="B32">
        <v>1679508652.5</v>
      </c>
      <c r="C32">
        <v>65</v>
      </c>
      <c r="D32" t="s">
        <v>460</v>
      </c>
      <c r="E32" t="s">
        <v>461</v>
      </c>
      <c r="F32">
        <v>5</v>
      </c>
      <c r="G32" t="s">
        <v>428</v>
      </c>
      <c r="H32">
        <v>1679508645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237.3902400876695</v>
      </c>
      <c r="AJ32">
        <v>251.4717212121212</v>
      </c>
      <c r="AK32">
        <v>-3.333545279932515</v>
      </c>
      <c r="AL32">
        <v>67.30139003579045</v>
      </c>
      <c r="AM32">
        <f>(AO32 - AN32 + DX32*1E3/(8.314*(DZ32+273.15)) * AQ32/DW32 * AP32) * DW32/(100*DK32) * 1000/(1000 - AO32)</f>
        <v>0</v>
      </c>
      <c r="AN32">
        <v>8.9696664807127</v>
      </c>
      <c r="AO32">
        <v>9.395388969696972</v>
      </c>
      <c r="AP32">
        <v>1.111178343862583E-06</v>
      </c>
      <c r="AQ32">
        <v>93.42874812251745</v>
      </c>
      <c r="AR32">
        <v>2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429</v>
      </c>
      <c r="AX32" t="s">
        <v>429</v>
      </c>
      <c r="AY32">
        <v>0</v>
      </c>
      <c r="AZ32">
        <v>0</v>
      </c>
      <c r="BA32">
        <f>1-AY32/AZ32</f>
        <v>0</v>
      </c>
      <c r="BB32">
        <v>0</v>
      </c>
      <c r="BC32" t="s">
        <v>429</v>
      </c>
      <c r="BD32" t="s">
        <v>429</v>
      </c>
      <c r="BE32">
        <v>0</v>
      </c>
      <c r="BF32">
        <v>0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429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1.91</v>
      </c>
      <c r="DL32">
        <v>0.5</v>
      </c>
      <c r="DM32" t="s">
        <v>430</v>
      </c>
      <c r="DN32">
        <v>2</v>
      </c>
      <c r="DO32" t="b">
        <v>1</v>
      </c>
      <c r="DP32">
        <v>1679508645</v>
      </c>
      <c r="DQ32">
        <v>272.1322962962963</v>
      </c>
      <c r="DR32">
        <v>249.7919259259259</v>
      </c>
      <c r="DS32">
        <v>9.396973703703704</v>
      </c>
      <c r="DT32">
        <v>8.971988518518518</v>
      </c>
      <c r="DU32">
        <v>272.7502222222222</v>
      </c>
      <c r="DV32">
        <v>9.369157777777778</v>
      </c>
      <c r="DW32">
        <v>500.014</v>
      </c>
      <c r="DX32">
        <v>90.05730740740741</v>
      </c>
      <c r="DY32">
        <v>0.1000559148148148</v>
      </c>
      <c r="DZ32">
        <v>18.92491111111111</v>
      </c>
      <c r="EA32">
        <v>20.00655555555556</v>
      </c>
      <c r="EB32">
        <v>999.9000000000001</v>
      </c>
      <c r="EC32">
        <v>0</v>
      </c>
      <c r="ED32">
        <v>0</v>
      </c>
      <c r="EE32">
        <v>10000.2762962963</v>
      </c>
      <c r="EF32">
        <v>0</v>
      </c>
      <c r="EG32">
        <v>12.63994074074074</v>
      </c>
      <c r="EH32">
        <v>22.34037407407407</v>
      </c>
      <c r="EI32">
        <v>274.7137777777778</v>
      </c>
      <c r="EJ32">
        <v>252.0534444444444</v>
      </c>
      <c r="EK32">
        <v>0.4249845555555555</v>
      </c>
      <c r="EL32">
        <v>249.7919259259259</v>
      </c>
      <c r="EM32">
        <v>8.971988518518518</v>
      </c>
      <c r="EN32">
        <v>0.8462661111111112</v>
      </c>
      <c r="EO32">
        <v>0.807993185185185</v>
      </c>
      <c r="EP32">
        <v>4.507991481481482</v>
      </c>
      <c r="EQ32">
        <v>3.848508518518519</v>
      </c>
      <c r="ER32">
        <v>1999.967407407408</v>
      </c>
      <c r="ES32">
        <v>0.9799930370370371</v>
      </c>
      <c r="ET32">
        <v>0.02000659259259259</v>
      </c>
      <c r="EU32">
        <v>0</v>
      </c>
      <c r="EV32">
        <v>171.6013703703703</v>
      </c>
      <c r="EW32">
        <v>5.00078</v>
      </c>
      <c r="EX32">
        <v>3430.985555555556</v>
      </c>
      <c r="EY32">
        <v>16379.34074074074</v>
      </c>
      <c r="EZ32">
        <v>38.37937037037037</v>
      </c>
      <c r="FA32">
        <v>40.24044444444444</v>
      </c>
      <c r="FB32">
        <v>39.56225925925925</v>
      </c>
      <c r="FC32">
        <v>39.92099999999999</v>
      </c>
      <c r="FD32">
        <v>39.28914814814815</v>
      </c>
      <c r="FE32">
        <v>1955.055925925926</v>
      </c>
      <c r="FF32">
        <v>39.91</v>
      </c>
      <c r="FG32">
        <v>0</v>
      </c>
      <c r="FH32">
        <v>1679508634.6</v>
      </c>
      <c r="FI32">
        <v>0</v>
      </c>
      <c r="FJ32">
        <v>171.6261153846154</v>
      </c>
      <c r="FK32">
        <v>0.9839658040765056</v>
      </c>
      <c r="FL32">
        <v>40.51897436159874</v>
      </c>
      <c r="FM32">
        <v>3430.967692307692</v>
      </c>
      <c r="FN32">
        <v>15</v>
      </c>
      <c r="FO32">
        <v>0</v>
      </c>
      <c r="FP32" t="s">
        <v>431</v>
      </c>
      <c r="FQ32">
        <v>1679456443.1</v>
      </c>
      <c r="FR32">
        <v>1679456433.1</v>
      </c>
      <c r="FS32">
        <v>0</v>
      </c>
      <c r="FT32">
        <v>-0.109</v>
      </c>
      <c r="FU32">
        <v>0.019</v>
      </c>
      <c r="FV32">
        <v>-0.823</v>
      </c>
      <c r="FW32">
        <v>0.271</v>
      </c>
      <c r="FX32">
        <v>420</v>
      </c>
      <c r="FY32">
        <v>24</v>
      </c>
      <c r="FZ32">
        <v>0.71</v>
      </c>
      <c r="GA32">
        <v>0.25</v>
      </c>
      <c r="GB32">
        <v>22.29394</v>
      </c>
      <c r="GC32">
        <v>1.362427767354571</v>
      </c>
      <c r="GD32">
        <v>0.1851841013694211</v>
      </c>
      <c r="GE32">
        <v>0</v>
      </c>
      <c r="GF32">
        <v>0.4242985750000001</v>
      </c>
      <c r="GG32">
        <v>0.01889120825515769</v>
      </c>
      <c r="GH32">
        <v>0.00196834079731509</v>
      </c>
      <c r="GI32">
        <v>1</v>
      </c>
      <c r="GJ32">
        <v>1</v>
      </c>
      <c r="GK32">
        <v>2</v>
      </c>
      <c r="GL32" t="s">
        <v>432</v>
      </c>
      <c r="GM32">
        <v>3.10091</v>
      </c>
      <c r="GN32">
        <v>2.73532</v>
      </c>
      <c r="GO32">
        <v>0.0581987</v>
      </c>
      <c r="GP32">
        <v>0.0536659</v>
      </c>
      <c r="GQ32">
        <v>0.0544944</v>
      </c>
      <c r="GR32">
        <v>0.0532521</v>
      </c>
      <c r="GS32">
        <v>24315.4</v>
      </c>
      <c r="GT32">
        <v>24120.8</v>
      </c>
      <c r="GU32">
        <v>26354.1</v>
      </c>
      <c r="GV32">
        <v>25813.8</v>
      </c>
      <c r="GW32">
        <v>40017.2</v>
      </c>
      <c r="GX32">
        <v>37294.9</v>
      </c>
      <c r="GY32">
        <v>46114.9</v>
      </c>
      <c r="GZ32">
        <v>42624.2</v>
      </c>
      <c r="HA32">
        <v>1.93225</v>
      </c>
      <c r="HB32">
        <v>1.95777</v>
      </c>
      <c r="HC32">
        <v>0.0261068</v>
      </c>
      <c r="HD32">
        <v>0</v>
      </c>
      <c r="HE32">
        <v>19.5755</v>
      </c>
      <c r="HF32">
        <v>999.9</v>
      </c>
      <c r="HG32">
        <v>25.9</v>
      </c>
      <c r="HH32">
        <v>29.5</v>
      </c>
      <c r="HI32">
        <v>11.9057</v>
      </c>
      <c r="HJ32">
        <v>61.3976</v>
      </c>
      <c r="HK32">
        <v>26.9912</v>
      </c>
      <c r="HL32">
        <v>1</v>
      </c>
      <c r="HM32">
        <v>-0.196837</v>
      </c>
      <c r="HN32">
        <v>3.70562</v>
      </c>
      <c r="HO32">
        <v>20.2389</v>
      </c>
      <c r="HP32">
        <v>5.21639</v>
      </c>
      <c r="HQ32">
        <v>11.9798</v>
      </c>
      <c r="HR32">
        <v>4.9646</v>
      </c>
      <c r="HS32">
        <v>3.27395</v>
      </c>
      <c r="HT32">
        <v>9999</v>
      </c>
      <c r="HU32">
        <v>9999</v>
      </c>
      <c r="HV32">
        <v>9999</v>
      </c>
      <c r="HW32">
        <v>935.6</v>
      </c>
      <c r="HX32">
        <v>1.86417</v>
      </c>
      <c r="HY32">
        <v>1.86015</v>
      </c>
      <c r="HZ32">
        <v>1.85835</v>
      </c>
      <c r="IA32">
        <v>1.85987</v>
      </c>
      <c r="IB32">
        <v>1.85989</v>
      </c>
      <c r="IC32">
        <v>1.85829</v>
      </c>
      <c r="ID32">
        <v>1.8573</v>
      </c>
      <c r="IE32">
        <v>1.85238</v>
      </c>
      <c r="IF32">
        <v>0</v>
      </c>
      <c r="IG32">
        <v>0</v>
      </c>
      <c r="IH32">
        <v>0</v>
      </c>
      <c r="II32">
        <v>0</v>
      </c>
      <c r="IJ32" t="s">
        <v>433</v>
      </c>
      <c r="IK32" t="s">
        <v>434</v>
      </c>
      <c r="IL32" t="s">
        <v>435</v>
      </c>
      <c r="IM32" t="s">
        <v>435</v>
      </c>
      <c r="IN32" t="s">
        <v>435</v>
      </c>
      <c r="IO32" t="s">
        <v>435</v>
      </c>
      <c r="IP32">
        <v>0</v>
      </c>
      <c r="IQ32">
        <v>100</v>
      </c>
      <c r="IR32">
        <v>100</v>
      </c>
      <c r="IS32">
        <v>-0.598</v>
      </c>
      <c r="IT32">
        <v>0.0278</v>
      </c>
      <c r="IU32">
        <v>-0.3228139330668147</v>
      </c>
      <c r="IV32">
        <v>-0.001399286051689175</v>
      </c>
      <c r="IW32">
        <v>1.297619083215453E-06</v>
      </c>
      <c r="IX32">
        <v>-4.997941095464379E-10</v>
      </c>
      <c r="IY32">
        <v>-0.005634625857734406</v>
      </c>
      <c r="IZ32">
        <v>-0.003512179546530375</v>
      </c>
      <c r="JA32">
        <v>0.0008073039280847738</v>
      </c>
      <c r="JB32">
        <v>-5.485301315548657E-06</v>
      </c>
      <c r="JC32">
        <v>2</v>
      </c>
      <c r="JD32">
        <v>1997</v>
      </c>
      <c r="JE32">
        <v>1</v>
      </c>
      <c r="JF32">
        <v>25</v>
      </c>
      <c r="JG32">
        <v>870.2</v>
      </c>
      <c r="JH32">
        <v>870.3</v>
      </c>
      <c r="JI32">
        <v>0.664062</v>
      </c>
      <c r="JJ32">
        <v>2.64038</v>
      </c>
      <c r="JK32">
        <v>1.49658</v>
      </c>
      <c r="JL32">
        <v>2.39014</v>
      </c>
      <c r="JM32">
        <v>1.54907</v>
      </c>
      <c r="JN32">
        <v>2.34253</v>
      </c>
      <c r="JO32">
        <v>34.0545</v>
      </c>
      <c r="JP32">
        <v>24.1838</v>
      </c>
      <c r="JQ32">
        <v>18</v>
      </c>
      <c r="JR32">
        <v>485.919</v>
      </c>
      <c r="JS32">
        <v>513.918</v>
      </c>
      <c r="JT32">
        <v>15.3932</v>
      </c>
      <c r="JU32">
        <v>24.6649</v>
      </c>
      <c r="JV32">
        <v>30.0002</v>
      </c>
      <c r="JW32">
        <v>24.7813</v>
      </c>
      <c r="JX32">
        <v>24.7392</v>
      </c>
      <c r="JY32">
        <v>13.3142</v>
      </c>
      <c r="JZ32">
        <v>22.4036</v>
      </c>
      <c r="KA32">
        <v>20.8522</v>
      </c>
      <c r="KB32">
        <v>15.39</v>
      </c>
      <c r="KC32">
        <v>199.395</v>
      </c>
      <c r="KD32">
        <v>8.933590000000001</v>
      </c>
      <c r="KE32">
        <v>100.751</v>
      </c>
      <c r="KF32">
        <v>101.127</v>
      </c>
    </row>
    <row r="33" spans="1:292">
      <c r="A33">
        <v>15</v>
      </c>
      <c r="B33">
        <v>1679508657.5</v>
      </c>
      <c r="C33">
        <v>70</v>
      </c>
      <c r="D33" t="s">
        <v>462</v>
      </c>
      <c r="E33" t="s">
        <v>463</v>
      </c>
      <c r="F33">
        <v>5</v>
      </c>
      <c r="G33" t="s">
        <v>428</v>
      </c>
      <c r="H33">
        <v>1679508649.714286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221.1660704193836</v>
      </c>
      <c r="AJ33">
        <v>234.9920242424242</v>
      </c>
      <c r="AK33">
        <v>-3.289541358729302</v>
      </c>
      <c r="AL33">
        <v>67.30139003579045</v>
      </c>
      <c r="AM33">
        <f>(AO33 - AN33 + DX33*1E3/(8.314*(DZ33+273.15)) * AQ33/DW33 * AP33) * DW33/(100*DK33) * 1000/(1000 - AO33)</f>
        <v>0</v>
      </c>
      <c r="AN33">
        <v>8.967028550304262</v>
      </c>
      <c r="AO33">
        <v>9.394049939393932</v>
      </c>
      <c r="AP33">
        <v>-2.168948761081913E-06</v>
      </c>
      <c r="AQ33">
        <v>93.42874812251745</v>
      </c>
      <c r="AR33">
        <v>2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429</v>
      </c>
      <c r="AX33" t="s">
        <v>429</v>
      </c>
      <c r="AY33">
        <v>0</v>
      </c>
      <c r="AZ33">
        <v>0</v>
      </c>
      <c r="BA33">
        <f>1-AY33/AZ33</f>
        <v>0</v>
      </c>
      <c r="BB33">
        <v>0</v>
      </c>
      <c r="BC33" t="s">
        <v>429</v>
      </c>
      <c r="BD33" t="s">
        <v>429</v>
      </c>
      <c r="BE33">
        <v>0</v>
      </c>
      <c r="BF33">
        <v>0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429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1.91</v>
      </c>
      <c r="DL33">
        <v>0.5</v>
      </c>
      <c r="DM33" t="s">
        <v>430</v>
      </c>
      <c r="DN33">
        <v>2</v>
      </c>
      <c r="DO33" t="b">
        <v>1</v>
      </c>
      <c r="DP33">
        <v>1679508649.714286</v>
      </c>
      <c r="DQ33">
        <v>256.6578571428572</v>
      </c>
      <c r="DR33">
        <v>234.2645714285714</v>
      </c>
      <c r="DS33">
        <v>9.395772142857142</v>
      </c>
      <c r="DT33">
        <v>8.969558214285714</v>
      </c>
      <c r="DU33">
        <v>257.2630357142856</v>
      </c>
      <c r="DV33">
        <v>9.367968928571427</v>
      </c>
      <c r="DW33">
        <v>500.0068571428572</v>
      </c>
      <c r="DX33">
        <v>90.05663571428572</v>
      </c>
      <c r="DY33">
        <v>0.09998247142857143</v>
      </c>
      <c r="DZ33">
        <v>18.92807142857143</v>
      </c>
      <c r="EA33">
        <v>20.00548571428571</v>
      </c>
      <c r="EB33">
        <v>999.9000000000002</v>
      </c>
      <c r="EC33">
        <v>0</v>
      </c>
      <c r="ED33">
        <v>0</v>
      </c>
      <c r="EE33">
        <v>10012.52607142857</v>
      </c>
      <c r="EF33">
        <v>0</v>
      </c>
      <c r="EG33">
        <v>12.67953928571428</v>
      </c>
      <c r="EH33">
        <v>22.39318571428571</v>
      </c>
      <c r="EI33">
        <v>259.09225</v>
      </c>
      <c r="EJ33">
        <v>236.385</v>
      </c>
      <c r="EK33">
        <v>0.4262127142857143</v>
      </c>
      <c r="EL33">
        <v>234.2645714285714</v>
      </c>
      <c r="EM33">
        <v>8.969558214285714</v>
      </c>
      <c r="EN33">
        <v>0.846151607142857</v>
      </c>
      <c r="EO33">
        <v>0.8077684285714285</v>
      </c>
      <c r="EP33">
        <v>4.5060575</v>
      </c>
      <c r="EQ33">
        <v>3.844553928571429</v>
      </c>
      <c r="ER33">
        <v>1999.986785714286</v>
      </c>
      <c r="ES33">
        <v>0.9799938214285716</v>
      </c>
      <c r="ET33">
        <v>0.02000594285714286</v>
      </c>
      <c r="EU33">
        <v>0</v>
      </c>
      <c r="EV33">
        <v>171.6752857142857</v>
      </c>
      <c r="EW33">
        <v>5.00078</v>
      </c>
      <c r="EX33">
        <v>3434.114285714286</v>
      </c>
      <c r="EY33">
        <v>16379.49285714286</v>
      </c>
      <c r="EZ33">
        <v>38.48189285714285</v>
      </c>
      <c r="FA33">
        <v>40.31889285714284</v>
      </c>
      <c r="FB33">
        <v>39.66710714285714</v>
      </c>
      <c r="FC33">
        <v>40.03096428571428</v>
      </c>
      <c r="FD33">
        <v>39.35917857142857</v>
      </c>
      <c r="FE33">
        <v>1955.076785714286</v>
      </c>
      <c r="FF33">
        <v>39.91</v>
      </c>
      <c r="FG33">
        <v>0</v>
      </c>
      <c r="FH33">
        <v>1679508639.4</v>
      </c>
      <c r="FI33">
        <v>0</v>
      </c>
      <c r="FJ33">
        <v>171.6957307692308</v>
      </c>
      <c r="FK33">
        <v>1.408170928365662</v>
      </c>
      <c r="FL33">
        <v>40.18974358278508</v>
      </c>
      <c r="FM33">
        <v>3434.160384615384</v>
      </c>
      <c r="FN33">
        <v>15</v>
      </c>
      <c r="FO33">
        <v>0</v>
      </c>
      <c r="FP33" t="s">
        <v>431</v>
      </c>
      <c r="FQ33">
        <v>1679456443.1</v>
      </c>
      <c r="FR33">
        <v>1679456433.1</v>
      </c>
      <c r="FS33">
        <v>0</v>
      </c>
      <c r="FT33">
        <v>-0.109</v>
      </c>
      <c r="FU33">
        <v>0.019</v>
      </c>
      <c r="FV33">
        <v>-0.823</v>
      </c>
      <c r="FW33">
        <v>0.271</v>
      </c>
      <c r="FX33">
        <v>420</v>
      </c>
      <c r="FY33">
        <v>24</v>
      </c>
      <c r="FZ33">
        <v>0.71</v>
      </c>
      <c r="GA33">
        <v>0.25</v>
      </c>
      <c r="GB33">
        <v>22.32658292682927</v>
      </c>
      <c r="GC33">
        <v>0.9164299651568277</v>
      </c>
      <c r="GD33">
        <v>0.1860460274842041</v>
      </c>
      <c r="GE33">
        <v>0</v>
      </c>
      <c r="GF33">
        <v>0.4252781219512195</v>
      </c>
      <c r="GG33">
        <v>0.01670422996515599</v>
      </c>
      <c r="GH33">
        <v>0.001841268798955203</v>
      </c>
      <c r="GI33">
        <v>1</v>
      </c>
      <c r="GJ33">
        <v>1</v>
      </c>
      <c r="GK33">
        <v>2</v>
      </c>
      <c r="GL33" t="s">
        <v>432</v>
      </c>
      <c r="GM33">
        <v>3.10089</v>
      </c>
      <c r="GN33">
        <v>2.73554</v>
      </c>
      <c r="GO33">
        <v>0.0549566</v>
      </c>
      <c r="GP33">
        <v>0.0502158</v>
      </c>
      <c r="GQ33">
        <v>0.0544858</v>
      </c>
      <c r="GR33">
        <v>0.0532439</v>
      </c>
      <c r="GS33">
        <v>24399.1</v>
      </c>
      <c r="GT33">
        <v>24208.7</v>
      </c>
      <c r="GU33">
        <v>26354</v>
      </c>
      <c r="GV33">
        <v>25813.6</v>
      </c>
      <c r="GW33">
        <v>40016.9</v>
      </c>
      <c r="GX33">
        <v>37295</v>
      </c>
      <c r="GY33">
        <v>46114.6</v>
      </c>
      <c r="GZ33">
        <v>42624.3</v>
      </c>
      <c r="HA33">
        <v>1.93207</v>
      </c>
      <c r="HB33">
        <v>1.95742</v>
      </c>
      <c r="HC33">
        <v>0.0260919</v>
      </c>
      <c r="HD33">
        <v>0</v>
      </c>
      <c r="HE33">
        <v>19.5743</v>
      </c>
      <c r="HF33">
        <v>999.9</v>
      </c>
      <c r="HG33">
        <v>25.9</v>
      </c>
      <c r="HH33">
        <v>29.5</v>
      </c>
      <c r="HI33">
        <v>11.9058</v>
      </c>
      <c r="HJ33">
        <v>61.1076</v>
      </c>
      <c r="HK33">
        <v>27.0032</v>
      </c>
      <c r="HL33">
        <v>1</v>
      </c>
      <c r="HM33">
        <v>-0.196784</v>
      </c>
      <c r="HN33">
        <v>3.69843</v>
      </c>
      <c r="HO33">
        <v>20.2387</v>
      </c>
      <c r="HP33">
        <v>5.21714</v>
      </c>
      <c r="HQ33">
        <v>11.9797</v>
      </c>
      <c r="HR33">
        <v>4.96485</v>
      </c>
      <c r="HS33">
        <v>3.27402</v>
      </c>
      <c r="HT33">
        <v>9999</v>
      </c>
      <c r="HU33">
        <v>9999</v>
      </c>
      <c r="HV33">
        <v>9999</v>
      </c>
      <c r="HW33">
        <v>935.6</v>
      </c>
      <c r="HX33">
        <v>1.86417</v>
      </c>
      <c r="HY33">
        <v>1.86012</v>
      </c>
      <c r="HZ33">
        <v>1.85835</v>
      </c>
      <c r="IA33">
        <v>1.85987</v>
      </c>
      <c r="IB33">
        <v>1.85989</v>
      </c>
      <c r="IC33">
        <v>1.85827</v>
      </c>
      <c r="ID33">
        <v>1.85731</v>
      </c>
      <c r="IE33">
        <v>1.85236</v>
      </c>
      <c r="IF33">
        <v>0</v>
      </c>
      <c r="IG33">
        <v>0</v>
      </c>
      <c r="IH33">
        <v>0</v>
      </c>
      <c r="II33">
        <v>0</v>
      </c>
      <c r="IJ33" t="s">
        <v>433</v>
      </c>
      <c r="IK33" t="s">
        <v>434</v>
      </c>
      <c r="IL33" t="s">
        <v>435</v>
      </c>
      <c r="IM33" t="s">
        <v>435</v>
      </c>
      <c r="IN33" t="s">
        <v>435</v>
      </c>
      <c r="IO33" t="s">
        <v>435</v>
      </c>
      <c r="IP33">
        <v>0</v>
      </c>
      <c r="IQ33">
        <v>100</v>
      </c>
      <c r="IR33">
        <v>100</v>
      </c>
      <c r="IS33">
        <v>-0.584</v>
      </c>
      <c r="IT33">
        <v>0.0278</v>
      </c>
      <c r="IU33">
        <v>-0.3228139330668147</v>
      </c>
      <c r="IV33">
        <v>-0.001399286051689175</v>
      </c>
      <c r="IW33">
        <v>1.297619083215453E-06</v>
      </c>
      <c r="IX33">
        <v>-4.997941095464379E-10</v>
      </c>
      <c r="IY33">
        <v>-0.005634625857734406</v>
      </c>
      <c r="IZ33">
        <v>-0.003512179546530375</v>
      </c>
      <c r="JA33">
        <v>0.0008073039280847738</v>
      </c>
      <c r="JB33">
        <v>-5.485301315548657E-06</v>
      </c>
      <c r="JC33">
        <v>2</v>
      </c>
      <c r="JD33">
        <v>1997</v>
      </c>
      <c r="JE33">
        <v>1</v>
      </c>
      <c r="JF33">
        <v>25</v>
      </c>
      <c r="JG33">
        <v>870.2</v>
      </c>
      <c r="JH33">
        <v>870.4</v>
      </c>
      <c r="JI33">
        <v>0.625</v>
      </c>
      <c r="JJ33">
        <v>2.64526</v>
      </c>
      <c r="JK33">
        <v>1.49658</v>
      </c>
      <c r="JL33">
        <v>2.39014</v>
      </c>
      <c r="JM33">
        <v>1.54907</v>
      </c>
      <c r="JN33">
        <v>2.34009</v>
      </c>
      <c r="JO33">
        <v>34.0545</v>
      </c>
      <c r="JP33">
        <v>24.1838</v>
      </c>
      <c r="JQ33">
        <v>18</v>
      </c>
      <c r="JR33">
        <v>485.819</v>
      </c>
      <c r="JS33">
        <v>513.6900000000001</v>
      </c>
      <c r="JT33">
        <v>15.3865</v>
      </c>
      <c r="JU33">
        <v>24.6658</v>
      </c>
      <c r="JV33">
        <v>30.0001</v>
      </c>
      <c r="JW33">
        <v>24.7813</v>
      </c>
      <c r="JX33">
        <v>24.7398</v>
      </c>
      <c r="JY33">
        <v>12.552</v>
      </c>
      <c r="JZ33">
        <v>22.4036</v>
      </c>
      <c r="KA33">
        <v>20.8522</v>
      </c>
      <c r="KB33">
        <v>15.3863</v>
      </c>
      <c r="KC33">
        <v>186.031</v>
      </c>
      <c r="KD33">
        <v>8.933590000000001</v>
      </c>
      <c r="KE33">
        <v>100.751</v>
      </c>
      <c r="KF33">
        <v>101.127</v>
      </c>
    </row>
    <row r="34" spans="1:292">
      <c r="A34">
        <v>16</v>
      </c>
      <c r="B34">
        <v>1679508662.5</v>
      </c>
      <c r="C34">
        <v>75</v>
      </c>
      <c r="D34" t="s">
        <v>464</v>
      </c>
      <c r="E34" t="s">
        <v>465</v>
      </c>
      <c r="F34">
        <v>5</v>
      </c>
      <c r="G34" t="s">
        <v>428</v>
      </c>
      <c r="H34">
        <v>1679508655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203.981883976234</v>
      </c>
      <c r="AJ34">
        <v>218.3184606060605</v>
      </c>
      <c r="AK34">
        <v>-3.340288432450548</v>
      </c>
      <c r="AL34">
        <v>67.30139003579045</v>
      </c>
      <c r="AM34">
        <f>(AO34 - AN34 + DX34*1E3/(8.314*(DZ34+273.15)) * AQ34/DW34 * AP34) * DW34/(100*DK34) * 1000/(1000 - AO34)</f>
        <v>0</v>
      </c>
      <c r="AN34">
        <v>8.966707805504601</v>
      </c>
      <c r="AO34">
        <v>9.394253636363638</v>
      </c>
      <c r="AP34">
        <v>2.148955564083164E-07</v>
      </c>
      <c r="AQ34">
        <v>93.42874812251745</v>
      </c>
      <c r="AR34">
        <v>2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429</v>
      </c>
      <c r="AX34" t="s">
        <v>429</v>
      </c>
      <c r="AY34">
        <v>0</v>
      </c>
      <c r="AZ34">
        <v>0</v>
      </c>
      <c r="BA34">
        <f>1-AY34/AZ34</f>
        <v>0</v>
      </c>
      <c r="BB34">
        <v>0</v>
      </c>
      <c r="BC34" t="s">
        <v>429</v>
      </c>
      <c r="BD34" t="s">
        <v>429</v>
      </c>
      <c r="BE34">
        <v>0</v>
      </c>
      <c r="BF34">
        <v>0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429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1.91</v>
      </c>
      <c r="DL34">
        <v>0.5</v>
      </c>
      <c r="DM34" t="s">
        <v>430</v>
      </c>
      <c r="DN34">
        <v>2</v>
      </c>
      <c r="DO34" t="b">
        <v>1</v>
      </c>
      <c r="DP34">
        <v>1679508655</v>
      </c>
      <c r="DQ34">
        <v>239.2978888888889</v>
      </c>
      <c r="DR34">
        <v>216.6927037037038</v>
      </c>
      <c r="DS34">
        <v>9.394918888888888</v>
      </c>
      <c r="DT34">
        <v>8.967561481481484</v>
      </c>
      <c r="DU34">
        <v>239.8884444444444</v>
      </c>
      <c r="DV34">
        <v>9.367125925925928</v>
      </c>
      <c r="DW34">
        <v>500.0033333333333</v>
      </c>
      <c r="DX34">
        <v>90.05676666666666</v>
      </c>
      <c r="DY34">
        <v>0.09997319999999998</v>
      </c>
      <c r="DZ34">
        <v>18.93281111111111</v>
      </c>
      <c r="EA34">
        <v>20.00436296296296</v>
      </c>
      <c r="EB34">
        <v>999.9000000000001</v>
      </c>
      <c r="EC34">
        <v>0</v>
      </c>
      <c r="ED34">
        <v>0</v>
      </c>
      <c r="EE34">
        <v>10018.98</v>
      </c>
      <c r="EF34">
        <v>0</v>
      </c>
      <c r="EG34">
        <v>12.65253333333333</v>
      </c>
      <c r="EH34">
        <v>22.60508888888889</v>
      </c>
      <c r="EI34">
        <v>241.5674814814815</v>
      </c>
      <c r="EJ34">
        <v>218.6536666666667</v>
      </c>
      <c r="EK34">
        <v>0.427355962962963</v>
      </c>
      <c r="EL34">
        <v>216.6927037037038</v>
      </c>
      <c r="EM34">
        <v>8.967561481481484</v>
      </c>
      <c r="EN34">
        <v>0.846075925925926</v>
      </c>
      <c r="EO34">
        <v>0.8075898148148148</v>
      </c>
      <c r="EP34">
        <v>4.50478</v>
      </c>
      <c r="EQ34">
        <v>3.841411481481481</v>
      </c>
      <c r="ER34">
        <v>1999.993703703704</v>
      </c>
      <c r="ES34">
        <v>0.9799945925925926</v>
      </c>
      <c r="ET34">
        <v>0.02000534444444444</v>
      </c>
      <c r="EU34">
        <v>0</v>
      </c>
      <c r="EV34">
        <v>171.8185555555556</v>
      </c>
      <c r="EW34">
        <v>5.00078</v>
      </c>
      <c r="EX34">
        <v>3437.618148148148</v>
      </c>
      <c r="EY34">
        <v>16379.54444444445</v>
      </c>
      <c r="EZ34">
        <v>38.58077777777778</v>
      </c>
      <c r="FA34">
        <v>40.41177777777778</v>
      </c>
      <c r="FB34">
        <v>39.80533333333333</v>
      </c>
      <c r="FC34">
        <v>40.14096296296297</v>
      </c>
      <c r="FD34">
        <v>39.43729629629629</v>
      </c>
      <c r="FE34">
        <v>1955.083703703704</v>
      </c>
      <c r="FF34">
        <v>39.91</v>
      </c>
      <c r="FG34">
        <v>0</v>
      </c>
      <c r="FH34">
        <v>1679508644.8</v>
      </c>
      <c r="FI34">
        <v>0</v>
      </c>
      <c r="FJ34">
        <v>171.863</v>
      </c>
      <c r="FK34">
        <v>1.908692285552025</v>
      </c>
      <c r="FL34">
        <v>39.09846159481987</v>
      </c>
      <c r="FM34">
        <v>3437.9044</v>
      </c>
      <c r="FN34">
        <v>15</v>
      </c>
      <c r="FO34">
        <v>0</v>
      </c>
      <c r="FP34" t="s">
        <v>431</v>
      </c>
      <c r="FQ34">
        <v>1679456443.1</v>
      </c>
      <c r="FR34">
        <v>1679456433.1</v>
      </c>
      <c r="FS34">
        <v>0</v>
      </c>
      <c r="FT34">
        <v>-0.109</v>
      </c>
      <c r="FU34">
        <v>0.019</v>
      </c>
      <c r="FV34">
        <v>-0.823</v>
      </c>
      <c r="FW34">
        <v>0.271</v>
      </c>
      <c r="FX34">
        <v>420</v>
      </c>
      <c r="FY34">
        <v>24</v>
      </c>
      <c r="FZ34">
        <v>0.71</v>
      </c>
      <c r="GA34">
        <v>0.25</v>
      </c>
      <c r="GB34">
        <v>22.5201975</v>
      </c>
      <c r="GC34">
        <v>2.052996247654788</v>
      </c>
      <c r="GD34">
        <v>0.2778694041159442</v>
      </c>
      <c r="GE34">
        <v>0</v>
      </c>
      <c r="GF34">
        <v>0.426657175</v>
      </c>
      <c r="GG34">
        <v>0.01090359849906132</v>
      </c>
      <c r="GH34">
        <v>0.001349153065584109</v>
      </c>
      <c r="GI34">
        <v>1</v>
      </c>
      <c r="GJ34">
        <v>1</v>
      </c>
      <c r="GK34">
        <v>2</v>
      </c>
      <c r="GL34" t="s">
        <v>432</v>
      </c>
      <c r="GM34">
        <v>3.10089</v>
      </c>
      <c r="GN34">
        <v>2.73559</v>
      </c>
      <c r="GO34">
        <v>0.0516061</v>
      </c>
      <c r="GP34">
        <v>0.046724</v>
      </c>
      <c r="GQ34">
        <v>0.0544949</v>
      </c>
      <c r="GR34">
        <v>0.0532346</v>
      </c>
      <c r="GS34">
        <v>24485.8</v>
      </c>
      <c r="GT34">
        <v>24297.9</v>
      </c>
      <c r="GU34">
        <v>26354.1</v>
      </c>
      <c r="GV34">
        <v>25813.8</v>
      </c>
      <c r="GW34">
        <v>40016.5</v>
      </c>
      <c r="GX34">
        <v>37294.9</v>
      </c>
      <c r="GY34">
        <v>46115.1</v>
      </c>
      <c r="GZ34">
        <v>42624.3</v>
      </c>
      <c r="HA34">
        <v>1.93193</v>
      </c>
      <c r="HB34">
        <v>1.95742</v>
      </c>
      <c r="HC34">
        <v>0.0262037</v>
      </c>
      <c r="HD34">
        <v>0</v>
      </c>
      <c r="HE34">
        <v>19.5738</v>
      </c>
      <c r="HF34">
        <v>999.9</v>
      </c>
      <c r="HG34">
        <v>25.9</v>
      </c>
      <c r="HH34">
        <v>29.5</v>
      </c>
      <c r="HI34">
        <v>11.9044</v>
      </c>
      <c r="HJ34">
        <v>60.9376</v>
      </c>
      <c r="HK34">
        <v>26.9671</v>
      </c>
      <c r="HL34">
        <v>1</v>
      </c>
      <c r="HM34">
        <v>-0.196913</v>
      </c>
      <c r="HN34">
        <v>3.69412</v>
      </c>
      <c r="HO34">
        <v>20.239</v>
      </c>
      <c r="HP34">
        <v>5.21639</v>
      </c>
      <c r="HQ34">
        <v>11.9798</v>
      </c>
      <c r="HR34">
        <v>4.9647</v>
      </c>
      <c r="HS34">
        <v>3.27383</v>
      </c>
      <c r="HT34">
        <v>9999</v>
      </c>
      <c r="HU34">
        <v>9999</v>
      </c>
      <c r="HV34">
        <v>9999</v>
      </c>
      <c r="HW34">
        <v>935.6</v>
      </c>
      <c r="HX34">
        <v>1.86417</v>
      </c>
      <c r="HY34">
        <v>1.86014</v>
      </c>
      <c r="HZ34">
        <v>1.85835</v>
      </c>
      <c r="IA34">
        <v>1.85989</v>
      </c>
      <c r="IB34">
        <v>1.85989</v>
      </c>
      <c r="IC34">
        <v>1.85825</v>
      </c>
      <c r="ID34">
        <v>1.85731</v>
      </c>
      <c r="IE34">
        <v>1.85231</v>
      </c>
      <c r="IF34">
        <v>0</v>
      </c>
      <c r="IG34">
        <v>0</v>
      </c>
      <c r="IH34">
        <v>0</v>
      </c>
      <c r="II34">
        <v>0</v>
      </c>
      <c r="IJ34" t="s">
        <v>433</v>
      </c>
      <c r="IK34" t="s">
        <v>434</v>
      </c>
      <c r="IL34" t="s">
        <v>435</v>
      </c>
      <c r="IM34" t="s">
        <v>435</v>
      </c>
      <c r="IN34" t="s">
        <v>435</v>
      </c>
      <c r="IO34" t="s">
        <v>435</v>
      </c>
      <c r="IP34">
        <v>0</v>
      </c>
      <c r="IQ34">
        <v>100</v>
      </c>
      <c r="IR34">
        <v>100</v>
      </c>
      <c r="IS34">
        <v>-0.5679999999999999</v>
      </c>
      <c r="IT34">
        <v>0.0278</v>
      </c>
      <c r="IU34">
        <v>-0.3228139330668147</v>
      </c>
      <c r="IV34">
        <v>-0.001399286051689175</v>
      </c>
      <c r="IW34">
        <v>1.297619083215453E-06</v>
      </c>
      <c r="IX34">
        <v>-4.997941095464379E-10</v>
      </c>
      <c r="IY34">
        <v>-0.005634625857734406</v>
      </c>
      <c r="IZ34">
        <v>-0.003512179546530375</v>
      </c>
      <c r="JA34">
        <v>0.0008073039280847738</v>
      </c>
      <c r="JB34">
        <v>-5.485301315548657E-06</v>
      </c>
      <c r="JC34">
        <v>2</v>
      </c>
      <c r="JD34">
        <v>1997</v>
      </c>
      <c r="JE34">
        <v>1</v>
      </c>
      <c r="JF34">
        <v>25</v>
      </c>
      <c r="JG34">
        <v>870.3</v>
      </c>
      <c r="JH34">
        <v>870.5</v>
      </c>
      <c r="JI34">
        <v>0.584717</v>
      </c>
      <c r="JJ34">
        <v>2.65137</v>
      </c>
      <c r="JK34">
        <v>1.49658</v>
      </c>
      <c r="JL34">
        <v>2.39014</v>
      </c>
      <c r="JM34">
        <v>1.54907</v>
      </c>
      <c r="JN34">
        <v>2.30591</v>
      </c>
      <c r="JO34">
        <v>34.0771</v>
      </c>
      <c r="JP34">
        <v>24.1838</v>
      </c>
      <c r="JQ34">
        <v>18</v>
      </c>
      <c r="JR34">
        <v>485.751</v>
      </c>
      <c r="JS34">
        <v>513.704</v>
      </c>
      <c r="JT34">
        <v>15.3825</v>
      </c>
      <c r="JU34">
        <v>24.6665</v>
      </c>
      <c r="JV34">
        <v>30.0001</v>
      </c>
      <c r="JW34">
        <v>24.7833</v>
      </c>
      <c r="JX34">
        <v>24.7412</v>
      </c>
      <c r="JY34">
        <v>11.735</v>
      </c>
      <c r="JZ34">
        <v>22.4036</v>
      </c>
      <c r="KA34">
        <v>20.8522</v>
      </c>
      <c r="KB34">
        <v>15.3829</v>
      </c>
      <c r="KC34">
        <v>165.989</v>
      </c>
      <c r="KD34">
        <v>8.933590000000001</v>
      </c>
      <c r="KE34">
        <v>100.751</v>
      </c>
      <c r="KF34">
        <v>101.127</v>
      </c>
    </row>
    <row r="35" spans="1:292">
      <c r="A35">
        <v>17</v>
      </c>
      <c r="B35">
        <v>1679508667.5</v>
      </c>
      <c r="C35">
        <v>80</v>
      </c>
      <c r="D35" t="s">
        <v>466</v>
      </c>
      <c r="E35" t="s">
        <v>467</v>
      </c>
      <c r="F35">
        <v>5</v>
      </c>
      <c r="G35" t="s">
        <v>428</v>
      </c>
      <c r="H35">
        <v>1679508659.714286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187.4032141735268</v>
      </c>
      <c r="AJ35">
        <v>201.794606060606</v>
      </c>
      <c r="AK35">
        <v>-3.299665150468087</v>
      </c>
      <c r="AL35">
        <v>67.30139003579045</v>
      </c>
      <c r="AM35">
        <f>(AO35 - AN35 + DX35*1E3/(8.314*(DZ35+273.15)) * AQ35/DW35 * AP35) * DW35/(100*DK35) * 1000/(1000 - AO35)</f>
        <v>0</v>
      </c>
      <c r="AN35">
        <v>8.964070322895468</v>
      </c>
      <c r="AO35">
        <v>9.392092181818185</v>
      </c>
      <c r="AP35">
        <v>-8.70415511959018E-07</v>
      </c>
      <c r="AQ35">
        <v>93.42874812251745</v>
      </c>
      <c r="AR35">
        <v>2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429</v>
      </c>
      <c r="AX35" t="s">
        <v>429</v>
      </c>
      <c r="AY35">
        <v>0</v>
      </c>
      <c r="AZ35">
        <v>0</v>
      </c>
      <c r="BA35">
        <f>1-AY35/AZ35</f>
        <v>0</v>
      </c>
      <c r="BB35">
        <v>0</v>
      </c>
      <c r="BC35" t="s">
        <v>429</v>
      </c>
      <c r="BD35" t="s">
        <v>429</v>
      </c>
      <c r="BE35">
        <v>0</v>
      </c>
      <c r="BF35">
        <v>0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429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1.91</v>
      </c>
      <c r="DL35">
        <v>0.5</v>
      </c>
      <c r="DM35" t="s">
        <v>430</v>
      </c>
      <c r="DN35">
        <v>2</v>
      </c>
      <c r="DO35" t="b">
        <v>1</v>
      </c>
      <c r="DP35">
        <v>1679508659.714286</v>
      </c>
      <c r="DQ35">
        <v>223.8126071428571</v>
      </c>
      <c r="DR35">
        <v>201.0816428571428</v>
      </c>
      <c r="DS35">
        <v>9.394027142857142</v>
      </c>
      <c r="DT35">
        <v>8.965771785714285</v>
      </c>
      <c r="DU35">
        <v>224.3895714285714</v>
      </c>
      <c r="DV35">
        <v>9.366242142857145</v>
      </c>
      <c r="DW35">
        <v>500.0108214285714</v>
      </c>
      <c r="DX35">
        <v>90.05962500000001</v>
      </c>
      <c r="DY35">
        <v>0.09991605357142859</v>
      </c>
      <c r="DZ35">
        <v>18.93600714285714</v>
      </c>
      <c r="EA35">
        <v>20.00461071428571</v>
      </c>
      <c r="EB35">
        <v>999.9000000000002</v>
      </c>
      <c r="EC35">
        <v>0</v>
      </c>
      <c r="ED35">
        <v>0</v>
      </c>
      <c r="EE35">
        <v>10018.92321428571</v>
      </c>
      <c r="EF35">
        <v>0</v>
      </c>
      <c r="EG35">
        <v>12.56043928571428</v>
      </c>
      <c r="EH35">
        <v>22.73088214285714</v>
      </c>
      <c r="EI35">
        <v>225.9351071428571</v>
      </c>
      <c r="EJ35">
        <v>202.9009642857143</v>
      </c>
      <c r="EK35">
        <v>0.4282539285714286</v>
      </c>
      <c r="EL35">
        <v>201.0816428571428</v>
      </c>
      <c r="EM35">
        <v>8.965771785714285</v>
      </c>
      <c r="EN35">
        <v>0.8460224285714285</v>
      </c>
      <c r="EO35">
        <v>0.8074541785714286</v>
      </c>
      <c r="EP35">
        <v>4.503875714285714</v>
      </c>
      <c r="EQ35">
        <v>3.839024642857143</v>
      </c>
      <c r="ER35">
        <v>2000.006071428571</v>
      </c>
      <c r="ES35">
        <v>0.9799954285714287</v>
      </c>
      <c r="ET35">
        <v>0.02000472142857142</v>
      </c>
      <c r="EU35">
        <v>0</v>
      </c>
      <c r="EV35">
        <v>171.9055714285714</v>
      </c>
      <c r="EW35">
        <v>5.00078</v>
      </c>
      <c r="EX35">
        <v>3440.943571428572</v>
      </c>
      <c r="EY35">
        <v>16379.65</v>
      </c>
      <c r="EZ35">
        <v>38.67385714285714</v>
      </c>
      <c r="FA35">
        <v>40.49082142857143</v>
      </c>
      <c r="FB35">
        <v>39.83914285714286</v>
      </c>
      <c r="FC35">
        <v>40.24307142857143</v>
      </c>
      <c r="FD35">
        <v>39.50642857142856</v>
      </c>
      <c r="FE35">
        <v>1955.096071428572</v>
      </c>
      <c r="FF35">
        <v>39.91</v>
      </c>
      <c r="FG35">
        <v>0</v>
      </c>
      <c r="FH35">
        <v>1679508649.6</v>
      </c>
      <c r="FI35">
        <v>0</v>
      </c>
      <c r="FJ35">
        <v>171.94516</v>
      </c>
      <c r="FK35">
        <v>1.443153818231928</v>
      </c>
      <c r="FL35">
        <v>43.60846161856002</v>
      </c>
      <c r="FM35">
        <v>3441.2824</v>
      </c>
      <c r="FN35">
        <v>15</v>
      </c>
      <c r="FO35">
        <v>0</v>
      </c>
      <c r="FP35" t="s">
        <v>431</v>
      </c>
      <c r="FQ35">
        <v>1679456443.1</v>
      </c>
      <c r="FR35">
        <v>1679456433.1</v>
      </c>
      <c r="FS35">
        <v>0</v>
      </c>
      <c r="FT35">
        <v>-0.109</v>
      </c>
      <c r="FU35">
        <v>0.019</v>
      </c>
      <c r="FV35">
        <v>-0.823</v>
      </c>
      <c r="FW35">
        <v>0.271</v>
      </c>
      <c r="FX35">
        <v>420</v>
      </c>
      <c r="FY35">
        <v>24</v>
      </c>
      <c r="FZ35">
        <v>0.71</v>
      </c>
      <c r="GA35">
        <v>0.25</v>
      </c>
      <c r="GB35">
        <v>22.6653</v>
      </c>
      <c r="GC35">
        <v>1.886232752613219</v>
      </c>
      <c r="GD35">
        <v>0.2648923094575528</v>
      </c>
      <c r="GE35">
        <v>0</v>
      </c>
      <c r="GF35">
        <v>0.4278802195121952</v>
      </c>
      <c r="GG35">
        <v>0.01251614634146324</v>
      </c>
      <c r="GH35">
        <v>0.001600545021687466</v>
      </c>
      <c r="GI35">
        <v>1</v>
      </c>
      <c r="GJ35">
        <v>1</v>
      </c>
      <c r="GK35">
        <v>2</v>
      </c>
      <c r="GL35" t="s">
        <v>432</v>
      </c>
      <c r="GM35">
        <v>3.10091</v>
      </c>
      <c r="GN35">
        <v>2.73525</v>
      </c>
      <c r="GO35">
        <v>0.0481957</v>
      </c>
      <c r="GP35">
        <v>0.0431273</v>
      </c>
      <c r="GQ35">
        <v>0.0544781</v>
      </c>
      <c r="GR35">
        <v>0.0532273</v>
      </c>
      <c r="GS35">
        <v>24573.9</v>
      </c>
      <c r="GT35">
        <v>24389.5</v>
      </c>
      <c r="GU35">
        <v>26354.1</v>
      </c>
      <c r="GV35">
        <v>25813.7</v>
      </c>
      <c r="GW35">
        <v>40016.4</v>
      </c>
      <c r="GX35">
        <v>37294.7</v>
      </c>
      <c r="GY35">
        <v>46114.7</v>
      </c>
      <c r="GZ35">
        <v>42624.2</v>
      </c>
      <c r="HA35">
        <v>1.93215</v>
      </c>
      <c r="HB35">
        <v>1.95765</v>
      </c>
      <c r="HC35">
        <v>0.0259429</v>
      </c>
      <c r="HD35">
        <v>0</v>
      </c>
      <c r="HE35">
        <v>19.5726</v>
      </c>
      <c r="HF35">
        <v>999.9</v>
      </c>
      <c r="HG35">
        <v>25.9</v>
      </c>
      <c r="HH35">
        <v>29.5</v>
      </c>
      <c r="HI35">
        <v>11.9053</v>
      </c>
      <c r="HJ35">
        <v>60.8276</v>
      </c>
      <c r="HK35">
        <v>26.8149</v>
      </c>
      <c r="HL35">
        <v>1</v>
      </c>
      <c r="HM35">
        <v>-0.196773</v>
      </c>
      <c r="HN35">
        <v>3.70967</v>
      </c>
      <c r="HO35">
        <v>20.2388</v>
      </c>
      <c r="HP35">
        <v>5.21654</v>
      </c>
      <c r="HQ35">
        <v>11.98</v>
      </c>
      <c r="HR35">
        <v>4.9648</v>
      </c>
      <c r="HS35">
        <v>3.27378</v>
      </c>
      <c r="HT35">
        <v>9999</v>
      </c>
      <c r="HU35">
        <v>9999</v>
      </c>
      <c r="HV35">
        <v>9999</v>
      </c>
      <c r="HW35">
        <v>935.6</v>
      </c>
      <c r="HX35">
        <v>1.86417</v>
      </c>
      <c r="HY35">
        <v>1.86012</v>
      </c>
      <c r="HZ35">
        <v>1.85834</v>
      </c>
      <c r="IA35">
        <v>1.85988</v>
      </c>
      <c r="IB35">
        <v>1.85989</v>
      </c>
      <c r="IC35">
        <v>1.85824</v>
      </c>
      <c r="ID35">
        <v>1.8573</v>
      </c>
      <c r="IE35">
        <v>1.85236</v>
      </c>
      <c r="IF35">
        <v>0</v>
      </c>
      <c r="IG35">
        <v>0</v>
      </c>
      <c r="IH35">
        <v>0</v>
      </c>
      <c r="II35">
        <v>0</v>
      </c>
      <c r="IJ35" t="s">
        <v>433</v>
      </c>
      <c r="IK35" t="s">
        <v>434</v>
      </c>
      <c r="IL35" t="s">
        <v>435</v>
      </c>
      <c r="IM35" t="s">
        <v>435</v>
      </c>
      <c r="IN35" t="s">
        <v>435</v>
      </c>
      <c r="IO35" t="s">
        <v>435</v>
      </c>
      <c r="IP35">
        <v>0</v>
      </c>
      <c r="IQ35">
        <v>100</v>
      </c>
      <c r="IR35">
        <v>100</v>
      </c>
      <c r="IS35">
        <v>-0.553</v>
      </c>
      <c r="IT35">
        <v>0.0278</v>
      </c>
      <c r="IU35">
        <v>-0.3228139330668147</v>
      </c>
      <c r="IV35">
        <v>-0.001399286051689175</v>
      </c>
      <c r="IW35">
        <v>1.297619083215453E-06</v>
      </c>
      <c r="IX35">
        <v>-4.997941095464379E-10</v>
      </c>
      <c r="IY35">
        <v>-0.005634625857734406</v>
      </c>
      <c r="IZ35">
        <v>-0.003512179546530375</v>
      </c>
      <c r="JA35">
        <v>0.0008073039280847738</v>
      </c>
      <c r="JB35">
        <v>-5.485301315548657E-06</v>
      </c>
      <c r="JC35">
        <v>2</v>
      </c>
      <c r="JD35">
        <v>1997</v>
      </c>
      <c r="JE35">
        <v>1</v>
      </c>
      <c r="JF35">
        <v>25</v>
      </c>
      <c r="JG35">
        <v>870.4</v>
      </c>
      <c r="JH35">
        <v>870.6</v>
      </c>
      <c r="JI35">
        <v>0.546875</v>
      </c>
      <c r="JJ35">
        <v>2.65015</v>
      </c>
      <c r="JK35">
        <v>1.49658</v>
      </c>
      <c r="JL35">
        <v>2.39014</v>
      </c>
      <c r="JM35">
        <v>1.54907</v>
      </c>
      <c r="JN35">
        <v>2.35962</v>
      </c>
      <c r="JO35">
        <v>34.0545</v>
      </c>
      <c r="JP35">
        <v>24.1838</v>
      </c>
      <c r="JQ35">
        <v>18</v>
      </c>
      <c r="JR35">
        <v>485.879</v>
      </c>
      <c r="JS35">
        <v>513.854</v>
      </c>
      <c r="JT35">
        <v>15.3771</v>
      </c>
      <c r="JU35">
        <v>24.6678</v>
      </c>
      <c r="JV35">
        <v>30.0001</v>
      </c>
      <c r="JW35">
        <v>24.7833</v>
      </c>
      <c r="JX35">
        <v>24.7412</v>
      </c>
      <c r="JY35">
        <v>10.97</v>
      </c>
      <c r="JZ35">
        <v>22.4036</v>
      </c>
      <c r="KA35">
        <v>20.8522</v>
      </c>
      <c r="KB35">
        <v>15.3754</v>
      </c>
      <c r="KC35">
        <v>152.621</v>
      </c>
      <c r="KD35">
        <v>8.933590000000001</v>
      </c>
      <c r="KE35">
        <v>100.751</v>
      </c>
      <c r="KF35">
        <v>101.127</v>
      </c>
    </row>
    <row r="36" spans="1:292">
      <c r="A36">
        <v>18</v>
      </c>
      <c r="B36">
        <v>1679508672.5</v>
      </c>
      <c r="C36">
        <v>85</v>
      </c>
      <c r="D36" t="s">
        <v>468</v>
      </c>
      <c r="E36" t="s">
        <v>469</v>
      </c>
      <c r="F36">
        <v>5</v>
      </c>
      <c r="G36" t="s">
        <v>428</v>
      </c>
      <c r="H36">
        <v>1679508665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170.5541422455278</v>
      </c>
      <c r="AJ36">
        <v>185.1806909090908</v>
      </c>
      <c r="AK36">
        <v>-3.320217227152829</v>
      </c>
      <c r="AL36">
        <v>67.30139003579045</v>
      </c>
      <c r="AM36">
        <f>(AO36 - AN36 + DX36*1E3/(8.314*(DZ36+273.15)) * AQ36/DW36 * AP36) * DW36/(100*DK36) * 1000/(1000 - AO36)</f>
        <v>0</v>
      </c>
      <c r="AN36">
        <v>8.961075715831793</v>
      </c>
      <c r="AO36">
        <v>9.391366969696969</v>
      </c>
      <c r="AP36">
        <v>1.450536410491713E-07</v>
      </c>
      <c r="AQ36">
        <v>93.42874812251745</v>
      </c>
      <c r="AR36">
        <v>2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429</v>
      </c>
      <c r="AX36" t="s">
        <v>429</v>
      </c>
      <c r="AY36">
        <v>0</v>
      </c>
      <c r="AZ36">
        <v>0</v>
      </c>
      <c r="BA36">
        <f>1-AY36/AZ36</f>
        <v>0</v>
      </c>
      <c r="BB36">
        <v>0</v>
      </c>
      <c r="BC36" t="s">
        <v>429</v>
      </c>
      <c r="BD36" t="s">
        <v>429</v>
      </c>
      <c r="BE36">
        <v>0</v>
      </c>
      <c r="BF36">
        <v>0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429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1.91</v>
      </c>
      <c r="DL36">
        <v>0.5</v>
      </c>
      <c r="DM36" t="s">
        <v>430</v>
      </c>
      <c r="DN36">
        <v>2</v>
      </c>
      <c r="DO36" t="b">
        <v>1</v>
      </c>
      <c r="DP36">
        <v>1679508665</v>
      </c>
      <c r="DQ36">
        <v>206.4460000000001</v>
      </c>
      <c r="DR36">
        <v>183.4490740740741</v>
      </c>
      <c r="DS36">
        <v>9.393040370370372</v>
      </c>
      <c r="DT36">
        <v>8.963581111111113</v>
      </c>
      <c r="DU36">
        <v>207.0072592592593</v>
      </c>
      <c r="DV36">
        <v>9.365265185185185</v>
      </c>
      <c r="DW36">
        <v>500.0023333333334</v>
      </c>
      <c r="DX36">
        <v>90.0606925925926</v>
      </c>
      <c r="DY36">
        <v>0.09997465925925925</v>
      </c>
      <c r="DZ36">
        <v>18.93905185185185</v>
      </c>
      <c r="EA36">
        <v>20.00741111111111</v>
      </c>
      <c r="EB36">
        <v>999.9000000000001</v>
      </c>
      <c r="EC36">
        <v>0</v>
      </c>
      <c r="ED36">
        <v>0</v>
      </c>
      <c r="EE36">
        <v>10008.22962962963</v>
      </c>
      <c r="EF36">
        <v>0</v>
      </c>
      <c r="EG36">
        <v>12.50479259259259</v>
      </c>
      <c r="EH36">
        <v>22.99696666666667</v>
      </c>
      <c r="EI36">
        <v>208.4036296296296</v>
      </c>
      <c r="EJ36">
        <v>185.1084814814815</v>
      </c>
      <c r="EK36">
        <v>0.4294591481481482</v>
      </c>
      <c r="EL36">
        <v>183.4490740740741</v>
      </c>
      <c r="EM36">
        <v>8.963581111111113</v>
      </c>
      <c r="EN36">
        <v>0.8459436666666668</v>
      </c>
      <c r="EO36">
        <v>0.8072663333333335</v>
      </c>
      <c r="EP36">
        <v>4.502545185185185</v>
      </c>
      <c r="EQ36">
        <v>3.83571962962963</v>
      </c>
      <c r="ER36">
        <v>2000.006666666667</v>
      </c>
      <c r="ES36">
        <v>0.9799961111111112</v>
      </c>
      <c r="ET36">
        <v>0.02000418888888889</v>
      </c>
      <c r="EU36">
        <v>0</v>
      </c>
      <c r="EV36">
        <v>172.0332962962963</v>
      </c>
      <c r="EW36">
        <v>5.00078</v>
      </c>
      <c r="EX36">
        <v>3444.893333333334</v>
      </c>
      <c r="EY36">
        <v>16379.65555555556</v>
      </c>
      <c r="EZ36">
        <v>38.75896296296297</v>
      </c>
      <c r="FA36">
        <v>40.56925925925925</v>
      </c>
      <c r="FB36">
        <v>39.95351851851851</v>
      </c>
      <c r="FC36">
        <v>40.36092592592592</v>
      </c>
      <c r="FD36">
        <v>39.5761111111111</v>
      </c>
      <c r="FE36">
        <v>1955.096666666666</v>
      </c>
      <c r="FF36">
        <v>39.91</v>
      </c>
      <c r="FG36">
        <v>0</v>
      </c>
      <c r="FH36">
        <v>1679508654.4</v>
      </c>
      <c r="FI36">
        <v>0</v>
      </c>
      <c r="FJ36">
        <v>172.05184</v>
      </c>
      <c r="FK36">
        <v>0.5616922866694223</v>
      </c>
      <c r="FL36">
        <v>47.19999995354945</v>
      </c>
      <c r="FM36">
        <v>3444.856</v>
      </c>
      <c r="FN36">
        <v>15</v>
      </c>
      <c r="FO36">
        <v>0</v>
      </c>
      <c r="FP36" t="s">
        <v>431</v>
      </c>
      <c r="FQ36">
        <v>1679456443.1</v>
      </c>
      <c r="FR36">
        <v>1679456433.1</v>
      </c>
      <c r="FS36">
        <v>0</v>
      </c>
      <c r="FT36">
        <v>-0.109</v>
      </c>
      <c r="FU36">
        <v>0.019</v>
      </c>
      <c r="FV36">
        <v>-0.823</v>
      </c>
      <c r="FW36">
        <v>0.271</v>
      </c>
      <c r="FX36">
        <v>420</v>
      </c>
      <c r="FY36">
        <v>24</v>
      </c>
      <c r="FZ36">
        <v>0.71</v>
      </c>
      <c r="GA36">
        <v>0.25</v>
      </c>
      <c r="GB36">
        <v>22.8306475</v>
      </c>
      <c r="GC36">
        <v>2.816702814258873</v>
      </c>
      <c r="GD36">
        <v>0.3055720045975251</v>
      </c>
      <c r="GE36">
        <v>0</v>
      </c>
      <c r="GF36">
        <v>0.42877575</v>
      </c>
      <c r="GG36">
        <v>0.01469698311444701</v>
      </c>
      <c r="GH36">
        <v>0.001721335887472283</v>
      </c>
      <c r="GI36">
        <v>1</v>
      </c>
      <c r="GJ36">
        <v>1</v>
      </c>
      <c r="GK36">
        <v>2</v>
      </c>
      <c r="GL36" t="s">
        <v>432</v>
      </c>
      <c r="GM36">
        <v>3.10089</v>
      </c>
      <c r="GN36">
        <v>2.73557</v>
      </c>
      <c r="GO36">
        <v>0.0446911</v>
      </c>
      <c r="GP36">
        <v>0.0395249</v>
      </c>
      <c r="GQ36">
        <v>0.0544736</v>
      </c>
      <c r="GR36">
        <v>0.0532046</v>
      </c>
      <c r="GS36">
        <v>24664.4</v>
      </c>
      <c r="GT36">
        <v>24481.2</v>
      </c>
      <c r="GU36">
        <v>26354.1</v>
      </c>
      <c r="GV36">
        <v>25813.5</v>
      </c>
      <c r="GW36">
        <v>40016.3</v>
      </c>
      <c r="GX36">
        <v>37294.7</v>
      </c>
      <c r="GY36">
        <v>46114.8</v>
      </c>
      <c r="GZ36">
        <v>42623.6</v>
      </c>
      <c r="HA36">
        <v>1.93207</v>
      </c>
      <c r="HB36">
        <v>1.95758</v>
      </c>
      <c r="HC36">
        <v>0.0271723</v>
      </c>
      <c r="HD36">
        <v>0</v>
      </c>
      <c r="HE36">
        <v>19.5726</v>
      </c>
      <c r="HF36">
        <v>999.9</v>
      </c>
      <c r="HG36">
        <v>25.9</v>
      </c>
      <c r="HH36">
        <v>29.5</v>
      </c>
      <c r="HI36">
        <v>11.9046</v>
      </c>
      <c r="HJ36">
        <v>60.9276</v>
      </c>
      <c r="HK36">
        <v>26.7268</v>
      </c>
      <c r="HL36">
        <v>1</v>
      </c>
      <c r="HM36">
        <v>-0.196728</v>
      </c>
      <c r="HN36">
        <v>3.69893</v>
      </c>
      <c r="HO36">
        <v>20.2391</v>
      </c>
      <c r="HP36">
        <v>5.21549</v>
      </c>
      <c r="HQ36">
        <v>11.9798</v>
      </c>
      <c r="HR36">
        <v>4.9645</v>
      </c>
      <c r="HS36">
        <v>3.27368</v>
      </c>
      <c r="HT36">
        <v>9999</v>
      </c>
      <c r="HU36">
        <v>9999</v>
      </c>
      <c r="HV36">
        <v>9999</v>
      </c>
      <c r="HW36">
        <v>935.6</v>
      </c>
      <c r="HX36">
        <v>1.86417</v>
      </c>
      <c r="HY36">
        <v>1.86017</v>
      </c>
      <c r="HZ36">
        <v>1.85835</v>
      </c>
      <c r="IA36">
        <v>1.85987</v>
      </c>
      <c r="IB36">
        <v>1.85989</v>
      </c>
      <c r="IC36">
        <v>1.85829</v>
      </c>
      <c r="ID36">
        <v>1.85731</v>
      </c>
      <c r="IE36">
        <v>1.85234</v>
      </c>
      <c r="IF36">
        <v>0</v>
      </c>
      <c r="IG36">
        <v>0</v>
      </c>
      <c r="IH36">
        <v>0</v>
      </c>
      <c r="II36">
        <v>0</v>
      </c>
      <c r="IJ36" t="s">
        <v>433</v>
      </c>
      <c r="IK36" t="s">
        <v>434</v>
      </c>
      <c r="IL36" t="s">
        <v>435</v>
      </c>
      <c r="IM36" t="s">
        <v>435</v>
      </c>
      <c r="IN36" t="s">
        <v>435</v>
      </c>
      <c r="IO36" t="s">
        <v>435</v>
      </c>
      <c r="IP36">
        <v>0</v>
      </c>
      <c r="IQ36">
        <v>100</v>
      </c>
      <c r="IR36">
        <v>100</v>
      </c>
      <c r="IS36">
        <v>-0.538</v>
      </c>
      <c r="IT36">
        <v>0.0278</v>
      </c>
      <c r="IU36">
        <v>-0.3228139330668147</v>
      </c>
      <c r="IV36">
        <v>-0.001399286051689175</v>
      </c>
      <c r="IW36">
        <v>1.297619083215453E-06</v>
      </c>
      <c r="IX36">
        <v>-4.997941095464379E-10</v>
      </c>
      <c r="IY36">
        <v>-0.005634625857734406</v>
      </c>
      <c r="IZ36">
        <v>-0.003512179546530375</v>
      </c>
      <c r="JA36">
        <v>0.0008073039280847738</v>
      </c>
      <c r="JB36">
        <v>-5.485301315548657E-06</v>
      </c>
      <c r="JC36">
        <v>2</v>
      </c>
      <c r="JD36">
        <v>1997</v>
      </c>
      <c r="JE36">
        <v>1</v>
      </c>
      <c r="JF36">
        <v>25</v>
      </c>
      <c r="JG36">
        <v>870.5</v>
      </c>
      <c r="JH36">
        <v>870.7</v>
      </c>
      <c r="JI36">
        <v>0.505371</v>
      </c>
      <c r="JJ36">
        <v>2.64893</v>
      </c>
      <c r="JK36">
        <v>1.49658</v>
      </c>
      <c r="JL36">
        <v>2.39014</v>
      </c>
      <c r="JM36">
        <v>1.54907</v>
      </c>
      <c r="JN36">
        <v>2.39258</v>
      </c>
      <c r="JO36">
        <v>34.0771</v>
      </c>
      <c r="JP36">
        <v>24.1838</v>
      </c>
      <c r="JQ36">
        <v>18</v>
      </c>
      <c r="JR36">
        <v>485.846</v>
      </c>
      <c r="JS36">
        <v>513.823</v>
      </c>
      <c r="JT36">
        <v>15.3726</v>
      </c>
      <c r="JU36">
        <v>24.6681</v>
      </c>
      <c r="JV36">
        <v>30.0002</v>
      </c>
      <c r="JW36">
        <v>24.7846</v>
      </c>
      <c r="JX36">
        <v>24.7433</v>
      </c>
      <c r="JY36">
        <v>10.1288</v>
      </c>
      <c r="JZ36">
        <v>22.4036</v>
      </c>
      <c r="KA36">
        <v>20.8522</v>
      </c>
      <c r="KB36">
        <v>15.3732</v>
      </c>
      <c r="KC36">
        <v>132.482</v>
      </c>
      <c r="KD36">
        <v>8.933590000000001</v>
      </c>
      <c r="KE36">
        <v>100.751</v>
      </c>
      <c r="KF36">
        <v>101.126</v>
      </c>
    </row>
    <row r="37" spans="1:292">
      <c r="A37">
        <v>19</v>
      </c>
      <c r="B37">
        <v>1679508677.5</v>
      </c>
      <c r="C37">
        <v>90</v>
      </c>
      <c r="D37" t="s">
        <v>470</v>
      </c>
      <c r="E37" t="s">
        <v>471</v>
      </c>
      <c r="F37">
        <v>5</v>
      </c>
      <c r="G37" t="s">
        <v>428</v>
      </c>
      <c r="H37">
        <v>1679508669.714286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154.1545182639011</v>
      </c>
      <c r="AJ37">
        <v>168.7824545454546</v>
      </c>
      <c r="AK37">
        <v>-3.279315661777525</v>
      </c>
      <c r="AL37">
        <v>67.30139003579045</v>
      </c>
      <c r="AM37">
        <f>(AO37 - AN37 + DX37*1E3/(8.314*(DZ37+273.15)) * AQ37/DW37 * AP37) * DW37/(100*DK37) * 1000/(1000 - AO37)</f>
        <v>0</v>
      </c>
      <c r="AN37">
        <v>8.957689870232782</v>
      </c>
      <c r="AO37">
        <v>9.39009090909091</v>
      </c>
      <c r="AP37">
        <v>-7.061522170567994E-07</v>
      </c>
      <c r="AQ37">
        <v>93.42874812251745</v>
      </c>
      <c r="AR37">
        <v>2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429</v>
      </c>
      <c r="AX37" t="s">
        <v>429</v>
      </c>
      <c r="AY37">
        <v>0</v>
      </c>
      <c r="AZ37">
        <v>0</v>
      </c>
      <c r="BA37">
        <f>1-AY37/AZ37</f>
        <v>0</v>
      </c>
      <c r="BB37">
        <v>0</v>
      </c>
      <c r="BC37" t="s">
        <v>429</v>
      </c>
      <c r="BD37" t="s">
        <v>429</v>
      </c>
      <c r="BE37">
        <v>0</v>
      </c>
      <c r="BF37">
        <v>0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429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1.91</v>
      </c>
      <c r="DL37">
        <v>0.5</v>
      </c>
      <c r="DM37" t="s">
        <v>430</v>
      </c>
      <c r="DN37">
        <v>2</v>
      </c>
      <c r="DO37" t="b">
        <v>1</v>
      </c>
      <c r="DP37">
        <v>1679508669.714286</v>
      </c>
      <c r="DQ37">
        <v>190.9869285714285</v>
      </c>
      <c r="DR37">
        <v>167.8991071428571</v>
      </c>
      <c r="DS37">
        <v>9.391987142857143</v>
      </c>
      <c r="DT37">
        <v>8.960864642857143</v>
      </c>
      <c r="DU37">
        <v>191.5334642857143</v>
      </c>
      <c r="DV37">
        <v>9.364222142857143</v>
      </c>
      <c r="DW37">
        <v>499.99875</v>
      </c>
      <c r="DX37">
        <v>90.0605392857143</v>
      </c>
      <c r="DY37">
        <v>0.09997952857142858</v>
      </c>
      <c r="DZ37">
        <v>18.93994285714286</v>
      </c>
      <c r="EA37">
        <v>20.01133928571429</v>
      </c>
      <c r="EB37">
        <v>999.9000000000002</v>
      </c>
      <c r="EC37">
        <v>0</v>
      </c>
      <c r="ED37">
        <v>0</v>
      </c>
      <c r="EE37">
        <v>10002.51142857143</v>
      </c>
      <c r="EF37">
        <v>0</v>
      </c>
      <c r="EG37">
        <v>12.5071</v>
      </c>
      <c r="EH37">
        <v>23.08786785714286</v>
      </c>
      <c r="EI37">
        <v>192.7976785714286</v>
      </c>
      <c r="EJ37">
        <v>169.4173571428571</v>
      </c>
      <c r="EK37">
        <v>0.4311220714285713</v>
      </c>
      <c r="EL37">
        <v>167.8991071428571</v>
      </c>
      <c r="EM37">
        <v>8.960864642857143</v>
      </c>
      <c r="EN37">
        <v>0.845847357142857</v>
      </c>
      <c r="EO37">
        <v>0.8070203214285715</v>
      </c>
      <c r="EP37">
        <v>4.500917857142858</v>
      </c>
      <c r="EQ37">
        <v>3.831388928571428</v>
      </c>
      <c r="ER37">
        <v>1999.996785714286</v>
      </c>
      <c r="ES37">
        <v>0.9799966071428573</v>
      </c>
      <c r="ET37">
        <v>0.02000382857142857</v>
      </c>
      <c r="EU37">
        <v>0</v>
      </c>
      <c r="EV37">
        <v>172.1989642857143</v>
      </c>
      <c r="EW37">
        <v>5.00078</v>
      </c>
      <c r="EX37">
        <v>3448.588928571428</v>
      </c>
      <c r="EY37">
        <v>16379.57857142857</v>
      </c>
      <c r="EZ37">
        <v>38.82564285714285</v>
      </c>
      <c r="FA37">
        <v>40.63814285714285</v>
      </c>
      <c r="FB37">
        <v>40.07114285714285</v>
      </c>
      <c r="FC37">
        <v>40.45067857142857</v>
      </c>
      <c r="FD37">
        <v>39.64924999999999</v>
      </c>
      <c r="FE37">
        <v>1955.086785714285</v>
      </c>
      <c r="FF37">
        <v>39.91</v>
      </c>
      <c r="FG37">
        <v>0</v>
      </c>
      <c r="FH37">
        <v>1679508659.8</v>
      </c>
      <c r="FI37">
        <v>0</v>
      </c>
      <c r="FJ37">
        <v>172.2217307692308</v>
      </c>
      <c r="FK37">
        <v>2.658837600970644</v>
      </c>
      <c r="FL37">
        <v>48.53777782672236</v>
      </c>
      <c r="FM37">
        <v>3448.935769230769</v>
      </c>
      <c r="FN37">
        <v>15</v>
      </c>
      <c r="FO37">
        <v>0</v>
      </c>
      <c r="FP37" t="s">
        <v>431</v>
      </c>
      <c r="FQ37">
        <v>1679456443.1</v>
      </c>
      <c r="FR37">
        <v>1679456433.1</v>
      </c>
      <c r="FS37">
        <v>0</v>
      </c>
      <c r="FT37">
        <v>-0.109</v>
      </c>
      <c r="FU37">
        <v>0.019</v>
      </c>
      <c r="FV37">
        <v>-0.823</v>
      </c>
      <c r="FW37">
        <v>0.271</v>
      </c>
      <c r="FX37">
        <v>420</v>
      </c>
      <c r="FY37">
        <v>24</v>
      </c>
      <c r="FZ37">
        <v>0.71</v>
      </c>
      <c r="GA37">
        <v>0.25</v>
      </c>
      <c r="GB37">
        <v>22.9946025</v>
      </c>
      <c r="GC37">
        <v>1.366740337711051</v>
      </c>
      <c r="GD37">
        <v>0.1639293208786946</v>
      </c>
      <c r="GE37">
        <v>0</v>
      </c>
      <c r="GF37">
        <v>0.4300112</v>
      </c>
      <c r="GG37">
        <v>0.01839451407129319</v>
      </c>
      <c r="GH37">
        <v>0.002050033868012916</v>
      </c>
      <c r="GI37">
        <v>1</v>
      </c>
      <c r="GJ37">
        <v>1</v>
      </c>
      <c r="GK37">
        <v>2</v>
      </c>
      <c r="GL37" t="s">
        <v>432</v>
      </c>
      <c r="GM37">
        <v>3.10096</v>
      </c>
      <c r="GN37">
        <v>2.73562</v>
      </c>
      <c r="GO37">
        <v>0.0411353</v>
      </c>
      <c r="GP37">
        <v>0.0357153</v>
      </c>
      <c r="GQ37">
        <v>0.054469</v>
      </c>
      <c r="GR37">
        <v>0.0531962</v>
      </c>
      <c r="GS37">
        <v>24756.4</v>
      </c>
      <c r="GT37">
        <v>24578.5</v>
      </c>
      <c r="GU37">
        <v>26354.2</v>
      </c>
      <c r="GV37">
        <v>25813.6</v>
      </c>
      <c r="GW37">
        <v>40016.3</v>
      </c>
      <c r="GX37">
        <v>37294.6</v>
      </c>
      <c r="GY37">
        <v>46115.1</v>
      </c>
      <c r="GZ37">
        <v>42623.7</v>
      </c>
      <c r="HA37">
        <v>1.932</v>
      </c>
      <c r="HB37">
        <v>1.95745</v>
      </c>
      <c r="HC37">
        <v>0.0272691</v>
      </c>
      <c r="HD37">
        <v>0</v>
      </c>
      <c r="HE37">
        <v>19.5712</v>
      </c>
      <c r="HF37">
        <v>999.9</v>
      </c>
      <c r="HG37">
        <v>25.9</v>
      </c>
      <c r="HH37">
        <v>29.5</v>
      </c>
      <c r="HI37">
        <v>11.9054</v>
      </c>
      <c r="HJ37">
        <v>60.7576</v>
      </c>
      <c r="HK37">
        <v>26.8309</v>
      </c>
      <c r="HL37">
        <v>1</v>
      </c>
      <c r="HM37">
        <v>-0.196575</v>
      </c>
      <c r="HN37">
        <v>3.75291</v>
      </c>
      <c r="HO37">
        <v>20.2378</v>
      </c>
      <c r="HP37">
        <v>5.21624</v>
      </c>
      <c r="HQ37">
        <v>11.98</v>
      </c>
      <c r="HR37">
        <v>4.9646</v>
      </c>
      <c r="HS37">
        <v>3.27385</v>
      </c>
      <c r="HT37">
        <v>9999</v>
      </c>
      <c r="HU37">
        <v>9999</v>
      </c>
      <c r="HV37">
        <v>9999</v>
      </c>
      <c r="HW37">
        <v>935.6</v>
      </c>
      <c r="HX37">
        <v>1.86416</v>
      </c>
      <c r="HY37">
        <v>1.86017</v>
      </c>
      <c r="HZ37">
        <v>1.85834</v>
      </c>
      <c r="IA37">
        <v>1.85986</v>
      </c>
      <c r="IB37">
        <v>1.85989</v>
      </c>
      <c r="IC37">
        <v>1.85825</v>
      </c>
      <c r="ID37">
        <v>1.8573</v>
      </c>
      <c r="IE37">
        <v>1.85239</v>
      </c>
      <c r="IF37">
        <v>0</v>
      </c>
      <c r="IG37">
        <v>0</v>
      </c>
      <c r="IH37">
        <v>0</v>
      </c>
      <c r="II37">
        <v>0</v>
      </c>
      <c r="IJ37" t="s">
        <v>433</v>
      </c>
      <c r="IK37" t="s">
        <v>434</v>
      </c>
      <c r="IL37" t="s">
        <v>435</v>
      </c>
      <c r="IM37" t="s">
        <v>435</v>
      </c>
      <c r="IN37" t="s">
        <v>435</v>
      </c>
      <c r="IO37" t="s">
        <v>435</v>
      </c>
      <c r="IP37">
        <v>0</v>
      </c>
      <c r="IQ37">
        <v>100</v>
      </c>
      <c r="IR37">
        <v>100</v>
      </c>
      <c r="IS37">
        <v>-0.522</v>
      </c>
      <c r="IT37">
        <v>0.0277</v>
      </c>
      <c r="IU37">
        <v>-0.3228139330668147</v>
      </c>
      <c r="IV37">
        <v>-0.001399286051689175</v>
      </c>
      <c r="IW37">
        <v>1.297619083215453E-06</v>
      </c>
      <c r="IX37">
        <v>-4.997941095464379E-10</v>
      </c>
      <c r="IY37">
        <v>-0.005634625857734406</v>
      </c>
      <c r="IZ37">
        <v>-0.003512179546530375</v>
      </c>
      <c r="JA37">
        <v>0.0008073039280847738</v>
      </c>
      <c r="JB37">
        <v>-5.485301315548657E-06</v>
      </c>
      <c r="JC37">
        <v>2</v>
      </c>
      <c r="JD37">
        <v>1997</v>
      </c>
      <c r="JE37">
        <v>1</v>
      </c>
      <c r="JF37">
        <v>25</v>
      </c>
      <c r="JG37">
        <v>870.6</v>
      </c>
      <c r="JH37">
        <v>870.7</v>
      </c>
      <c r="JI37">
        <v>0.466309</v>
      </c>
      <c r="JJ37">
        <v>2.65259</v>
      </c>
      <c r="JK37">
        <v>1.49658</v>
      </c>
      <c r="JL37">
        <v>2.39014</v>
      </c>
      <c r="JM37">
        <v>1.54907</v>
      </c>
      <c r="JN37">
        <v>2.39746</v>
      </c>
      <c r="JO37">
        <v>34.0545</v>
      </c>
      <c r="JP37">
        <v>24.1926</v>
      </c>
      <c r="JQ37">
        <v>18</v>
      </c>
      <c r="JR37">
        <v>485.811</v>
      </c>
      <c r="JS37">
        <v>513.74</v>
      </c>
      <c r="JT37">
        <v>15.3648</v>
      </c>
      <c r="JU37">
        <v>24.6699</v>
      </c>
      <c r="JV37">
        <v>30.0003</v>
      </c>
      <c r="JW37">
        <v>24.7854</v>
      </c>
      <c r="JX37">
        <v>24.7433</v>
      </c>
      <c r="JY37">
        <v>9.376110000000001</v>
      </c>
      <c r="JZ37">
        <v>22.4036</v>
      </c>
      <c r="KA37">
        <v>20.8522</v>
      </c>
      <c r="KB37">
        <v>15.3582</v>
      </c>
      <c r="KC37">
        <v>119.107</v>
      </c>
      <c r="KD37">
        <v>8.940770000000001</v>
      </c>
      <c r="KE37">
        <v>100.752</v>
      </c>
      <c r="KF37">
        <v>101.126</v>
      </c>
    </row>
    <row r="38" spans="1:292">
      <c r="A38">
        <v>20</v>
      </c>
      <c r="B38">
        <v>1679508682.5</v>
      </c>
      <c r="C38">
        <v>95</v>
      </c>
      <c r="D38" t="s">
        <v>472</v>
      </c>
      <c r="E38" t="s">
        <v>473</v>
      </c>
      <c r="F38">
        <v>5</v>
      </c>
      <c r="G38" t="s">
        <v>428</v>
      </c>
      <c r="H38">
        <v>1679508675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137.140866154486</v>
      </c>
      <c r="AJ38">
        <v>152.1458242424242</v>
      </c>
      <c r="AK38">
        <v>-3.325816076933251</v>
      </c>
      <c r="AL38">
        <v>67.30139003579045</v>
      </c>
      <c r="AM38">
        <f>(AO38 - AN38 + DX38*1E3/(8.314*(DZ38+273.15)) * AQ38/DW38 * AP38) * DW38/(100*DK38) * 1000/(1000 - AO38)</f>
        <v>0</v>
      </c>
      <c r="AN38">
        <v>8.956952324078262</v>
      </c>
      <c r="AO38">
        <v>9.389140424242417</v>
      </c>
      <c r="AP38">
        <v>-6.52646767440496E-07</v>
      </c>
      <c r="AQ38">
        <v>93.42874812251745</v>
      </c>
      <c r="AR38">
        <v>3</v>
      </c>
      <c r="AS38">
        <v>1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429</v>
      </c>
      <c r="AX38" t="s">
        <v>429</v>
      </c>
      <c r="AY38">
        <v>0</v>
      </c>
      <c r="AZ38">
        <v>0</v>
      </c>
      <c r="BA38">
        <f>1-AY38/AZ38</f>
        <v>0</v>
      </c>
      <c r="BB38">
        <v>0</v>
      </c>
      <c r="BC38" t="s">
        <v>429</v>
      </c>
      <c r="BD38" t="s">
        <v>429</v>
      </c>
      <c r="BE38">
        <v>0</v>
      </c>
      <c r="BF38">
        <v>0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429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1.91</v>
      </c>
      <c r="DL38">
        <v>0.5</v>
      </c>
      <c r="DM38" t="s">
        <v>430</v>
      </c>
      <c r="DN38">
        <v>2</v>
      </c>
      <c r="DO38" t="b">
        <v>1</v>
      </c>
      <c r="DP38">
        <v>1679508675</v>
      </c>
      <c r="DQ38">
        <v>173.6695925925926</v>
      </c>
      <c r="DR38">
        <v>150.4067777777778</v>
      </c>
      <c r="DS38">
        <v>9.390514074074074</v>
      </c>
      <c r="DT38">
        <v>8.95832037037037</v>
      </c>
      <c r="DU38">
        <v>174.1991481481481</v>
      </c>
      <c r="DV38">
        <v>9.362764814814815</v>
      </c>
      <c r="DW38">
        <v>500.0063333333334</v>
      </c>
      <c r="DX38">
        <v>90.05681481481481</v>
      </c>
      <c r="DY38">
        <v>0.1000362740740741</v>
      </c>
      <c r="DZ38">
        <v>18.94131481481482</v>
      </c>
      <c r="EA38">
        <v>20.01772592592592</v>
      </c>
      <c r="EB38">
        <v>999.9000000000001</v>
      </c>
      <c r="EC38">
        <v>0</v>
      </c>
      <c r="ED38">
        <v>0</v>
      </c>
      <c r="EE38">
        <v>9997.514444444445</v>
      </c>
      <c r="EF38">
        <v>0</v>
      </c>
      <c r="EG38">
        <v>12.5071</v>
      </c>
      <c r="EH38">
        <v>23.26289259259259</v>
      </c>
      <c r="EI38">
        <v>175.3158518518518</v>
      </c>
      <c r="EJ38">
        <v>151.7664444444445</v>
      </c>
      <c r="EK38">
        <v>0.4321937777777777</v>
      </c>
      <c r="EL38">
        <v>150.4067777777778</v>
      </c>
      <c r="EM38">
        <v>8.95832037037037</v>
      </c>
      <c r="EN38">
        <v>0.8456798148148148</v>
      </c>
      <c r="EO38">
        <v>0.8067578518518518</v>
      </c>
      <c r="EP38">
        <v>4.498088888888889</v>
      </c>
      <c r="EQ38">
        <v>3.826767777777778</v>
      </c>
      <c r="ER38">
        <v>1999.98037037037</v>
      </c>
      <c r="ES38">
        <v>0.979996962962963</v>
      </c>
      <c r="ET38">
        <v>0.0200035037037037</v>
      </c>
      <c r="EU38">
        <v>0</v>
      </c>
      <c r="EV38">
        <v>172.4271851851852</v>
      </c>
      <c r="EW38">
        <v>5.00078</v>
      </c>
      <c r="EX38">
        <v>3453.09</v>
      </c>
      <c r="EY38">
        <v>16379.44444444445</v>
      </c>
      <c r="EZ38">
        <v>38.89792592592593</v>
      </c>
      <c r="FA38">
        <v>40.71962962962962</v>
      </c>
      <c r="FB38">
        <v>40.22177777777777</v>
      </c>
      <c r="FC38">
        <v>40.56918518518518</v>
      </c>
      <c r="FD38">
        <v>39.71722222222221</v>
      </c>
      <c r="FE38">
        <v>1955.07037037037</v>
      </c>
      <c r="FF38">
        <v>39.91</v>
      </c>
      <c r="FG38">
        <v>0</v>
      </c>
      <c r="FH38">
        <v>1679508664.6</v>
      </c>
      <c r="FI38">
        <v>0</v>
      </c>
      <c r="FJ38">
        <v>172.4303846153846</v>
      </c>
      <c r="FK38">
        <v>2.36321367302215</v>
      </c>
      <c r="FL38">
        <v>53.37401709459108</v>
      </c>
      <c r="FM38">
        <v>3453.058076923077</v>
      </c>
      <c r="FN38">
        <v>15</v>
      </c>
      <c r="FO38">
        <v>0</v>
      </c>
      <c r="FP38" t="s">
        <v>431</v>
      </c>
      <c r="FQ38">
        <v>1679456443.1</v>
      </c>
      <c r="FR38">
        <v>1679456433.1</v>
      </c>
      <c r="FS38">
        <v>0</v>
      </c>
      <c r="FT38">
        <v>-0.109</v>
      </c>
      <c r="FU38">
        <v>0.019</v>
      </c>
      <c r="FV38">
        <v>-0.823</v>
      </c>
      <c r="FW38">
        <v>0.271</v>
      </c>
      <c r="FX38">
        <v>420</v>
      </c>
      <c r="FY38">
        <v>24</v>
      </c>
      <c r="FZ38">
        <v>0.71</v>
      </c>
      <c r="GA38">
        <v>0.25</v>
      </c>
      <c r="GB38">
        <v>23.16650487804878</v>
      </c>
      <c r="GC38">
        <v>2.021803484320515</v>
      </c>
      <c r="GD38">
        <v>0.2344084302479895</v>
      </c>
      <c r="GE38">
        <v>0</v>
      </c>
      <c r="GF38">
        <v>0.431505512195122</v>
      </c>
      <c r="GG38">
        <v>0.01374367944250841</v>
      </c>
      <c r="GH38">
        <v>0.001675754538779926</v>
      </c>
      <c r="GI38">
        <v>1</v>
      </c>
      <c r="GJ38">
        <v>1</v>
      </c>
      <c r="GK38">
        <v>2</v>
      </c>
      <c r="GL38" t="s">
        <v>432</v>
      </c>
      <c r="GM38">
        <v>3.10097</v>
      </c>
      <c r="GN38">
        <v>2.73531</v>
      </c>
      <c r="GO38">
        <v>0.0374542</v>
      </c>
      <c r="GP38">
        <v>0.0320099</v>
      </c>
      <c r="GQ38">
        <v>0.054463</v>
      </c>
      <c r="GR38">
        <v>0.0531889</v>
      </c>
      <c r="GS38">
        <v>24851.5</v>
      </c>
      <c r="GT38">
        <v>24672.9</v>
      </c>
      <c r="GU38">
        <v>26354.3</v>
      </c>
      <c r="GV38">
        <v>25813.4</v>
      </c>
      <c r="GW38">
        <v>40016.2</v>
      </c>
      <c r="GX38">
        <v>37294.3</v>
      </c>
      <c r="GY38">
        <v>46115.2</v>
      </c>
      <c r="GZ38">
        <v>42623.5</v>
      </c>
      <c r="HA38">
        <v>1.93185</v>
      </c>
      <c r="HB38">
        <v>1.95732</v>
      </c>
      <c r="HC38">
        <v>0.0269637</v>
      </c>
      <c r="HD38">
        <v>0</v>
      </c>
      <c r="HE38">
        <v>19.5709</v>
      </c>
      <c r="HF38">
        <v>999.9</v>
      </c>
      <c r="HG38">
        <v>25.9</v>
      </c>
      <c r="HH38">
        <v>29.5</v>
      </c>
      <c r="HI38">
        <v>11.9065</v>
      </c>
      <c r="HJ38">
        <v>60.9476</v>
      </c>
      <c r="HK38">
        <v>26.879</v>
      </c>
      <c r="HL38">
        <v>1</v>
      </c>
      <c r="HM38">
        <v>-0.196247</v>
      </c>
      <c r="HN38">
        <v>3.79673</v>
      </c>
      <c r="HO38">
        <v>20.2369</v>
      </c>
      <c r="HP38">
        <v>5.21669</v>
      </c>
      <c r="HQ38">
        <v>11.98</v>
      </c>
      <c r="HR38">
        <v>4.96485</v>
      </c>
      <c r="HS38">
        <v>3.27397</v>
      </c>
      <c r="HT38">
        <v>9999</v>
      </c>
      <c r="HU38">
        <v>9999</v>
      </c>
      <c r="HV38">
        <v>9999</v>
      </c>
      <c r="HW38">
        <v>935.6</v>
      </c>
      <c r="HX38">
        <v>1.86417</v>
      </c>
      <c r="HY38">
        <v>1.86017</v>
      </c>
      <c r="HZ38">
        <v>1.85834</v>
      </c>
      <c r="IA38">
        <v>1.85984</v>
      </c>
      <c r="IB38">
        <v>1.85989</v>
      </c>
      <c r="IC38">
        <v>1.85826</v>
      </c>
      <c r="ID38">
        <v>1.85731</v>
      </c>
      <c r="IE38">
        <v>1.85238</v>
      </c>
      <c r="IF38">
        <v>0</v>
      </c>
      <c r="IG38">
        <v>0</v>
      </c>
      <c r="IH38">
        <v>0</v>
      </c>
      <c r="II38">
        <v>0</v>
      </c>
      <c r="IJ38" t="s">
        <v>433</v>
      </c>
      <c r="IK38" t="s">
        <v>434</v>
      </c>
      <c r="IL38" t="s">
        <v>435</v>
      </c>
      <c r="IM38" t="s">
        <v>435</v>
      </c>
      <c r="IN38" t="s">
        <v>435</v>
      </c>
      <c r="IO38" t="s">
        <v>435</v>
      </c>
      <c r="IP38">
        <v>0</v>
      </c>
      <c r="IQ38">
        <v>100</v>
      </c>
      <c r="IR38">
        <v>100</v>
      </c>
      <c r="IS38">
        <v>-0.505</v>
      </c>
      <c r="IT38">
        <v>0.0277</v>
      </c>
      <c r="IU38">
        <v>-0.3228139330668147</v>
      </c>
      <c r="IV38">
        <v>-0.001399286051689175</v>
      </c>
      <c r="IW38">
        <v>1.297619083215453E-06</v>
      </c>
      <c r="IX38">
        <v>-4.997941095464379E-10</v>
      </c>
      <c r="IY38">
        <v>-0.005634625857734406</v>
      </c>
      <c r="IZ38">
        <v>-0.003512179546530375</v>
      </c>
      <c r="JA38">
        <v>0.0008073039280847738</v>
      </c>
      <c r="JB38">
        <v>-5.485301315548657E-06</v>
      </c>
      <c r="JC38">
        <v>2</v>
      </c>
      <c r="JD38">
        <v>1997</v>
      </c>
      <c r="JE38">
        <v>1</v>
      </c>
      <c r="JF38">
        <v>25</v>
      </c>
      <c r="JG38">
        <v>870.7</v>
      </c>
      <c r="JH38">
        <v>870.8</v>
      </c>
      <c r="JI38">
        <v>0.429688</v>
      </c>
      <c r="JJ38">
        <v>2.65869</v>
      </c>
      <c r="JK38">
        <v>1.49658</v>
      </c>
      <c r="JL38">
        <v>2.39136</v>
      </c>
      <c r="JM38">
        <v>1.54907</v>
      </c>
      <c r="JN38">
        <v>2.37061</v>
      </c>
      <c r="JO38">
        <v>34.0771</v>
      </c>
      <c r="JP38">
        <v>24.1838</v>
      </c>
      <c r="JQ38">
        <v>18</v>
      </c>
      <c r="JR38">
        <v>485.725</v>
      </c>
      <c r="JS38">
        <v>513.657</v>
      </c>
      <c r="JT38">
        <v>15.3464</v>
      </c>
      <c r="JU38">
        <v>24.6699</v>
      </c>
      <c r="JV38">
        <v>30.0004</v>
      </c>
      <c r="JW38">
        <v>24.7854</v>
      </c>
      <c r="JX38">
        <v>24.7433</v>
      </c>
      <c r="JY38">
        <v>8.561730000000001</v>
      </c>
      <c r="JZ38">
        <v>22.4036</v>
      </c>
      <c r="KA38">
        <v>20.8522</v>
      </c>
      <c r="KB38">
        <v>15.3383</v>
      </c>
      <c r="KC38">
        <v>98.99979999999999</v>
      </c>
      <c r="KD38">
        <v>8.942830000000001</v>
      </c>
      <c r="KE38">
        <v>100.752</v>
      </c>
      <c r="KF38">
        <v>101.126</v>
      </c>
    </row>
    <row r="39" spans="1:292">
      <c r="A39">
        <v>21</v>
      </c>
      <c r="B39">
        <v>1679508687.5</v>
      </c>
      <c r="C39">
        <v>100</v>
      </c>
      <c r="D39" t="s">
        <v>474</v>
      </c>
      <c r="E39" t="s">
        <v>475</v>
      </c>
      <c r="F39">
        <v>5</v>
      </c>
      <c r="G39" t="s">
        <v>428</v>
      </c>
      <c r="H39">
        <v>1679508679.714286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121.2600505052938</v>
      </c>
      <c r="AJ39">
        <v>135.8896121212122</v>
      </c>
      <c r="AK39">
        <v>-3.248655461990155</v>
      </c>
      <c r="AL39">
        <v>67.30139003579045</v>
      </c>
      <c r="AM39">
        <f>(AO39 - AN39 + DX39*1E3/(8.314*(DZ39+273.15)) * AQ39/DW39 * AP39) * DW39/(100*DK39) * 1000/(1000 - AO39)</f>
        <v>0</v>
      </c>
      <c r="AN39">
        <v>8.954129939278667</v>
      </c>
      <c r="AO39">
        <v>9.387071939393939</v>
      </c>
      <c r="AP39">
        <v>-1.746742501899978E-06</v>
      </c>
      <c r="AQ39">
        <v>93.42874812251745</v>
      </c>
      <c r="AR39">
        <v>2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429</v>
      </c>
      <c r="AX39" t="s">
        <v>429</v>
      </c>
      <c r="AY39">
        <v>0</v>
      </c>
      <c r="AZ39">
        <v>0</v>
      </c>
      <c r="BA39">
        <f>1-AY39/AZ39</f>
        <v>0</v>
      </c>
      <c r="BB39">
        <v>0</v>
      </c>
      <c r="BC39" t="s">
        <v>429</v>
      </c>
      <c r="BD39" t="s">
        <v>429</v>
      </c>
      <c r="BE39">
        <v>0</v>
      </c>
      <c r="BF39">
        <v>0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429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1.91</v>
      </c>
      <c r="DL39">
        <v>0.5</v>
      </c>
      <c r="DM39" t="s">
        <v>430</v>
      </c>
      <c r="DN39">
        <v>2</v>
      </c>
      <c r="DO39" t="b">
        <v>1</v>
      </c>
      <c r="DP39">
        <v>1679508679.714286</v>
      </c>
      <c r="DQ39">
        <v>158.2773214285714</v>
      </c>
      <c r="DR39">
        <v>135.0512857142857</v>
      </c>
      <c r="DS39">
        <v>9.389453214285712</v>
      </c>
      <c r="DT39">
        <v>8.956216428571429</v>
      </c>
      <c r="DU39">
        <v>158.7912142857143</v>
      </c>
      <c r="DV39">
        <v>9.361715</v>
      </c>
      <c r="DW39">
        <v>500.0161071428572</v>
      </c>
      <c r="DX39">
        <v>90.05591071428572</v>
      </c>
      <c r="DY39">
        <v>0.1000147357142857</v>
      </c>
      <c r="DZ39">
        <v>18.94263214285715</v>
      </c>
      <c r="EA39">
        <v>20.02016428571429</v>
      </c>
      <c r="EB39">
        <v>999.9000000000002</v>
      </c>
      <c r="EC39">
        <v>0</v>
      </c>
      <c r="ED39">
        <v>0</v>
      </c>
      <c r="EE39">
        <v>9998.388214285713</v>
      </c>
      <c r="EF39">
        <v>0</v>
      </c>
      <c r="EG39">
        <v>12.5071</v>
      </c>
      <c r="EH39">
        <v>23.22598571428571</v>
      </c>
      <c r="EI39">
        <v>159.7774642857143</v>
      </c>
      <c r="EJ39">
        <v>136.2718214285714</v>
      </c>
      <c r="EK39">
        <v>0.4332371428571428</v>
      </c>
      <c r="EL39">
        <v>135.0512857142857</v>
      </c>
      <c r="EM39">
        <v>8.956216428571429</v>
      </c>
      <c r="EN39">
        <v>0.8455757142857142</v>
      </c>
      <c r="EO39">
        <v>0.8065602142857141</v>
      </c>
      <c r="EP39">
        <v>4.496330714285715</v>
      </c>
      <c r="EQ39">
        <v>3.823286428571428</v>
      </c>
      <c r="ER39">
        <v>2000.002857142857</v>
      </c>
      <c r="ES39">
        <v>0.9799975714285715</v>
      </c>
      <c r="ET39">
        <v>0.02000286428571428</v>
      </c>
      <c r="EU39">
        <v>0</v>
      </c>
      <c r="EV39">
        <v>172.6093214285714</v>
      </c>
      <c r="EW39">
        <v>5.00078</v>
      </c>
      <c r="EX39">
        <v>3457.456428571429</v>
      </c>
      <c r="EY39">
        <v>16379.64285714285</v>
      </c>
      <c r="EZ39">
        <v>38.97075</v>
      </c>
      <c r="FA39">
        <v>40.79214285714285</v>
      </c>
      <c r="FB39">
        <v>40.25635714285714</v>
      </c>
      <c r="FC39">
        <v>40.66710714285714</v>
      </c>
      <c r="FD39">
        <v>39.79207142857143</v>
      </c>
      <c r="FE39">
        <v>1955.095357142857</v>
      </c>
      <c r="FF39">
        <v>39.90821428571429</v>
      </c>
      <c r="FG39">
        <v>0</v>
      </c>
      <c r="FH39">
        <v>1679508669.4</v>
      </c>
      <c r="FI39">
        <v>0</v>
      </c>
      <c r="FJ39">
        <v>172.6095</v>
      </c>
      <c r="FK39">
        <v>1.339521368602989</v>
      </c>
      <c r="FL39">
        <v>58.43658119587845</v>
      </c>
      <c r="FM39">
        <v>3457.475769230769</v>
      </c>
      <c r="FN39">
        <v>15</v>
      </c>
      <c r="FO39">
        <v>0</v>
      </c>
      <c r="FP39" t="s">
        <v>431</v>
      </c>
      <c r="FQ39">
        <v>1679456443.1</v>
      </c>
      <c r="FR39">
        <v>1679456433.1</v>
      </c>
      <c r="FS39">
        <v>0</v>
      </c>
      <c r="FT39">
        <v>-0.109</v>
      </c>
      <c r="FU39">
        <v>0.019</v>
      </c>
      <c r="FV39">
        <v>-0.823</v>
      </c>
      <c r="FW39">
        <v>0.271</v>
      </c>
      <c r="FX39">
        <v>420</v>
      </c>
      <c r="FY39">
        <v>24</v>
      </c>
      <c r="FZ39">
        <v>0.71</v>
      </c>
      <c r="GA39">
        <v>0.25</v>
      </c>
      <c r="GB39">
        <v>23.2046425</v>
      </c>
      <c r="GC39">
        <v>0.03923639774853175</v>
      </c>
      <c r="GD39">
        <v>0.1999078711400578</v>
      </c>
      <c r="GE39">
        <v>1</v>
      </c>
      <c r="GF39">
        <v>0.4324932499999999</v>
      </c>
      <c r="GG39">
        <v>0.01286555347091779</v>
      </c>
      <c r="GH39">
        <v>0.001532904966884771</v>
      </c>
      <c r="GI39">
        <v>1</v>
      </c>
      <c r="GJ39">
        <v>2</v>
      </c>
      <c r="GK39">
        <v>2</v>
      </c>
      <c r="GL39" t="s">
        <v>476</v>
      </c>
      <c r="GM39">
        <v>3.1009</v>
      </c>
      <c r="GN39">
        <v>2.73523</v>
      </c>
      <c r="GO39">
        <v>0.0337586</v>
      </c>
      <c r="GP39">
        <v>0.0281748</v>
      </c>
      <c r="GQ39">
        <v>0.0544535</v>
      </c>
      <c r="GR39">
        <v>0.0531779</v>
      </c>
      <c r="GS39">
        <v>24946.8</v>
      </c>
      <c r="GT39">
        <v>24770.7</v>
      </c>
      <c r="GU39">
        <v>26354</v>
      </c>
      <c r="GV39">
        <v>25813.4</v>
      </c>
      <c r="GW39">
        <v>40015.8</v>
      </c>
      <c r="GX39">
        <v>37294.2</v>
      </c>
      <c r="GY39">
        <v>46114.8</v>
      </c>
      <c r="GZ39">
        <v>42623.4</v>
      </c>
      <c r="HA39">
        <v>1.9318</v>
      </c>
      <c r="HB39">
        <v>1.95715</v>
      </c>
      <c r="HC39">
        <v>0.0273213</v>
      </c>
      <c r="HD39">
        <v>0</v>
      </c>
      <c r="HE39">
        <v>19.5692</v>
      </c>
      <c r="HF39">
        <v>999.9</v>
      </c>
      <c r="HG39">
        <v>25.9</v>
      </c>
      <c r="HH39">
        <v>29.5</v>
      </c>
      <c r="HI39">
        <v>11.9052</v>
      </c>
      <c r="HJ39">
        <v>60.5376</v>
      </c>
      <c r="HK39">
        <v>26.9391</v>
      </c>
      <c r="HL39">
        <v>1</v>
      </c>
      <c r="HM39">
        <v>-0.196087</v>
      </c>
      <c r="HN39">
        <v>3.82771</v>
      </c>
      <c r="HO39">
        <v>20.2361</v>
      </c>
      <c r="HP39">
        <v>5.21579</v>
      </c>
      <c r="HQ39">
        <v>11.98</v>
      </c>
      <c r="HR39">
        <v>4.96475</v>
      </c>
      <c r="HS39">
        <v>3.27383</v>
      </c>
      <c r="HT39">
        <v>9999</v>
      </c>
      <c r="HU39">
        <v>9999</v>
      </c>
      <c r="HV39">
        <v>9999</v>
      </c>
      <c r="HW39">
        <v>935.6</v>
      </c>
      <c r="HX39">
        <v>1.86417</v>
      </c>
      <c r="HY39">
        <v>1.86016</v>
      </c>
      <c r="HZ39">
        <v>1.85837</v>
      </c>
      <c r="IA39">
        <v>1.85987</v>
      </c>
      <c r="IB39">
        <v>1.85989</v>
      </c>
      <c r="IC39">
        <v>1.85827</v>
      </c>
      <c r="ID39">
        <v>1.85731</v>
      </c>
      <c r="IE39">
        <v>1.85237</v>
      </c>
      <c r="IF39">
        <v>0</v>
      </c>
      <c r="IG39">
        <v>0</v>
      </c>
      <c r="IH39">
        <v>0</v>
      </c>
      <c r="II39">
        <v>0</v>
      </c>
      <c r="IJ39" t="s">
        <v>433</v>
      </c>
      <c r="IK39" t="s">
        <v>434</v>
      </c>
      <c r="IL39" t="s">
        <v>435</v>
      </c>
      <c r="IM39" t="s">
        <v>435</v>
      </c>
      <c r="IN39" t="s">
        <v>435</v>
      </c>
      <c r="IO39" t="s">
        <v>435</v>
      </c>
      <c r="IP39">
        <v>0</v>
      </c>
      <c r="IQ39">
        <v>100</v>
      </c>
      <c r="IR39">
        <v>100</v>
      </c>
      <c r="IS39">
        <v>-0.487</v>
      </c>
      <c r="IT39">
        <v>0.0277</v>
      </c>
      <c r="IU39">
        <v>-0.3228139330668147</v>
      </c>
      <c r="IV39">
        <v>-0.001399286051689175</v>
      </c>
      <c r="IW39">
        <v>1.297619083215453E-06</v>
      </c>
      <c r="IX39">
        <v>-4.997941095464379E-10</v>
      </c>
      <c r="IY39">
        <v>-0.005634625857734406</v>
      </c>
      <c r="IZ39">
        <v>-0.003512179546530375</v>
      </c>
      <c r="JA39">
        <v>0.0008073039280847738</v>
      </c>
      <c r="JB39">
        <v>-5.485301315548657E-06</v>
      </c>
      <c r="JC39">
        <v>2</v>
      </c>
      <c r="JD39">
        <v>1997</v>
      </c>
      <c r="JE39">
        <v>1</v>
      </c>
      <c r="JF39">
        <v>25</v>
      </c>
      <c r="JG39">
        <v>870.7</v>
      </c>
      <c r="JH39">
        <v>870.9</v>
      </c>
      <c r="JI39">
        <v>0.386963</v>
      </c>
      <c r="JJ39">
        <v>2.66357</v>
      </c>
      <c r="JK39">
        <v>1.49658</v>
      </c>
      <c r="JL39">
        <v>2.39014</v>
      </c>
      <c r="JM39">
        <v>1.54907</v>
      </c>
      <c r="JN39">
        <v>2.33276</v>
      </c>
      <c r="JO39">
        <v>34.0771</v>
      </c>
      <c r="JP39">
        <v>24.1838</v>
      </c>
      <c r="JQ39">
        <v>18</v>
      </c>
      <c r="JR39">
        <v>485.702</v>
      </c>
      <c r="JS39">
        <v>513.54</v>
      </c>
      <c r="JT39">
        <v>15.3247</v>
      </c>
      <c r="JU39">
        <v>24.6699</v>
      </c>
      <c r="JV39">
        <v>30.0002</v>
      </c>
      <c r="JW39">
        <v>24.7861</v>
      </c>
      <c r="JX39">
        <v>24.7433</v>
      </c>
      <c r="JY39">
        <v>7.78268</v>
      </c>
      <c r="JZ39">
        <v>22.4036</v>
      </c>
      <c r="KA39">
        <v>20.8522</v>
      </c>
      <c r="KB39">
        <v>15.3177</v>
      </c>
      <c r="KC39">
        <v>85.62350000000001</v>
      </c>
      <c r="KD39">
        <v>8.949020000000001</v>
      </c>
      <c r="KE39">
        <v>100.751</v>
      </c>
      <c r="KF39">
        <v>101.126</v>
      </c>
    </row>
    <row r="40" spans="1:292">
      <c r="A40">
        <v>22</v>
      </c>
      <c r="B40">
        <v>1679508692.5</v>
      </c>
      <c r="C40">
        <v>105</v>
      </c>
      <c r="D40" t="s">
        <v>477</v>
      </c>
      <c r="E40" t="s">
        <v>478</v>
      </c>
      <c r="F40">
        <v>5</v>
      </c>
      <c r="G40" t="s">
        <v>428</v>
      </c>
      <c r="H40">
        <v>1679508685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104.7244441933307</v>
      </c>
      <c r="AJ40">
        <v>119.6074666666667</v>
      </c>
      <c r="AK40">
        <v>-3.256260628013713</v>
      </c>
      <c r="AL40">
        <v>67.30139003579045</v>
      </c>
      <c r="AM40">
        <f>(AO40 - AN40 + DX40*1E3/(8.314*(DZ40+273.15)) * AQ40/DW40 * AP40) * DW40/(100*DK40) * 1000/(1000 - AO40)</f>
        <v>0</v>
      </c>
      <c r="AN40">
        <v>8.951060386641398</v>
      </c>
      <c r="AO40">
        <v>9.386309515151515</v>
      </c>
      <c r="AP40">
        <v>-1.050717136768524E-06</v>
      </c>
      <c r="AQ40">
        <v>93.42874812251745</v>
      </c>
      <c r="AR40">
        <v>2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429</v>
      </c>
      <c r="AX40" t="s">
        <v>429</v>
      </c>
      <c r="AY40">
        <v>0</v>
      </c>
      <c r="AZ40">
        <v>0</v>
      </c>
      <c r="BA40">
        <f>1-AY40/AZ40</f>
        <v>0</v>
      </c>
      <c r="BB40">
        <v>0</v>
      </c>
      <c r="BC40" t="s">
        <v>429</v>
      </c>
      <c r="BD40" t="s">
        <v>429</v>
      </c>
      <c r="BE40">
        <v>0</v>
      </c>
      <c r="BF40">
        <v>0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429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1.91</v>
      </c>
      <c r="DL40">
        <v>0.5</v>
      </c>
      <c r="DM40" t="s">
        <v>430</v>
      </c>
      <c r="DN40">
        <v>2</v>
      </c>
      <c r="DO40" t="b">
        <v>1</v>
      </c>
      <c r="DP40">
        <v>1679508685</v>
      </c>
      <c r="DQ40">
        <v>141.0894814814815</v>
      </c>
      <c r="DR40">
        <v>117.8066555555555</v>
      </c>
      <c r="DS40">
        <v>9.388007777777778</v>
      </c>
      <c r="DT40">
        <v>8.95381037037037</v>
      </c>
      <c r="DU40">
        <v>141.5855185185185</v>
      </c>
      <c r="DV40">
        <v>9.360284074074073</v>
      </c>
      <c r="DW40">
        <v>500.033</v>
      </c>
      <c r="DX40">
        <v>90.05591481481481</v>
      </c>
      <c r="DY40">
        <v>0.1000030777777778</v>
      </c>
      <c r="DZ40">
        <v>18.94405185185185</v>
      </c>
      <c r="EA40">
        <v>20.01914074074074</v>
      </c>
      <c r="EB40">
        <v>999.9000000000001</v>
      </c>
      <c r="EC40">
        <v>0</v>
      </c>
      <c r="ED40">
        <v>0</v>
      </c>
      <c r="EE40">
        <v>9991.878148148149</v>
      </c>
      <c r="EF40">
        <v>0</v>
      </c>
      <c r="EG40">
        <v>12.50406296296296</v>
      </c>
      <c r="EH40">
        <v>23.2827074074074</v>
      </c>
      <c r="EI40">
        <v>142.4264814814815</v>
      </c>
      <c r="EJ40">
        <v>118.8711814814815</v>
      </c>
      <c r="EK40">
        <v>0.4341976666666666</v>
      </c>
      <c r="EL40">
        <v>117.8066555555555</v>
      </c>
      <c r="EM40">
        <v>8.95381037037037</v>
      </c>
      <c r="EN40">
        <v>0.8454457037037038</v>
      </c>
      <c r="EO40">
        <v>0.8063436296296295</v>
      </c>
      <c r="EP40">
        <v>4.494132962962963</v>
      </c>
      <c r="EQ40">
        <v>3.819470000000001</v>
      </c>
      <c r="ER40">
        <v>2000.003333333334</v>
      </c>
      <c r="ES40">
        <v>0.9799980370370371</v>
      </c>
      <c r="ET40">
        <v>0.02000239259259259</v>
      </c>
      <c r="EU40">
        <v>0</v>
      </c>
      <c r="EV40">
        <v>172.7851851851852</v>
      </c>
      <c r="EW40">
        <v>5.00078</v>
      </c>
      <c r="EX40">
        <v>3462.662592592593</v>
      </c>
      <c r="EY40">
        <v>16379.64814814815</v>
      </c>
      <c r="EZ40">
        <v>39.05762962962963</v>
      </c>
      <c r="FA40">
        <v>40.8747037037037</v>
      </c>
      <c r="FB40">
        <v>40.26359259259258</v>
      </c>
      <c r="FC40">
        <v>40.78677777777776</v>
      </c>
      <c r="FD40">
        <v>39.86537037037037</v>
      </c>
      <c r="FE40">
        <v>1955.099259259259</v>
      </c>
      <c r="FF40">
        <v>39.90481481481482</v>
      </c>
      <c r="FG40">
        <v>0</v>
      </c>
      <c r="FH40">
        <v>1679508674.8</v>
      </c>
      <c r="FI40">
        <v>0</v>
      </c>
      <c r="FJ40">
        <v>172.80924</v>
      </c>
      <c r="FK40">
        <v>2.319307696957308</v>
      </c>
      <c r="FL40">
        <v>59.60384625417844</v>
      </c>
      <c r="FM40">
        <v>3463.0728</v>
      </c>
      <c r="FN40">
        <v>15</v>
      </c>
      <c r="FO40">
        <v>0</v>
      </c>
      <c r="FP40" t="s">
        <v>431</v>
      </c>
      <c r="FQ40">
        <v>1679456443.1</v>
      </c>
      <c r="FR40">
        <v>1679456433.1</v>
      </c>
      <c r="FS40">
        <v>0</v>
      </c>
      <c r="FT40">
        <v>-0.109</v>
      </c>
      <c r="FU40">
        <v>0.019</v>
      </c>
      <c r="FV40">
        <v>-0.823</v>
      </c>
      <c r="FW40">
        <v>0.271</v>
      </c>
      <c r="FX40">
        <v>420</v>
      </c>
      <c r="FY40">
        <v>24</v>
      </c>
      <c r="FZ40">
        <v>0.71</v>
      </c>
      <c r="GA40">
        <v>0.25</v>
      </c>
      <c r="GB40">
        <v>23.258575</v>
      </c>
      <c r="GC40">
        <v>0.1420277673545313</v>
      </c>
      <c r="GD40">
        <v>0.2098444111121379</v>
      </c>
      <c r="GE40">
        <v>0</v>
      </c>
      <c r="GF40">
        <v>0.43385745</v>
      </c>
      <c r="GG40">
        <v>0.009837208255158155</v>
      </c>
      <c r="GH40">
        <v>0.001135586763528002</v>
      </c>
      <c r="GI40">
        <v>1</v>
      </c>
      <c r="GJ40">
        <v>1</v>
      </c>
      <c r="GK40">
        <v>2</v>
      </c>
      <c r="GL40" t="s">
        <v>432</v>
      </c>
      <c r="GM40">
        <v>3.10085</v>
      </c>
      <c r="GN40">
        <v>2.73525</v>
      </c>
      <c r="GO40">
        <v>0.0299754</v>
      </c>
      <c r="GP40">
        <v>0.0241456</v>
      </c>
      <c r="GQ40">
        <v>0.054451</v>
      </c>
      <c r="GR40">
        <v>0.0531615</v>
      </c>
      <c r="GS40">
        <v>25044.6</v>
      </c>
      <c r="GT40">
        <v>24873.3</v>
      </c>
      <c r="GU40">
        <v>26354</v>
      </c>
      <c r="GV40">
        <v>25813.2</v>
      </c>
      <c r="GW40">
        <v>40015.6</v>
      </c>
      <c r="GX40">
        <v>37294.5</v>
      </c>
      <c r="GY40">
        <v>46115</v>
      </c>
      <c r="GZ40">
        <v>42623.5</v>
      </c>
      <c r="HA40">
        <v>1.93187</v>
      </c>
      <c r="HB40">
        <v>1.95725</v>
      </c>
      <c r="HC40">
        <v>0.027366</v>
      </c>
      <c r="HD40">
        <v>0</v>
      </c>
      <c r="HE40">
        <v>19.5675</v>
      </c>
      <c r="HF40">
        <v>999.9</v>
      </c>
      <c r="HG40">
        <v>25.9</v>
      </c>
      <c r="HH40">
        <v>29.5</v>
      </c>
      <c r="HI40">
        <v>11.9063</v>
      </c>
      <c r="HJ40">
        <v>60.9076</v>
      </c>
      <c r="HK40">
        <v>26.903</v>
      </c>
      <c r="HL40">
        <v>1</v>
      </c>
      <c r="HM40">
        <v>-0.195991</v>
      </c>
      <c r="HN40">
        <v>3.84387</v>
      </c>
      <c r="HO40">
        <v>20.2358</v>
      </c>
      <c r="HP40">
        <v>5.21594</v>
      </c>
      <c r="HQ40">
        <v>11.98</v>
      </c>
      <c r="HR40">
        <v>4.9647</v>
      </c>
      <c r="HS40">
        <v>3.2738</v>
      </c>
      <c r="HT40">
        <v>9999</v>
      </c>
      <c r="HU40">
        <v>9999</v>
      </c>
      <c r="HV40">
        <v>9999</v>
      </c>
      <c r="HW40">
        <v>935.6</v>
      </c>
      <c r="HX40">
        <v>1.86417</v>
      </c>
      <c r="HY40">
        <v>1.86016</v>
      </c>
      <c r="HZ40">
        <v>1.85834</v>
      </c>
      <c r="IA40">
        <v>1.85987</v>
      </c>
      <c r="IB40">
        <v>1.85989</v>
      </c>
      <c r="IC40">
        <v>1.85828</v>
      </c>
      <c r="ID40">
        <v>1.85732</v>
      </c>
      <c r="IE40">
        <v>1.85236</v>
      </c>
      <c r="IF40">
        <v>0</v>
      </c>
      <c r="IG40">
        <v>0</v>
      </c>
      <c r="IH40">
        <v>0</v>
      </c>
      <c r="II40">
        <v>0</v>
      </c>
      <c r="IJ40" t="s">
        <v>433</v>
      </c>
      <c r="IK40" t="s">
        <v>434</v>
      </c>
      <c r="IL40" t="s">
        <v>435</v>
      </c>
      <c r="IM40" t="s">
        <v>435</v>
      </c>
      <c r="IN40" t="s">
        <v>435</v>
      </c>
      <c r="IO40" t="s">
        <v>435</v>
      </c>
      <c r="IP40">
        <v>0</v>
      </c>
      <c r="IQ40">
        <v>100</v>
      </c>
      <c r="IR40">
        <v>100</v>
      </c>
      <c r="IS40">
        <v>-0.47</v>
      </c>
      <c r="IT40">
        <v>0.0277</v>
      </c>
      <c r="IU40">
        <v>-0.3228139330668147</v>
      </c>
      <c r="IV40">
        <v>-0.001399286051689175</v>
      </c>
      <c r="IW40">
        <v>1.297619083215453E-06</v>
      </c>
      <c r="IX40">
        <v>-4.997941095464379E-10</v>
      </c>
      <c r="IY40">
        <v>-0.005634625857734406</v>
      </c>
      <c r="IZ40">
        <v>-0.003512179546530375</v>
      </c>
      <c r="JA40">
        <v>0.0008073039280847738</v>
      </c>
      <c r="JB40">
        <v>-5.485301315548657E-06</v>
      </c>
      <c r="JC40">
        <v>2</v>
      </c>
      <c r="JD40">
        <v>1997</v>
      </c>
      <c r="JE40">
        <v>1</v>
      </c>
      <c r="JF40">
        <v>25</v>
      </c>
      <c r="JG40">
        <v>870.8</v>
      </c>
      <c r="JH40">
        <v>871</v>
      </c>
      <c r="JI40">
        <v>0.349121</v>
      </c>
      <c r="JJ40">
        <v>2.67822</v>
      </c>
      <c r="JK40">
        <v>1.49658</v>
      </c>
      <c r="JL40">
        <v>2.39014</v>
      </c>
      <c r="JM40">
        <v>1.54907</v>
      </c>
      <c r="JN40">
        <v>2.31812</v>
      </c>
      <c r="JO40">
        <v>34.0771</v>
      </c>
      <c r="JP40">
        <v>24.1751</v>
      </c>
      <c r="JQ40">
        <v>18</v>
      </c>
      <c r="JR40">
        <v>485.756</v>
      </c>
      <c r="JS40">
        <v>513.627</v>
      </c>
      <c r="JT40">
        <v>15.3027</v>
      </c>
      <c r="JU40">
        <v>24.672</v>
      </c>
      <c r="JV40">
        <v>30.0003</v>
      </c>
      <c r="JW40">
        <v>24.7875</v>
      </c>
      <c r="JX40">
        <v>24.7454</v>
      </c>
      <c r="JY40">
        <v>6.93721</v>
      </c>
      <c r="JZ40">
        <v>22.4036</v>
      </c>
      <c r="KA40">
        <v>20.8522</v>
      </c>
      <c r="KB40">
        <v>15.298</v>
      </c>
      <c r="KC40">
        <v>65.55500000000001</v>
      </c>
      <c r="KD40">
        <v>8.95322</v>
      </c>
      <c r="KE40">
        <v>100.751</v>
      </c>
      <c r="KF40">
        <v>101.125</v>
      </c>
    </row>
    <row r="41" spans="1:292">
      <c r="A41">
        <v>23</v>
      </c>
      <c r="B41">
        <v>1679508697.5</v>
      </c>
      <c r="C41">
        <v>110</v>
      </c>
      <c r="D41" t="s">
        <v>479</v>
      </c>
      <c r="E41" t="s">
        <v>480</v>
      </c>
      <c r="F41">
        <v>5</v>
      </c>
      <c r="G41" t="s">
        <v>428</v>
      </c>
      <c r="H41">
        <v>1679508689.714286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88.00495046673068</v>
      </c>
      <c r="AJ41">
        <v>103.2833272727273</v>
      </c>
      <c r="AK41">
        <v>-3.267031255095606</v>
      </c>
      <c r="AL41">
        <v>67.30139003579045</v>
      </c>
      <c r="AM41">
        <f>(AO41 - AN41 + DX41*1E3/(8.314*(DZ41+273.15)) * AQ41/DW41 * AP41) * DW41/(100*DK41) * 1000/(1000 - AO41)</f>
        <v>0</v>
      </c>
      <c r="AN41">
        <v>8.948429573116805</v>
      </c>
      <c r="AO41">
        <v>9.384596969696966</v>
      </c>
      <c r="AP41">
        <v>-5.095722307068718E-07</v>
      </c>
      <c r="AQ41">
        <v>93.42874812251745</v>
      </c>
      <c r="AR41">
        <v>2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429</v>
      </c>
      <c r="AX41" t="s">
        <v>429</v>
      </c>
      <c r="AY41">
        <v>0</v>
      </c>
      <c r="AZ41">
        <v>0</v>
      </c>
      <c r="BA41">
        <f>1-AY41/AZ41</f>
        <v>0</v>
      </c>
      <c r="BB41">
        <v>0</v>
      </c>
      <c r="BC41" t="s">
        <v>429</v>
      </c>
      <c r="BD41" t="s">
        <v>429</v>
      </c>
      <c r="BE41">
        <v>0</v>
      </c>
      <c r="BF41">
        <v>0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429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1.91</v>
      </c>
      <c r="DL41">
        <v>0.5</v>
      </c>
      <c r="DM41" t="s">
        <v>430</v>
      </c>
      <c r="DN41">
        <v>2</v>
      </c>
      <c r="DO41" t="b">
        <v>1</v>
      </c>
      <c r="DP41">
        <v>1679508689.714286</v>
      </c>
      <c r="DQ41">
        <v>125.8422142857143</v>
      </c>
      <c r="DR41">
        <v>102.4585464285714</v>
      </c>
      <c r="DS41">
        <v>9.386657142857143</v>
      </c>
      <c r="DT41">
        <v>8.951231428571429</v>
      </c>
      <c r="DU41">
        <v>126.3218214285714</v>
      </c>
      <c r="DV41">
        <v>9.358947499999999</v>
      </c>
      <c r="DW41">
        <v>500.0017857142857</v>
      </c>
      <c r="DX41">
        <v>90.05668928571427</v>
      </c>
      <c r="DY41">
        <v>0.09999532500000001</v>
      </c>
      <c r="DZ41">
        <v>18.94433928571429</v>
      </c>
      <c r="EA41">
        <v>20.01931428571428</v>
      </c>
      <c r="EB41">
        <v>999.9000000000002</v>
      </c>
      <c r="EC41">
        <v>0</v>
      </c>
      <c r="ED41">
        <v>0</v>
      </c>
      <c r="EE41">
        <v>9990.026071428571</v>
      </c>
      <c r="EF41">
        <v>0</v>
      </c>
      <c r="EG41">
        <v>12.49950714285714</v>
      </c>
      <c r="EH41">
        <v>23.38352142857142</v>
      </c>
      <c r="EI41">
        <v>127.0346071428572</v>
      </c>
      <c r="EJ41">
        <v>103.3841321428571</v>
      </c>
      <c r="EK41">
        <v>0.4354265357142857</v>
      </c>
      <c r="EL41">
        <v>102.4585464285714</v>
      </c>
      <c r="EM41">
        <v>8.951231428571429</v>
      </c>
      <c r="EN41">
        <v>0.8453313571428571</v>
      </c>
      <c r="EO41">
        <v>0.8061182142857143</v>
      </c>
      <c r="EP41">
        <v>4.492200357142858</v>
      </c>
      <c r="EQ41">
        <v>3.815498571428572</v>
      </c>
      <c r="ER41">
        <v>2000.033928571428</v>
      </c>
      <c r="ES41">
        <v>0.9799986428571428</v>
      </c>
      <c r="ET41">
        <v>0.02000169285714285</v>
      </c>
      <c r="EU41">
        <v>0</v>
      </c>
      <c r="EV41">
        <v>172.9887142857143</v>
      </c>
      <c r="EW41">
        <v>5.00078</v>
      </c>
      <c r="EX41">
        <v>3467.607857142858</v>
      </c>
      <c r="EY41">
        <v>16379.89642857143</v>
      </c>
      <c r="EZ41">
        <v>39.13821428571428</v>
      </c>
      <c r="FA41">
        <v>40.94396428571428</v>
      </c>
      <c r="FB41">
        <v>40.30339285714285</v>
      </c>
      <c r="FC41">
        <v>40.87475</v>
      </c>
      <c r="FD41">
        <v>39.95499999999999</v>
      </c>
      <c r="FE41">
        <v>1955.132142857143</v>
      </c>
      <c r="FF41">
        <v>39.90178571428572</v>
      </c>
      <c r="FG41">
        <v>0</v>
      </c>
      <c r="FH41">
        <v>1679508679.6</v>
      </c>
      <c r="FI41">
        <v>0</v>
      </c>
      <c r="FJ41">
        <v>173.00024</v>
      </c>
      <c r="FK41">
        <v>2.848923085998394</v>
      </c>
      <c r="FL41">
        <v>64.30307703746877</v>
      </c>
      <c r="FM41">
        <v>3468.116800000001</v>
      </c>
      <c r="FN41">
        <v>15</v>
      </c>
      <c r="FO41">
        <v>0</v>
      </c>
      <c r="FP41" t="s">
        <v>431</v>
      </c>
      <c r="FQ41">
        <v>1679456443.1</v>
      </c>
      <c r="FR41">
        <v>1679456433.1</v>
      </c>
      <c r="FS41">
        <v>0</v>
      </c>
      <c r="FT41">
        <v>-0.109</v>
      </c>
      <c r="FU41">
        <v>0.019</v>
      </c>
      <c r="FV41">
        <v>-0.823</v>
      </c>
      <c r="FW41">
        <v>0.271</v>
      </c>
      <c r="FX41">
        <v>420</v>
      </c>
      <c r="FY41">
        <v>24</v>
      </c>
      <c r="FZ41">
        <v>0.71</v>
      </c>
      <c r="GA41">
        <v>0.25</v>
      </c>
      <c r="GB41">
        <v>23.37875</v>
      </c>
      <c r="GC41">
        <v>0.8648105065665962</v>
      </c>
      <c r="GD41">
        <v>0.2581600317632456</v>
      </c>
      <c r="GE41">
        <v>0</v>
      </c>
      <c r="GF41">
        <v>0.434706025</v>
      </c>
      <c r="GG41">
        <v>0.01573302439024387</v>
      </c>
      <c r="GH41">
        <v>0.001643309107981517</v>
      </c>
      <c r="GI41">
        <v>1</v>
      </c>
      <c r="GJ41">
        <v>1</v>
      </c>
      <c r="GK41">
        <v>2</v>
      </c>
      <c r="GL41" t="s">
        <v>432</v>
      </c>
      <c r="GM41">
        <v>3.10096</v>
      </c>
      <c r="GN41">
        <v>2.73528</v>
      </c>
      <c r="GO41">
        <v>0.0260813</v>
      </c>
      <c r="GP41">
        <v>0.0200311</v>
      </c>
      <c r="GQ41">
        <v>0.0544419</v>
      </c>
      <c r="GR41">
        <v>0.0531572</v>
      </c>
      <c r="GS41">
        <v>25145.3</v>
      </c>
      <c r="GT41">
        <v>24978.2</v>
      </c>
      <c r="GU41">
        <v>26354.1</v>
      </c>
      <c r="GV41">
        <v>25813.1</v>
      </c>
      <c r="GW41">
        <v>40015.2</v>
      </c>
      <c r="GX41">
        <v>37294.4</v>
      </c>
      <c r="GY41">
        <v>46114.6</v>
      </c>
      <c r="GZ41">
        <v>42623.6</v>
      </c>
      <c r="HA41">
        <v>1.93213</v>
      </c>
      <c r="HB41">
        <v>1.9571</v>
      </c>
      <c r="HC41">
        <v>0.0273809</v>
      </c>
      <c r="HD41">
        <v>0</v>
      </c>
      <c r="HE41">
        <v>19.5659</v>
      </c>
      <c r="HF41">
        <v>999.9</v>
      </c>
      <c r="HG41">
        <v>25.9</v>
      </c>
      <c r="HH41">
        <v>29.5</v>
      </c>
      <c r="HI41">
        <v>11.9055</v>
      </c>
      <c r="HJ41">
        <v>60.4976</v>
      </c>
      <c r="HK41">
        <v>26.847</v>
      </c>
      <c r="HL41">
        <v>1</v>
      </c>
      <c r="HM41">
        <v>-0.195925</v>
      </c>
      <c r="HN41">
        <v>3.84963</v>
      </c>
      <c r="HO41">
        <v>20.2355</v>
      </c>
      <c r="HP41">
        <v>5.21639</v>
      </c>
      <c r="HQ41">
        <v>11.98</v>
      </c>
      <c r="HR41">
        <v>4.96475</v>
      </c>
      <c r="HS41">
        <v>3.27395</v>
      </c>
      <c r="HT41">
        <v>9999</v>
      </c>
      <c r="HU41">
        <v>9999</v>
      </c>
      <c r="HV41">
        <v>9999</v>
      </c>
      <c r="HW41">
        <v>935.6</v>
      </c>
      <c r="HX41">
        <v>1.86417</v>
      </c>
      <c r="HY41">
        <v>1.86015</v>
      </c>
      <c r="HZ41">
        <v>1.85835</v>
      </c>
      <c r="IA41">
        <v>1.85987</v>
      </c>
      <c r="IB41">
        <v>1.85989</v>
      </c>
      <c r="IC41">
        <v>1.85823</v>
      </c>
      <c r="ID41">
        <v>1.85731</v>
      </c>
      <c r="IE41">
        <v>1.85234</v>
      </c>
      <c r="IF41">
        <v>0</v>
      </c>
      <c r="IG41">
        <v>0</v>
      </c>
      <c r="IH41">
        <v>0</v>
      </c>
      <c r="II41">
        <v>0</v>
      </c>
      <c r="IJ41" t="s">
        <v>433</v>
      </c>
      <c r="IK41" t="s">
        <v>434</v>
      </c>
      <c r="IL41" t="s">
        <v>435</v>
      </c>
      <c r="IM41" t="s">
        <v>435</v>
      </c>
      <c r="IN41" t="s">
        <v>435</v>
      </c>
      <c r="IO41" t="s">
        <v>435</v>
      </c>
      <c r="IP41">
        <v>0</v>
      </c>
      <c r="IQ41">
        <v>100</v>
      </c>
      <c r="IR41">
        <v>100</v>
      </c>
      <c r="IS41">
        <v>-0.452</v>
      </c>
      <c r="IT41">
        <v>0.0277</v>
      </c>
      <c r="IU41">
        <v>-0.3228139330668147</v>
      </c>
      <c r="IV41">
        <v>-0.001399286051689175</v>
      </c>
      <c r="IW41">
        <v>1.297619083215453E-06</v>
      </c>
      <c r="IX41">
        <v>-4.997941095464379E-10</v>
      </c>
      <c r="IY41">
        <v>-0.005634625857734406</v>
      </c>
      <c r="IZ41">
        <v>-0.003512179546530375</v>
      </c>
      <c r="JA41">
        <v>0.0008073039280847738</v>
      </c>
      <c r="JB41">
        <v>-5.485301315548657E-06</v>
      </c>
      <c r="JC41">
        <v>2</v>
      </c>
      <c r="JD41">
        <v>1997</v>
      </c>
      <c r="JE41">
        <v>1</v>
      </c>
      <c r="JF41">
        <v>25</v>
      </c>
      <c r="JG41">
        <v>870.9</v>
      </c>
      <c r="JH41">
        <v>871.1</v>
      </c>
      <c r="JI41">
        <v>0.305176</v>
      </c>
      <c r="JJ41">
        <v>2.68433</v>
      </c>
      <c r="JK41">
        <v>1.49658</v>
      </c>
      <c r="JL41">
        <v>2.39014</v>
      </c>
      <c r="JM41">
        <v>1.54907</v>
      </c>
      <c r="JN41">
        <v>2.35474</v>
      </c>
      <c r="JO41">
        <v>34.0771</v>
      </c>
      <c r="JP41">
        <v>24.1838</v>
      </c>
      <c r="JQ41">
        <v>18</v>
      </c>
      <c r="JR41">
        <v>485.898</v>
      </c>
      <c r="JS41">
        <v>513.527</v>
      </c>
      <c r="JT41">
        <v>15.2833</v>
      </c>
      <c r="JU41">
        <v>24.672</v>
      </c>
      <c r="JV41">
        <v>30.0003</v>
      </c>
      <c r="JW41">
        <v>24.7875</v>
      </c>
      <c r="JX41">
        <v>24.7454</v>
      </c>
      <c r="JY41">
        <v>6.14596</v>
      </c>
      <c r="JZ41">
        <v>22.4036</v>
      </c>
      <c r="KA41">
        <v>20.8522</v>
      </c>
      <c r="KB41">
        <v>15.2807</v>
      </c>
      <c r="KC41">
        <v>52.1977</v>
      </c>
      <c r="KD41">
        <v>8.95992</v>
      </c>
      <c r="KE41">
        <v>100.751</v>
      </c>
      <c r="KF41">
        <v>101.126</v>
      </c>
    </row>
    <row r="42" spans="1:292">
      <c r="A42">
        <v>24</v>
      </c>
      <c r="B42">
        <v>1679508702.5</v>
      </c>
      <c r="C42">
        <v>115</v>
      </c>
      <c r="D42" t="s">
        <v>481</v>
      </c>
      <c r="E42" t="s">
        <v>482</v>
      </c>
      <c r="F42">
        <v>5</v>
      </c>
      <c r="G42" t="s">
        <v>428</v>
      </c>
      <c r="H42">
        <v>1679508695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71.24262510931433</v>
      </c>
      <c r="AJ42">
        <v>86.78744545454548</v>
      </c>
      <c r="AK42">
        <v>-3.298420204899058</v>
      </c>
      <c r="AL42">
        <v>67.30139003579045</v>
      </c>
      <c r="AM42">
        <f>(AO42 - AN42 + DX42*1E3/(8.314*(DZ42+273.15)) * AQ42/DW42 * AP42) * DW42/(100*DK42) * 1000/(1000 - AO42)</f>
        <v>0</v>
      </c>
      <c r="AN42">
        <v>8.946894707253053</v>
      </c>
      <c r="AO42">
        <v>9.38092303030303</v>
      </c>
      <c r="AP42">
        <v>-2.774337458906156E-06</v>
      </c>
      <c r="AQ42">
        <v>93.42874812251745</v>
      </c>
      <c r="AR42">
        <v>3</v>
      </c>
      <c r="AS42">
        <v>1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429</v>
      </c>
      <c r="AX42" t="s">
        <v>429</v>
      </c>
      <c r="AY42">
        <v>0</v>
      </c>
      <c r="AZ42">
        <v>0</v>
      </c>
      <c r="BA42">
        <f>1-AY42/AZ42</f>
        <v>0</v>
      </c>
      <c r="BB42">
        <v>0</v>
      </c>
      <c r="BC42" t="s">
        <v>429</v>
      </c>
      <c r="BD42" t="s">
        <v>429</v>
      </c>
      <c r="BE42">
        <v>0</v>
      </c>
      <c r="BF42">
        <v>0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429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1.91</v>
      </c>
      <c r="DL42">
        <v>0.5</v>
      </c>
      <c r="DM42" t="s">
        <v>430</v>
      </c>
      <c r="DN42">
        <v>2</v>
      </c>
      <c r="DO42" t="b">
        <v>1</v>
      </c>
      <c r="DP42">
        <v>1679508695</v>
      </c>
      <c r="DQ42">
        <v>108.7448111111111</v>
      </c>
      <c r="DR42">
        <v>84.99172592592592</v>
      </c>
      <c r="DS42">
        <v>9.384625555555555</v>
      </c>
      <c r="DT42">
        <v>8.948465925925927</v>
      </c>
      <c r="DU42">
        <v>109.2054592592593</v>
      </c>
      <c r="DV42">
        <v>9.356935185185185</v>
      </c>
      <c r="DW42">
        <v>499.9948518518519</v>
      </c>
      <c r="DX42">
        <v>90.05707407407408</v>
      </c>
      <c r="DY42">
        <v>0.09993534074074073</v>
      </c>
      <c r="DZ42">
        <v>18.94505185185185</v>
      </c>
      <c r="EA42">
        <v>20.02083703703704</v>
      </c>
      <c r="EB42">
        <v>999.9000000000001</v>
      </c>
      <c r="EC42">
        <v>0</v>
      </c>
      <c r="ED42">
        <v>0</v>
      </c>
      <c r="EE42">
        <v>9995.069259259259</v>
      </c>
      <c r="EF42">
        <v>0</v>
      </c>
      <c r="EG42">
        <v>12.49922592592592</v>
      </c>
      <c r="EH42">
        <v>23.75303333333333</v>
      </c>
      <c r="EI42">
        <v>109.7750703703704</v>
      </c>
      <c r="EJ42">
        <v>85.75926666666666</v>
      </c>
      <c r="EK42">
        <v>0.4361589259259259</v>
      </c>
      <c r="EL42">
        <v>84.99172592592592</v>
      </c>
      <c r="EM42">
        <v>8.948465925925927</v>
      </c>
      <c r="EN42">
        <v>0.845151962962963</v>
      </c>
      <c r="EO42">
        <v>0.8058726296296297</v>
      </c>
      <c r="EP42">
        <v>4.489167407407407</v>
      </c>
      <c r="EQ42">
        <v>3.811169999999999</v>
      </c>
      <c r="ER42">
        <v>2000.029629629629</v>
      </c>
      <c r="ES42">
        <v>0.9799990370370369</v>
      </c>
      <c r="ET42">
        <v>0.02000129259259259</v>
      </c>
      <c r="EU42">
        <v>0</v>
      </c>
      <c r="EV42">
        <v>173.1928148148148</v>
      </c>
      <c r="EW42">
        <v>5.00078</v>
      </c>
      <c r="EX42">
        <v>3473.360740740742</v>
      </c>
      <c r="EY42">
        <v>16379.85925925926</v>
      </c>
      <c r="EZ42">
        <v>39.23362962962963</v>
      </c>
      <c r="FA42">
        <v>41.02285185185185</v>
      </c>
      <c r="FB42">
        <v>40.42337037037036</v>
      </c>
      <c r="FC42">
        <v>40.96966666666667</v>
      </c>
      <c r="FD42">
        <v>40.0367037037037</v>
      </c>
      <c r="FE42">
        <v>1955.128888888889</v>
      </c>
      <c r="FF42">
        <v>39.9</v>
      </c>
      <c r="FG42">
        <v>0</v>
      </c>
      <c r="FH42">
        <v>1679508684.4</v>
      </c>
      <c r="FI42">
        <v>0</v>
      </c>
      <c r="FJ42">
        <v>173.22028</v>
      </c>
      <c r="FK42">
        <v>2.077538450915507</v>
      </c>
      <c r="FL42">
        <v>68.04999992026259</v>
      </c>
      <c r="FM42">
        <v>3473.349200000001</v>
      </c>
      <c r="FN42">
        <v>15</v>
      </c>
      <c r="FO42">
        <v>0</v>
      </c>
      <c r="FP42" t="s">
        <v>431</v>
      </c>
      <c r="FQ42">
        <v>1679456443.1</v>
      </c>
      <c r="FR42">
        <v>1679456433.1</v>
      </c>
      <c r="FS42">
        <v>0</v>
      </c>
      <c r="FT42">
        <v>-0.109</v>
      </c>
      <c r="FU42">
        <v>0.019</v>
      </c>
      <c r="FV42">
        <v>-0.823</v>
      </c>
      <c r="FW42">
        <v>0.271</v>
      </c>
      <c r="FX42">
        <v>420</v>
      </c>
      <c r="FY42">
        <v>24</v>
      </c>
      <c r="FZ42">
        <v>0.71</v>
      </c>
      <c r="GA42">
        <v>0.25</v>
      </c>
      <c r="GB42">
        <v>23.52706829268293</v>
      </c>
      <c r="GC42">
        <v>3.957447386759561</v>
      </c>
      <c r="GD42">
        <v>0.4031298752408697</v>
      </c>
      <c r="GE42">
        <v>0</v>
      </c>
      <c r="GF42">
        <v>0.435338268292683</v>
      </c>
      <c r="GG42">
        <v>0.009791853658536369</v>
      </c>
      <c r="GH42">
        <v>0.001418565748098261</v>
      </c>
      <c r="GI42">
        <v>1</v>
      </c>
      <c r="GJ42">
        <v>1</v>
      </c>
      <c r="GK42">
        <v>2</v>
      </c>
      <c r="GL42" t="s">
        <v>432</v>
      </c>
      <c r="GM42">
        <v>3.10084</v>
      </c>
      <c r="GN42">
        <v>2.73539</v>
      </c>
      <c r="GO42">
        <v>0.0220668</v>
      </c>
      <c r="GP42">
        <v>0.0158044</v>
      </c>
      <c r="GQ42">
        <v>0.0544276</v>
      </c>
      <c r="GR42">
        <v>0.0531352</v>
      </c>
      <c r="GS42">
        <v>25248.8</v>
      </c>
      <c r="GT42">
        <v>25085.8</v>
      </c>
      <c r="GU42">
        <v>26353.8</v>
      </c>
      <c r="GV42">
        <v>25812.8</v>
      </c>
      <c r="GW42">
        <v>40015.2</v>
      </c>
      <c r="GX42">
        <v>37294.5</v>
      </c>
      <c r="GY42">
        <v>46114.5</v>
      </c>
      <c r="GZ42">
        <v>42623.4</v>
      </c>
      <c r="HA42">
        <v>1.9316</v>
      </c>
      <c r="HB42">
        <v>1.95702</v>
      </c>
      <c r="HC42">
        <v>0.0275075</v>
      </c>
      <c r="HD42">
        <v>0</v>
      </c>
      <c r="HE42">
        <v>19.5642</v>
      </c>
      <c r="HF42">
        <v>999.9</v>
      </c>
      <c r="HG42">
        <v>25.9</v>
      </c>
      <c r="HH42">
        <v>29.5</v>
      </c>
      <c r="HI42">
        <v>11.9052</v>
      </c>
      <c r="HJ42">
        <v>60.8376</v>
      </c>
      <c r="HK42">
        <v>26.8149</v>
      </c>
      <c r="HL42">
        <v>1</v>
      </c>
      <c r="HM42">
        <v>-0.19579</v>
      </c>
      <c r="HN42">
        <v>3.87756</v>
      </c>
      <c r="HO42">
        <v>20.235</v>
      </c>
      <c r="HP42">
        <v>5.21609</v>
      </c>
      <c r="HQ42">
        <v>11.98</v>
      </c>
      <c r="HR42">
        <v>4.9646</v>
      </c>
      <c r="HS42">
        <v>3.27363</v>
      </c>
      <c r="HT42">
        <v>9999</v>
      </c>
      <c r="HU42">
        <v>9999</v>
      </c>
      <c r="HV42">
        <v>9999</v>
      </c>
      <c r="HW42">
        <v>935.6</v>
      </c>
      <c r="HX42">
        <v>1.86417</v>
      </c>
      <c r="HY42">
        <v>1.86014</v>
      </c>
      <c r="HZ42">
        <v>1.85835</v>
      </c>
      <c r="IA42">
        <v>1.85988</v>
      </c>
      <c r="IB42">
        <v>1.85989</v>
      </c>
      <c r="IC42">
        <v>1.85827</v>
      </c>
      <c r="ID42">
        <v>1.85731</v>
      </c>
      <c r="IE42">
        <v>1.85232</v>
      </c>
      <c r="IF42">
        <v>0</v>
      </c>
      <c r="IG42">
        <v>0</v>
      </c>
      <c r="IH42">
        <v>0</v>
      </c>
      <c r="II42">
        <v>0</v>
      </c>
      <c r="IJ42" t="s">
        <v>433</v>
      </c>
      <c r="IK42" t="s">
        <v>434</v>
      </c>
      <c r="IL42" t="s">
        <v>435</v>
      </c>
      <c r="IM42" t="s">
        <v>435</v>
      </c>
      <c r="IN42" t="s">
        <v>435</v>
      </c>
      <c r="IO42" t="s">
        <v>435</v>
      </c>
      <c r="IP42">
        <v>0</v>
      </c>
      <c r="IQ42">
        <v>100</v>
      </c>
      <c r="IR42">
        <v>100</v>
      </c>
      <c r="IS42">
        <v>-0.432</v>
      </c>
      <c r="IT42">
        <v>0.0276</v>
      </c>
      <c r="IU42">
        <v>-0.3228139330668147</v>
      </c>
      <c r="IV42">
        <v>-0.001399286051689175</v>
      </c>
      <c r="IW42">
        <v>1.297619083215453E-06</v>
      </c>
      <c r="IX42">
        <v>-4.997941095464379E-10</v>
      </c>
      <c r="IY42">
        <v>-0.005634625857734406</v>
      </c>
      <c r="IZ42">
        <v>-0.003512179546530375</v>
      </c>
      <c r="JA42">
        <v>0.0008073039280847738</v>
      </c>
      <c r="JB42">
        <v>-5.485301315548657E-06</v>
      </c>
      <c r="JC42">
        <v>2</v>
      </c>
      <c r="JD42">
        <v>1997</v>
      </c>
      <c r="JE42">
        <v>1</v>
      </c>
      <c r="JF42">
        <v>25</v>
      </c>
      <c r="JG42">
        <v>871</v>
      </c>
      <c r="JH42">
        <v>871.2</v>
      </c>
      <c r="JI42">
        <v>0.26001</v>
      </c>
      <c r="JJ42">
        <v>2.69043</v>
      </c>
      <c r="JK42">
        <v>1.49658</v>
      </c>
      <c r="JL42">
        <v>2.39136</v>
      </c>
      <c r="JM42">
        <v>1.54907</v>
      </c>
      <c r="JN42">
        <v>2.33521</v>
      </c>
      <c r="JO42">
        <v>34.0771</v>
      </c>
      <c r="JP42">
        <v>24.1838</v>
      </c>
      <c r="JQ42">
        <v>18</v>
      </c>
      <c r="JR42">
        <v>485.605</v>
      </c>
      <c r="JS42">
        <v>513.482</v>
      </c>
      <c r="JT42">
        <v>15.2637</v>
      </c>
      <c r="JU42">
        <v>24.672</v>
      </c>
      <c r="JV42">
        <v>30.0003</v>
      </c>
      <c r="JW42">
        <v>24.7882</v>
      </c>
      <c r="JX42">
        <v>24.746</v>
      </c>
      <c r="JY42">
        <v>5.2965</v>
      </c>
      <c r="JZ42">
        <v>22.4036</v>
      </c>
      <c r="KA42">
        <v>20.8522</v>
      </c>
      <c r="KB42">
        <v>15.2591</v>
      </c>
      <c r="KC42">
        <v>32.162</v>
      </c>
      <c r="KD42">
        <v>8.96519</v>
      </c>
      <c r="KE42">
        <v>100.75</v>
      </c>
      <c r="KF42">
        <v>101.125</v>
      </c>
    </row>
    <row r="43" spans="1:292">
      <c r="A43">
        <v>25</v>
      </c>
      <c r="B43">
        <v>1679508799.5</v>
      </c>
      <c r="C43">
        <v>212</v>
      </c>
      <c r="D43" t="s">
        <v>483</v>
      </c>
      <c r="E43" t="s">
        <v>484</v>
      </c>
      <c r="F43">
        <v>5</v>
      </c>
      <c r="G43" t="s">
        <v>428</v>
      </c>
      <c r="H43">
        <v>1679508791.5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423.7969186708129</v>
      </c>
      <c r="AJ43">
        <v>420.5000848484847</v>
      </c>
      <c r="AK43">
        <v>0.0008109923899364437</v>
      </c>
      <c r="AL43">
        <v>67.30139003579045</v>
      </c>
      <c r="AM43">
        <f>(AO43 - AN43 + DX43*1E3/(8.314*(DZ43+273.15)) * AQ43/DW43 * AP43) * DW43/(100*DK43) * 1000/(1000 - AO43)</f>
        <v>0</v>
      </c>
      <c r="AN43">
        <v>8.972353663150853</v>
      </c>
      <c r="AO43">
        <v>9.432517575757577</v>
      </c>
      <c r="AP43">
        <v>1.896480543788031E-07</v>
      </c>
      <c r="AQ43">
        <v>93.42874812251745</v>
      </c>
      <c r="AR43">
        <v>2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429</v>
      </c>
      <c r="AX43" t="s">
        <v>429</v>
      </c>
      <c r="AY43">
        <v>0</v>
      </c>
      <c r="AZ43">
        <v>0</v>
      </c>
      <c r="BA43">
        <f>1-AY43/AZ43</f>
        <v>0</v>
      </c>
      <c r="BB43">
        <v>0</v>
      </c>
      <c r="BC43" t="s">
        <v>429</v>
      </c>
      <c r="BD43" t="s">
        <v>429</v>
      </c>
      <c r="BE43">
        <v>0</v>
      </c>
      <c r="BF43">
        <v>0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429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1.91</v>
      </c>
      <c r="DL43">
        <v>0.5</v>
      </c>
      <c r="DM43" t="s">
        <v>430</v>
      </c>
      <c r="DN43">
        <v>2</v>
      </c>
      <c r="DO43" t="b">
        <v>1</v>
      </c>
      <c r="DP43">
        <v>1679508791.5</v>
      </c>
      <c r="DQ43">
        <v>416.5106451612903</v>
      </c>
      <c r="DR43">
        <v>419.9964516129033</v>
      </c>
      <c r="DS43">
        <v>9.430862580645162</v>
      </c>
      <c r="DT43">
        <v>8.972330000000001</v>
      </c>
      <c r="DU43">
        <v>417.2276774193548</v>
      </c>
      <c r="DV43">
        <v>9.402705806451612</v>
      </c>
      <c r="DW43">
        <v>499.9888387096775</v>
      </c>
      <c r="DX43">
        <v>90.04957741935486</v>
      </c>
      <c r="DY43">
        <v>0.09994037096774191</v>
      </c>
      <c r="DZ43">
        <v>18.94422580645161</v>
      </c>
      <c r="EA43">
        <v>20.02397741935484</v>
      </c>
      <c r="EB43">
        <v>999.9000000000003</v>
      </c>
      <c r="EC43">
        <v>0</v>
      </c>
      <c r="ED43">
        <v>0</v>
      </c>
      <c r="EE43">
        <v>10004.79838709678</v>
      </c>
      <c r="EF43">
        <v>0</v>
      </c>
      <c r="EG43">
        <v>12.47017741935484</v>
      </c>
      <c r="EH43">
        <v>-3.485723548387097</v>
      </c>
      <c r="EI43">
        <v>420.476064516129</v>
      </c>
      <c r="EJ43">
        <v>423.7989677419355</v>
      </c>
      <c r="EK43">
        <v>0.4585321935483871</v>
      </c>
      <c r="EL43">
        <v>419.9964516129033</v>
      </c>
      <c r="EM43">
        <v>8.972330000000001</v>
      </c>
      <c r="EN43">
        <v>0.849245129032258</v>
      </c>
      <c r="EO43">
        <v>0.8079544516129035</v>
      </c>
      <c r="EP43">
        <v>4.558209677419355</v>
      </c>
      <c r="EQ43">
        <v>3.847830322580645</v>
      </c>
      <c r="ER43">
        <v>2000.026451612903</v>
      </c>
      <c r="ES43">
        <v>0.9799997419354837</v>
      </c>
      <c r="ET43">
        <v>0.02000035483870968</v>
      </c>
      <c r="EU43">
        <v>0</v>
      </c>
      <c r="EV43">
        <v>169.6904193548387</v>
      </c>
      <c r="EW43">
        <v>5.000779999999999</v>
      </c>
      <c r="EX43">
        <v>3415.251935483871</v>
      </c>
      <c r="EY43">
        <v>16379.85806451613</v>
      </c>
      <c r="EZ43">
        <v>39.57829032258064</v>
      </c>
      <c r="FA43">
        <v>40.86464516129031</v>
      </c>
      <c r="FB43">
        <v>40.46541935483869</v>
      </c>
      <c r="FC43">
        <v>40.5581935483871</v>
      </c>
      <c r="FD43">
        <v>39.91106451612902</v>
      </c>
      <c r="FE43">
        <v>1955.126451612903</v>
      </c>
      <c r="FF43">
        <v>39.90000000000001</v>
      </c>
      <c r="FG43">
        <v>0</v>
      </c>
      <c r="FH43">
        <v>1679508781.6</v>
      </c>
      <c r="FI43">
        <v>0</v>
      </c>
      <c r="FJ43">
        <v>169.6786</v>
      </c>
      <c r="FK43">
        <v>-0.07284614900036573</v>
      </c>
      <c r="FL43">
        <v>-9.103076923946634</v>
      </c>
      <c r="FM43">
        <v>3415.1096</v>
      </c>
      <c r="FN43">
        <v>15</v>
      </c>
      <c r="FO43">
        <v>0</v>
      </c>
      <c r="FP43" t="s">
        <v>431</v>
      </c>
      <c r="FQ43">
        <v>1679456443.1</v>
      </c>
      <c r="FR43">
        <v>1679456433.1</v>
      </c>
      <c r="FS43">
        <v>0</v>
      </c>
      <c r="FT43">
        <v>-0.109</v>
      </c>
      <c r="FU43">
        <v>0.019</v>
      </c>
      <c r="FV43">
        <v>-0.823</v>
      </c>
      <c r="FW43">
        <v>0.271</v>
      </c>
      <c r="FX43">
        <v>420</v>
      </c>
      <c r="FY43">
        <v>24</v>
      </c>
      <c r="FZ43">
        <v>0.71</v>
      </c>
      <c r="GA43">
        <v>0.25</v>
      </c>
      <c r="GB43">
        <v>-3.494627750000001</v>
      </c>
      <c r="GC43">
        <v>0.2820811632270223</v>
      </c>
      <c r="GD43">
        <v>0.03724541948263572</v>
      </c>
      <c r="GE43">
        <v>0</v>
      </c>
      <c r="GF43">
        <v>0.4576438749999999</v>
      </c>
      <c r="GG43">
        <v>0.01916288555346898</v>
      </c>
      <c r="GH43">
        <v>0.002126251139770415</v>
      </c>
      <c r="GI43">
        <v>1</v>
      </c>
      <c r="GJ43">
        <v>1</v>
      </c>
      <c r="GK43">
        <v>2</v>
      </c>
      <c r="GL43" t="s">
        <v>432</v>
      </c>
      <c r="GM43">
        <v>3.10085</v>
      </c>
      <c r="GN43">
        <v>2.73523</v>
      </c>
      <c r="GO43">
        <v>0.087968</v>
      </c>
      <c r="GP43">
        <v>0.0884456</v>
      </c>
      <c r="GQ43">
        <v>0.0546549</v>
      </c>
      <c r="GR43">
        <v>0.0532574</v>
      </c>
      <c r="GS43">
        <v>23546.3</v>
      </c>
      <c r="GT43">
        <v>23232.1</v>
      </c>
      <c r="GU43">
        <v>26353.8</v>
      </c>
      <c r="GV43">
        <v>25811.8</v>
      </c>
      <c r="GW43">
        <v>40013.5</v>
      </c>
      <c r="GX43">
        <v>37297.5</v>
      </c>
      <c r="GY43">
        <v>46114.3</v>
      </c>
      <c r="GZ43">
        <v>42622.8</v>
      </c>
      <c r="HA43">
        <v>1.9317</v>
      </c>
      <c r="HB43">
        <v>1.95802</v>
      </c>
      <c r="HC43">
        <v>0.0289492</v>
      </c>
      <c r="HD43">
        <v>0</v>
      </c>
      <c r="HE43">
        <v>19.5352</v>
      </c>
      <c r="HF43">
        <v>999.9</v>
      </c>
      <c r="HG43">
        <v>25.8</v>
      </c>
      <c r="HH43">
        <v>29.6</v>
      </c>
      <c r="HI43">
        <v>11.9276</v>
      </c>
      <c r="HJ43">
        <v>61.0077</v>
      </c>
      <c r="HK43">
        <v>26.9431</v>
      </c>
      <c r="HL43">
        <v>1</v>
      </c>
      <c r="HM43">
        <v>-0.194278</v>
      </c>
      <c r="HN43">
        <v>4.07004</v>
      </c>
      <c r="HO43">
        <v>20.2287</v>
      </c>
      <c r="HP43">
        <v>5.21819</v>
      </c>
      <c r="HQ43">
        <v>11.9798</v>
      </c>
      <c r="HR43">
        <v>4.9649</v>
      </c>
      <c r="HS43">
        <v>3.27395</v>
      </c>
      <c r="HT43">
        <v>9999</v>
      </c>
      <c r="HU43">
        <v>9999</v>
      </c>
      <c r="HV43">
        <v>9999</v>
      </c>
      <c r="HW43">
        <v>935.7</v>
      </c>
      <c r="HX43">
        <v>1.86417</v>
      </c>
      <c r="HY43">
        <v>1.86016</v>
      </c>
      <c r="HZ43">
        <v>1.85836</v>
      </c>
      <c r="IA43">
        <v>1.85986</v>
      </c>
      <c r="IB43">
        <v>1.85989</v>
      </c>
      <c r="IC43">
        <v>1.85826</v>
      </c>
      <c r="ID43">
        <v>1.8573</v>
      </c>
      <c r="IE43">
        <v>1.85235</v>
      </c>
      <c r="IF43">
        <v>0</v>
      </c>
      <c r="IG43">
        <v>0</v>
      </c>
      <c r="IH43">
        <v>0</v>
      </c>
      <c r="II43">
        <v>0</v>
      </c>
      <c r="IJ43" t="s">
        <v>433</v>
      </c>
      <c r="IK43" t="s">
        <v>434</v>
      </c>
      <c r="IL43" t="s">
        <v>435</v>
      </c>
      <c r="IM43" t="s">
        <v>435</v>
      </c>
      <c r="IN43" t="s">
        <v>435</v>
      </c>
      <c r="IO43" t="s">
        <v>435</v>
      </c>
      <c r="IP43">
        <v>0</v>
      </c>
      <c r="IQ43">
        <v>100</v>
      </c>
      <c r="IR43">
        <v>100</v>
      </c>
      <c r="IS43">
        <v>-0.717</v>
      </c>
      <c r="IT43">
        <v>0.0282</v>
      </c>
      <c r="IU43">
        <v>-0.3228139330668147</v>
      </c>
      <c r="IV43">
        <v>-0.001399286051689175</v>
      </c>
      <c r="IW43">
        <v>1.297619083215453E-06</v>
      </c>
      <c r="IX43">
        <v>-4.997941095464379E-10</v>
      </c>
      <c r="IY43">
        <v>-0.005634625857734406</v>
      </c>
      <c r="IZ43">
        <v>-0.003512179546530375</v>
      </c>
      <c r="JA43">
        <v>0.0008073039280847738</v>
      </c>
      <c r="JB43">
        <v>-5.485301315548657E-06</v>
      </c>
      <c r="JC43">
        <v>2</v>
      </c>
      <c r="JD43">
        <v>1997</v>
      </c>
      <c r="JE43">
        <v>1</v>
      </c>
      <c r="JF43">
        <v>25</v>
      </c>
      <c r="JG43">
        <v>872.6</v>
      </c>
      <c r="JH43">
        <v>872.8</v>
      </c>
      <c r="JI43">
        <v>1.13525</v>
      </c>
      <c r="JJ43">
        <v>2.64038</v>
      </c>
      <c r="JK43">
        <v>1.49658</v>
      </c>
      <c r="JL43">
        <v>2.39014</v>
      </c>
      <c r="JM43">
        <v>1.54907</v>
      </c>
      <c r="JN43">
        <v>2.37061</v>
      </c>
      <c r="JO43">
        <v>34.0998</v>
      </c>
      <c r="JP43">
        <v>24.1838</v>
      </c>
      <c r="JQ43">
        <v>18</v>
      </c>
      <c r="JR43">
        <v>485.768</v>
      </c>
      <c r="JS43">
        <v>514.28</v>
      </c>
      <c r="JT43">
        <v>15.096</v>
      </c>
      <c r="JU43">
        <v>24.684</v>
      </c>
      <c r="JV43">
        <v>30.0002</v>
      </c>
      <c r="JW43">
        <v>24.801</v>
      </c>
      <c r="JX43">
        <v>24.7598</v>
      </c>
      <c r="JY43">
        <v>22.8363</v>
      </c>
      <c r="JZ43">
        <v>22.4036</v>
      </c>
      <c r="KA43">
        <v>20.8522</v>
      </c>
      <c r="KB43">
        <v>15.0761</v>
      </c>
      <c r="KC43">
        <v>426.695</v>
      </c>
      <c r="KD43">
        <v>8.96543</v>
      </c>
      <c r="KE43">
        <v>100.75</v>
      </c>
      <c r="KF43">
        <v>101.122</v>
      </c>
    </row>
    <row r="44" spans="1:292">
      <c r="A44">
        <v>26</v>
      </c>
      <c r="B44">
        <v>1679508804.5</v>
      </c>
      <c r="C44">
        <v>217</v>
      </c>
      <c r="D44" t="s">
        <v>485</v>
      </c>
      <c r="E44" t="s">
        <v>486</v>
      </c>
      <c r="F44">
        <v>5</v>
      </c>
      <c r="G44" t="s">
        <v>428</v>
      </c>
      <c r="H44">
        <v>1679508796.655172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423.8058235685685</v>
      </c>
      <c r="AJ44">
        <v>420.5424484848486</v>
      </c>
      <c r="AK44">
        <v>0.001528193445575039</v>
      </c>
      <c r="AL44">
        <v>67.30139003579045</v>
      </c>
      <c r="AM44">
        <f>(AO44 - AN44 + DX44*1E3/(8.314*(DZ44+273.15)) * AQ44/DW44 * AP44) * DW44/(100*DK44) * 1000/(1000 - AO44)</f>
        <v>0</v>
      </c>
      <c r="AN44">
        <v>8.971137372838333</v>
      </c>
      <c r="AO44">
        <v>9.432534787878788</v>
      </c>
      <c r="AP44">
        <v>2.627324947944101E-07</v>
      </c>
      <c r="AQ44">
        <v>93.42874812251745</v>
      </c>
      <c r="AR44">
        <v>2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429</v>
      </c>
      <c r="AX44" t="s">
        <v>429</v>
      </c>
      <c r="AY44">
        <v>0</v>
      </c>
      <c r="AZ44">
        <v>0</v>
      </c>
      <c r="BA44">
        <f>1-AY44/AZ44</f>
        <v>0</v>
      </c>
      <c r="BB44">
        <v>0</v>
      </c>
      <c r="BC44" t="s">
        <v>429</v>
      </c>
      <c r="BD44" t="s">
        <v>429</v>
      </c>
      <c r="BE44">
        <v>0</v>
      </c>
      <c r="BF44">
        <v>0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429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1.91</v>
      </c>
      <c r="DL44">
        <v>0.5</v>
      </c>
      <c r="DM44" t="s">
        <v>430</v>
      </c>
      <c r="DN44">
        <v>2</v>
      </c>
      <c r="DO44" t="b">
        <v>1</v>
      </c>
      <c r="DP44">
        <v>1679508796.655172</v>
      </c>
      <c r="DQ44">
        <v>416.5209655172413</v>
      </c>
      <c r="DR44">
        <v>420.1324827586207</v>
      </c>
      <c r="DS44">
        <v>9.431882413793105</v>
      </c>
      <c r="DT44">
        <v>8.971713103448277</v>
      </c>
      <c r="DU44">
        <v>417.2379655172414</v>
      </c>
      <c r="DV44">
        <v>9.403715862068966</v>
      </c>
      <c r="DW44">
        <v>499.9486206896552</v>
      </c>
      <c r="DX44">
        <v>90.0486827586207</v>
      </c>
      <c r="DY44">
        <v>0.0998811</v>
      </c>
      <c r="DZ44">
        <v>18.94234137931035</v>
      </c>
      <c r="EA44">
        <v>20.02148965517241</v>
      </c>
      <c r="EB44">
        <v>999.9000000000002</v>
      </c>
      <c r="EC44">
        <v>0</v>
      </c>
      <c r="ED44">
        <v>0</v>
      </c>
      <c r="EE44">
        <v>10010.83689655173</v>
      </c>
      <c r="EF44">
        <v>0</v>
      </c>
      <c r="EG44">
        <v>12.48594482758621</v>
      </c>
      <c r="EH44">
        <v>-3.611466551724139</v>
      </c>
      <c r="EI44">
        <v>420.4869310344828</v>
      </c>
      <c r="EJ44">
        <v>423.9358965517241</v>
      </c>
      <c r="EK44">
        <v>0.4601695862068966</v>
      </c>
      <c r="EL44">
        <v>420.1324827586207</v>
      </c>
      <c r="EM44">
        <v>8.971713103448277</v>
      </c>
      <c r="EN44">
        <v>0.8493285862068967</v>
      </c>
      <c r="EO44">
        <v>0.8078908965517242</v>
      </c>
      <c r="EP44">
        <v>4.559613793103447</v>
      </c>
      <c r="EQ44">
        <v>3.846711034482759</v>
      </c>
      <c r="ER44">
        <v>2000.010344827587</v>
      </c>
      <c r="ES44">
        <v>0.9799988275862066</v>
      </c>
      <c r="ET44">
        <v>0.02000126896551724</v>
      </c>
      <c r="EU44">
        <v>0</v>
      </c>
      <c r="EV44">
        <v>169.6611724137931</v>
      </c>
      <c r="EW44">
        <v>5.00078</v>
      </c>
      <c r="EX44">
        <v>3414.424482758621</v>
      </c>
      <c r="EY44">
        <v>16379.72068965517</v>
      </c>
      <c r="EZ44">
        <v>39.50399999999999</v>
      </c>
      <c r="FA44">
        <v>40.7605172413793</v>
      </c>
      <c r="FB44">
        <v>40.35748275862069</v>
      </c>
      <c r="FC44">
        <v>40.40493103448275</v>
      </c>
      <c r="FD44">
        <v>39.84886206896551</v>
      </c>
      <c r="FE44">
        <v>1955.110344827586</v>
      </c>
      <c r="FF44">
        <v>39.90000000000001</v>
      </c>
      <c r="FG44">
        <v>0</v>
      </c>
      <c r="FH44">
        <v>1679508786.4</v>
      </c>
      <c r="FI44">
        <v>0</v>
      </c>
      <c r="FJ44">
        <v>169.66104</v>
      </c>
      <c r="FK44">
        <v>0.4066153703155091</v>
      </c>
      <c r="FL44">
        <v>-9.230769206766251</v>
      </c>
      <c r="FM44">
        <v>3414.3384</v>
      </c>
      <c r="FN44">
        <v>15</v>
      </c>
      <c r="FO44">
        <v>0</v>
      </c>
      <c r="FP44" t="s">
        <v>431</v>
      </c>
      <c r="FQ44">
        <v>1679456443.1</v>
      </c>
      <c r="FR44">
        <v>1679456433.1</v>
      </c>
      <c r="FS44">
        <v>0</v>
      </c>
      <c r="FT44">
        <v>-0.109</v>
      </c>
      <c r="FU44">
        <v>0.019</v>
      </c>
      <c r="FV44">
        <v>-0.823</v>
      </c>
      <c r="FW44">
        <v>0.271</v>
      </c>
      <c r="FX44">
        <v>420</v>
      </c>
      <c r="FY44">
        <v>24</v>
      </c>
      <c r="FZ44">
        <v>0.71</v>
      </c>
      <c r="GA44">
        <v>0.25</v>
      </c>
      <c r="GB44">
        <v>-3.582418</v>
      </c>
      <c r="GC44">
        <v>-1.521056960600367</v>
      </c>
      <c r="GD44">
        <v>0.328773338830873</v>
      </c>
      <c r="GE44">
        <v>0</v>
      </c>
      <c r="GF44">
        <v>0.4594632750000001</v>
      </c>
      <c r="GG44">
        <v>0.01685674671669709</v>
      </c>
      <c r="GH44">
        <v>0.001899331935016889</v>
      </c>
      <c r="GI44">
        <v>1</v>
      </c>
      <c r="GJ44">
        <v>1</v>
      </c>
      <c r="GK44">
        <v>2</v>
      </c>
      <c r="GL44" t="s">
        <v>432</v>
      </c>
      <c r="GM44">
        <v>3.10106</v>
      </c>
      <c r="GN44">
        <v>2.73574</v>
      </c>
      <c r="GO44">
        <v>0.08797969999999999</v>
      </c>
      <c r="GP44">
        <v>0.0888437</v>
      </c>
      <c r="GQ44">
        <v>0.0546525</v>
      </c>
      <c r="GR44">
        <v>0.0532467</v>
      </c>
      <c r="GS44">
        <v>23545.9</v>
      </c>
      <c r="GT44">
        <v>23222</v>
      </c>
      <c r="GU44">
        <v>26353.7</v>
      </c>
      <c r="GV44">
        <v>25811.8</v>
      </c>
      <c r="GW44">
        <v>40013.3</v>
      </c>
      <c r="GX44">
        <v>37297.7</v>
      </c>
      <c r="GY44">
        <v>46114</v>
      </c>
      <c r="GZ44">
        <v>42622.5</v>
      </c>
      <c r="HA44">
        <v>1.93247</v>
      </c>
      <c r="HB44">
        <v>1.95758</v>
      </c>
      <c r="HC44">
        <v>0.0292137</v>
      </c>
      <c r="HD44">
        <v>0</v>
      </c>
      <c r="HE44">
        <v>19.534</v>
      </c>
      <c r="HF44">
        <v>999.9</v>
      </c>
      <c r="HG44">
        <v>25.8</v>
      </c>
      <c r="HH44">
        <v>29.5</v>
      </c>
      <c r="HI44">
        <v>11.8616</v>
      </c>
      <c r="HJ44">
        <v>60.2077</v>
      </c>
      <c r="HK44">
        <v>26.7107</v>
      </c>
      <c r="HL44">
        <v>1</v>
      </c>
      <c r="HM44">
        <v>-0.194182</v>
      </c>
      <c r="HN44">
        <v>4.05238</v>
      </c>
      <c r="HO44">
        <v>20.2293</v>
      </c>
      <c r="HP44">
        <v>5.21684</v>
      </c>
      <c r="HQ44">
        <v>11.9798</v>
      </c>
      <c r="HR44">
        <v>4.96475</v>
      </c>
      <c r="HS44">
        <v>3.27383</v>
      </c>
      <c r="HT44">
        <v>9999</v>
      </c>
      <c r="HU44">
        <v>9999</v>
      </c>
      <c r="HV44">
        <v>9999</v>
      </c>
      <c r="HW44">
        <v>935.7</v>
      </c>
      <c r="HX44">
        <v>1.86417</v>
      </c>
      <c r="HY44">
        <v>1.86016</v>
      </c>
      <c r="HZ44">
        <v>1.85835</v>
      </c>
      <c r="IA44">
        <v>1.85988</v>
      </c>
      <c r="IB44">
        <v>1.85989</v>
      </c>
      <c r="IC44">
        <v>1.85829</v>
      </c>
      <c r="ID44">
        <v>1.8573</v>
      </c>
      <c r="IE44">
        <v>1.85238</v>
      </c>
      <c r="IF44">
        <v>0</v>
      </c>
      <c r="IG44">
        <v>0</v>
      </c>
      <c r="IH44">
        <v>0</v>
      </c>
      <c r="II44">
        <v>0</v>
      </c>
      <c r="IJ44" t="s">
        <v>433</v>
      </c>
      <c r="IK44" t="s">
        <v>434</v>
      </c>
      <c r="IL44" t="s">
        <v>435</v>
      </c>
      <c r="IM44" t="s">
        <v>435</v>
      </c>
      <c r="IN44" t="s">
        <v>435</v>
      </c>
      <c r="IO44" t="s">
        <v>435</v>
      </c>
      <c r="IP44">
        <v>0</v>
      </c>
      <c r="IQ44">
        <v>100</v>
      </c>
      <c r="IR44">
        <v>100</v>
      </c>
      <c r="IS44">
        <v>-0.718</v>
      </c>
      <c r="IT44">
        <v>0.0282</v>
      </c>
      <c r="IU44">
        <v>-0.3228139330668147</v>
      </c>
      <c r="IV44">
        <v>-0.001399286051689175</v>
      </c>
      <c r="IW44">
        <v>1.297619083215453E-06</v>
      </c>
      <c r="IX44">
        <v>-4.997941095464379E-10</v>
      </c>
      <c r="IY44">
        <v>-0.005634625857734406</v>
      </c>
      <c r="IZ44">
        <v>-0.003512179546530375</v>
      </c>
      <c r="JA44">
        <v>0.0008073039280847738</v>
      </c>
      <c r="JB44">
        <v>-5.485301315548657E-06</v>
      </c>
      <c r="JC44">
        <v>2</v>
      </c>
      <c r="JD44">
        <v>1997</v>
      </c>
      <c r="JE44">
        <v>1</v>
      </c>
      <c r="JF44">
        <v>25</v>
      </c>
      <c r="JG44">
        <v>872.7</v>
      </c>
      <c r="JH44">
        <v>872.9</v>
      </c>
      <c r="JI44">
        <v>1.15967</v>
      </c>
      <c r="JJ44">
        <v>2.63916</v>
      </c>
      <c r="JK44">
        <v>1.49658</v>
      </c>
      <c r="JL44">
        <v>2.39014</v>
      </c>
      <c r="JM44">
        <v>1.54907</v>
      </c>
      <c r="JN44">
        <v>2.39014</v>
      </c>
      <c r="JO44">
        <v>34.0998</v>
      </c>
      <c r="JP44">
        <v>24.1838</v>
      </c>
      <c r="JQ44">
        <v>18</v>
      </c>
      <c r="JR44">
        <v>486.218</v>
      </c>
      <c r="JS44">
        <v>513.985</v>
      </c>
      <c r="JT44">
        <v>15.0705</v>
      </c>
      <c r="JU44">
        <v>24.6844</v>
      </c>
      <c r="JV44">
        <v>30.0002</v>
      </c>
      <c r="JW44">
        <v>24.802</v>
      </c>
      <c r="JX44">
        <v>24.7604</v>
      </c>
      <c r="JY44">
        <v>23.3697</v>
      </c>
      <c r="JZ44">
        <v>22.4036</v>
      </c>
      <c r="KA44">
        <v>20.8522</v>
      </c>
      <c r="KB44">
        <v>15.0653</v>
      </c>
      <c r="KC44">
        <v>440.088</v>
      </c>
      <c r="KD44">
        <v>8.96543</v>
      </c>
      <c r="KE44">
        <v>100.749</v>
      </c>
      <c r="KF44">
        <v>101.122</v>
      </c>
    </row>
    <row r="45" spans="1:292">
      <c r="A45">
        <v>27</v>
      </c>
      <c r="B45">
        <v>1679508809.5</v>
      </c>
      <c r="C45">
        <v>222</v>
      </c>
      <c r="D45" t="s">
        <v>487</v>
      </c>
      <c r="E45" t="s">
        <v>488</v>
      </c>
      <c r="F45">
        <v>5</v>
      </c>
      <c r="G45" t="s">
        <v>428</v>
      </c>
      <c r="H45">
        <v>1679508801.732143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430.1669262011848</v>
      </c>
      <c r="AJ45">
        <v>423.3673030303027</v>
      </c>
      <c r="AK45">
        <v>0.666636138482509</v>
      </c>
      <c r="AL45">
        <v>67.30139003579045</v>
      </c>
      <c r="AM45">
        <f>(AO45 - AN45 + DX45*1E3/(8.314*(DZ45+273.15)) * AQ45/DW45 * AP45) * DW45/(100*DK45) * 1000/(1000 - AO45)</f>
        <v>0</v>
      </c>
      <c r="AN45">
        <v>8.968917978737503</v>
      </c>
      <c r="AO45">
        <v>9.430944242424243</v>
      </c>
      <c r="AP45">
        <v>-1.272465654090427E-06</v>
      </c>
      <c r="AQ45">
        <v>93.42874812251745</v>
      </c>
      <c r="AR45">
        <v>2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429</v>
      </c>
      <c r="AX45" t="s">
        <v>429</v>
      </c>
      <c r="AY45">
        <v>0</v>
      </c>
      <c r="AZ45">
        <v>0</v>
      </c>
      <c r="BA45">
        <f>1-AY45/AZ45</f>
        <v>0</v>
      </c>
      <c r="BB45">
        <v>0</v>
      </c>
      <c r="BC45" t="s">
        <v>429</v>
      </c>
      <c r="BD45" t="s">
        <v>429</v>
      </c>
      <c r="BE45">
        <v>0</v>
      </c>
      <c r="BF45">
        <v>0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429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1.91</v>
      </c>
      <c r="DL45">
        <v>0.5</v>
      </c>
      <c r="DM45" t="s">
        <v>430</v>
      </c>
      <c r="DN45">
        <v>2</v>
      </c>
      <c r="DO45" t="b">
        <v>1</v>
      </c>
      <c r="DP45">
        <v>1679508801.732143</v>
      </c>
      <c r="DQ45">
        <v>416.936357142857</v>
      </c>
      <c r="DR45">
        <v>422.7541785714285</v>
      </c>
      <c r="DS45">
        <v>9.431830714285715</v>
      </c>
      <c r="DT45">
        <v>8.970839999999999</v>
      </c>
      <c r="DU45">
        <v>417.6536071428571</v>
      </c>
      <c r="DV45">
        <v>9.403665357142858</v>
      </c>
      <c r="DW45">
        <v>499.9690714285715</v>
      </c>
      <c r="DX45">
        <v>90.04773571428571</v>
      </c>
      <c r="DY45">
        <v>0.09990317500000001</v>
      </c>
      <c r="DZ45">
        <v>18.93879642857143</v>
      </c>
      <c r="EA45">
        <v>20.01267142857143</v>
      </c>
      <c r="EB45">
        <v>999.9000000000002</v>
      </c>
      <c r="EC45">
        <v>0</v>
      </c>
      <c r="ED45">
        <v>0</v>
      </c>
      <c r="EE45">
        <v>10011.31607142857</v>
      </c>
      <c r="EF45">
        <v>0</v>
      </c>
      <c r="EG45">
        <v>12.49809642857142</v>
      </c>
      <c r="EH45">
        <v>-5.817809642857143</v>
      </c>
      <c r="EI45">
        <v>420.90625</v>
      </c>
      <c r="EJ45">
        <v>426.5808928571429</v>
      </c>
      <c r="EK45">
        <v>0.4609919285714286</v>
      </c>
      <c r="EL45">
        <v>422.7541785714285</v>
      </c>
      <c r="EM45">
        <v>8.970839999999999</v>
      </c>
      <c r="EN45">
        <v>0.8493151785714287</v>
      </c>
      <c r="EO45">
        <v>0.8078038214285713</v>
      </c>
      <c r="EP45">
        <v>4.559387142857142</v>
      </c>
      <c r="EQ45">
        <v>3.845179285714285</v>
      </c>
      <c r="ER45">
        <v>2000.0225</v>
      </c>
      <c r="ES45">
        <v>0.9799983214285712</v>
      </c>
      <c r="ET45">
        <v>0.02000177857142857</v>
      </c>
      <c r="EU45">
        <v>0</v>
      </c>
      <c r="EV45">
        <v>169.7322857142857</v>
      </c>
      <c r="EW45">
        <v>5.00078</v>
      </c>
      <c r="EX45">
        <v>3413.569642857143</v>
      </c>
      <c r="EY45">
        <v>16379.82142857143</v>
      </c>
      <c r="EZ45">
        <v>39.42149999999999</v>
      </c>
      <c r="FA45">
        <v>40.66039285714285</v>
      </c>
      <c r="FB45">
        <v>40.23632142857143</v>
      </c>
      <c r="FC45">
        <v>40.24535714285714</v>
      </c>
      <c r="FD45">
        <v>39.77435714285714</v>
      </c>
      <c r="FE45">
        <v>1955.119285714286</v>
      </c>
      <c r="FF45">
        <v>39.90178571428572</v>
      </c>
      <c r="FG45">
        <v>0</v>
      </c>
      <c r="FH45">
        <v>1679508791.8</v>
      </c>
      <c r="FI45">
        <v>0</v>
      </c>
      <c r="FJ45">
        <v>169.7305384615385</v>
      </c>
      <c r="FK45">
        <v>-0.1852307844563878</v>
      </c>
      <c r="FL45">
        <v>-11.27623931737064</v>
      </c>
      <c r="FM45">
        <v>3413.472692307693</v>
      </c>
      <c r="FN45">
        <v>15</v>
      </c>
      <c r="FO45">
        <v>0</v>
      </c>
      <c r="FP45" t="s">
        <v>431</v>
      </c>
      <c r="FQ45">
        <v>1679456443.1</v>
      </c>
      <c r="FR45">
        <v>1679456433.1</v>
      </c>
      <c r="FS45">
        <v>0</v>
      </c>
      <c r="FT45">
        <v>-0.109</v>
      </c>
      <c r="FU45">
        <v>0.019</v>
      </c>
      <c r="FV45">
        <v>-0.823</v>
      </c>
      <c r="FW45">
        <v>0.271</v>
      </c>
      <c r="FX45">
        <v>420</v>
      </c>
      <c r="FY45">
        <v>24</v>
      </c>
      <c r="FZ45">
        <v>0.71</v>
      </c>
      <c r="GA45">
        <v>0.25</v>
      </c>
      <c r="GB45">
        <v>-4.878057073170733</v>
      </c>
      <c r="GC45">
        <v>-19.87315777003484</v>
      </c>
      <c r="GD45">
        <v>2.6714217763391</v>
      </c>
      <c r="GE45">
        <v>0</v>
      </c>
      <c r="GF45">
        <v>0.460596243902439</v>
      </c>
      <c r="GG45">
        <v>0.01233367944250677</v>
      </c>
      <c r="GH45">
        <v>0.001580293563041262</v>
      </c>
      <c r="GI45">
        <v>1</v>
      </c>
      <c r="GJ45">
        <v>1</v>
      </c>
      <c r="GK45">
        <v>2</v>
      </c>
      <c r="GL45" t="s">
        <v>432</v>
      </c>
      <c r="GM45">
        <v>3.10082</v>
      </c>
      <c r="GN45">
        <v>2.73535</v>
      </c>
      <c r="GO45">
        <v>0.0885068</v>
      </c>
      <c r="GP45">
        <v>0.09075999999999999</v>
      </c>
      <c r="GQ45">
        <v>0.0546477</v>
      </c>
      <c r="GR45">
        <v>0.053252</v>
      </c>
      <c r="GS45">
        <v>23532.2</v>
      </c>
      <c r="GT45">
        <v>23173</v>
      </c>
      <c r="GU45">
        <v>26353.6</v>
      </c>
      <c r="GV45">
        <v>25811.6</v>
      </c>
      <c r="GW45">
        <v>40013.1</v>
      </c>
      <c r="GX45">
        <v>37297.6</v>
      </c>
      <c r="GY45">
        <v>46113.6</v>
      </c>
      <c r="GZ45">
        <v>42622.4</v>
      </c>
      <c r="HA45">
        <v>1.93198</v>
      </c>
      <c r="HB45">
        <v>1.95798</v>
      </c>
      <c r="HC45">
        <v>0.0290722</v>
      </c>
      <c r="HD45">
        <v>0</v>
      </c>
      <c r="HE45">
        <v>19.5331</v>
      </c>
      <c r="HF45">
        <v>999.9</v>
      </c>
      <c r="HG45">
        <v>25.8</v>
      </c>
      <c r="HH45">
        <v>29.5</v>
      </c>
      <c r="HI45">
        <v>11.8605</v>
      </c>
      <c r="HJ45">
        <v>60.6977</v>
      </c>
      <c r="HK45">
        <v>26.8269</v>
      </c>
      <c r="HL45">
        <v>1</v>
      </c>
      <c r="HM45">
        <v>-0.194261</v>
      </c>
      <c r="HN45">
        <v>4.03768</v>
      </c>
      <c r="HO45">
        <v>20.2293</v>
      </c>
      <c r="HP45">
        <v>5.21669</v>
      </c>
      <c r="HQ45">
        <v>11.9798</v>
      </c>
      <c r="HR45">
        <v>4.9647</v>
      </c>
      <c r="HS45">
        <v>3.27385</v>
      </c>
      <c r="HT45">
        <v>9999</v>
      </c>
      <c r="HU45">
        <v>9999</v>
      </c>
      <c r="HV45">
        <v>9999</v>
      </c>
      <c r="HW45">
        <v>935.7</v>
      </c>
      <c r="HX45">
        <v>1.86417</v>
      </c>
      <c r="HY45">
        <v>1.86012</v>
      </c>
      <c r="HZ45">
        <v>1.85837</v>
      </c>
      <c r="IA45">
        <v>1.85986</v>
      </c>
      <c r="IB45">
        <v>1.85989</v>
      </c>
      <c r="IC45">
        <v>1.85827</v>
      </c>
      <c r="ID45">
        <v>1.85731</v>
      </c>
      <c r="IE45">
        <v>1.85236</v>
      </c>
      <c r="IF45">
        <v>0</v>
      </c>
      <c r="IG45">
        <v>0</v>
      </c>
      <c r="IH45">
        <v>0</v>
      </c>
      <c r="II45">
        <v>0</v>
      </c>
      <c r="IJ45" t="s">
        <v>433</v>
      </c>
      <c r="IK45" t="s">
        <v>434</v>
      </c>
      <c r="IL45" t="s">
        <v>435</v>
      </c>
      <c r="IM45" t="s">
        <v>435</v>
      </c>
      <c r="IN45" t="s">
        <v>435</v>
      </c>
      <c r="IO45" t="s">
        <v>435</v>
      </c>
      <c r="IP45">
        <v>0</v>
      </c>
      <c r="IQ45">
        <v>100</v>
      </c>
      <c r="IR45">
        <v>100</v>
      </c>
      <c r="IS45">
        <v>-0.719</v>
      </c>
      <c r="IT45">
        <v>0.0282</v>
      </c>
      <c r="IU45">
        <v>-0.3228139330668147</v>
      </c>
      <c r="IV45">
        <v>-0.001399286051689175</v>
      </c>
      <c r="IW45">
        <v>1.297619083215453E-06</v>
      </c>
      <c r="IX45">
        <v>-4.997941095464379E-10</v>
      </c>
      <c r="IY45">
        <v>-0.005634625857734406</v>
      </c>
      <c r="IZ45">
        <v>-0.003512179546530375</v>
      </c>
      <c r="JA45">
        <v>0.0008073039280847738</v>
      </c>
      <c r="JB45">
        <v>-5.485301315548657E-06</v>
      </c>
      <c r="JC45">
        <v>2</v>
      </c>
      <c r="JD45">
        <v>1997</v>
      </c>
      <c r="JE45">
        <v>1</v>
      </c>
      <c r="JF45">
        <v>25</v>
      </c>
      <c r="JG45">
        <v>872.8</v>
      </c>
      <c r="JH45">
        <v>872.9</v>
      </c>
      <c r="JI45">
        <v>1.19385</v>
      </c>
      <c r="JJ45">
        <v>2.64526</v>
      </c>
      <c r="JK45">
        <v>1.49658</v>
      </c>
      <c r="JL45">
        <v>2.39014</v>
      </c>
      <c r="JM45">
        <v>1.54907</v>
      </c>
      <c r="JN45">
        <v>2.2998</v>
      </c>
      <c r="JO45">
        <v>34.0998</v>
      </c>
      <c r="JP45">
        <v>24.1751</v>
      </c>
      <c r="JQ45">
        <v>18</v>
      </c>
      <c r="JR45">
        <v>485.938</v>
      </c>
      <c r="JS45">
        <v>514.266</v>
      </c>
      <c r="JT45">
        <v>15.0591</v>
      </c>
      <c r="JU45">
        <v>24.6846</v>
      </c>
      <c r="JV45">
        <v>30.0001</v>
      </c>
      <c r="JW45">
        <v>24.8026</v>
      </c>
      <c r="JX45">
        <v>24.7619</v>
      </c>
      <c r="JY45">
        <v>23.996</v>
      </c>
      <c r="JZ45">
        <v>22.4036</v>
      </c>
      <c r="KA45">
        <v>20.8522</v>
      </c>
      <c r="KB45">
        <v>15.0536</v>
      </c>
      <c r="KC45">
        <v>460.125</v>
      </c>
      <c r="KD45">
        <v>8.96543</v>
      </c>
      <c r="KE45">
        <v>100.749</v>
      </c>
      <c r="KF45">
        <v>101.122</v>
      </c>
    </row>
    <row r="46" spans="1:292">
      <c r="A46">
        <v>28</v>
      </c>
      <c r="B46">
        <v>1679508814.5</v>
      </c>
      <c r="C46">
        <v>227</v>
      </c>
      <c r="D46" t="s">
        <v>489</v>
      </c>
      <c r="E46" t="s">
        <v>490</v>
      </c>
      <c r="F46">
        <v>5</v>
      </c>
      <c r="G46" t="s">
        <v>428</v>
      </c>
      <c r="H46">
        <v>1679508807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444.0859415222828</v>
      </c>
      <c r="AJ46">
        <v>431.7066666666665</v>
      </c>
      <c r="AK46">
        <v>1.774207412886471</v>
      </c>
      <c r="AL46">
        <v>67.30139003579045</v>
      </c>
      <c r="AM46">
        <f>(AO46 - AN46 + DX46*1E3/(8.314*(DZ46+273.15)) * AQ46/DW46 * AP46) * DW46/(100*DK46) * 1000/(1000 - AO46)</f>
        <v>0</v>
      </c>
      <c r="AN46">
        <v>8.97149245275752</v>
      </c>
      <c r="AO46">
        <v>9.433786666666663</v>
      </c>
      <c r="AP46">
        <v>3.154155153688868E-06</v>
      </c>
      <c r="AQ46">
        <v>93.42874812251745</v>
      </c>
      <c r="AR46">
        <v>2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429</v>
      </c>
      <c r="AX46" t="s">
        <v>429</v>
      </c>
      <c r="AY46">
        <v>0</v>
      </c>
      <c r="AZ46">
        <v>0</v>
      </c>
      <c r="BA46">
        <f>1-AY46/AZ46</f>
        <v>0</v>
      </c>
      <c r="BB46">
        <v>0</v>
      </c>
      <c r="BC46" t="s">
        <v>429</v>
      </c>
      <c r="BD46" t="s">
        <v>429</v>
      </c>
      <c r="BE46">
        <v>0</v>
      </c>
      <c r="BF46">
        <v>0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429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1.91</v>
      </c>
      <c r="DL46">
        <v>0.5</v>
      </c>
      <c r="DM46" t="s">
        <v>430</v>
      </c>
      <c r="DN46">
        <v>2</v>
      </c>
      <c r="DO46" t="b">
        <v>1</v>
      </c>
      <c r="DP46">
        <v>1679508807</v>
      </c>
      <c r="DQ46">
        <v>419.4058148148148</v>
      </c>
      <c r="DR46">
        <v>430.261</v>
      </c>
      <c r="DS46">
        <v>9.432495555555555</v>
      </c>
      <c r="DT46">
        <v>8.970449259259258</v>
      </c>
      <c r="DU46">
        <v>420.1244814814814</v>
      </c>
      <c r="DV46">
        <v>9.404322962962963</v>
      </c>
      <c r="DW46">
        <v>499.9827777777778</v>
      </c>
      <c r="DX46">
        <v>90.04800370370373</v>
      </c>
      <c r="DY46">
        <v>0.1000122925925926</v>
      </c>
      <c r="DZ46">
        <v>18.93478148148148</v>
      </c>
      <c r="EA46">
        <v>20.01310740740741</v>
      </c>
      <c r="EB46">
        <v>999.9000000000001</v>
      </c>
      <c r="EC46">
        <v>0</v>
      </c>
      <c r="ED46">
        <v>0</v>
      </c>
      <c r="EE46">
        <v>10003.58629629629</v>
      </c>
      <c r="EF46">
        <v>0</v>
      </c>
      <c r="EG46">
        <v>12.50490740740741</v>
      </c>
      <c r="EH46">
        <v>-10.85521222222222</v>
      </c>
      <c r="EI46">
        <v>423.3995185185186</v>
      </c>
      <c r="EJ46">
        <v>434.1554814814815</v>
      </c>
      <c r="EK46">
        <v>0.462047</v>
      </c>
      <c r="EL46">
        <v>430.261</v>
      </c>
      <c r="EM46">
        <v>8.970449259259258</v>
      </c>
      <c r="EN46">
        <v>0.8493775185185185</v>
      </c>
      <c r="EO46">
        <v>0.8077709999999999</v>
      </c>
      <c r="EP46">
        <v>4.560435185185185</v>
      </c>
      <c r="EQ46">
        <v>3.844601111111112</v>
      </c>
      <c r="ER46">
        <v>2000.032592592592</v>
      </c>
      <c r="ES46">
        <v>0.9799978888888886</v>
      </c>
      <c r="ET46">
        <v>0.02000222222222222</v>
      </c>
      <c r="EU46">
        <v>0</v>
      </c>
      <c r="EV46">
        <v>169.6935185185185</v>
      </c>
      <c r="EW46">
        <v>5.00078</v>
      </c>
      <c r="EX46">
        <v>3412.643703703704</v>
      </c>
      <c r="EY46">
        <v>16379.90370370371</v>
      </c>
      <c r="EZ46">
        <v>39.34222222222223</v>
      </c>
      <c r="FA46">
        <v>40.56677777777777</v>
      </c>
      <c r="FB46">
        <v>40.13633333333333</v>
      </c>
      <c r="FC46">
        <v>40.1017037037037</v>
      </c>
      <c r="FD46">
        <v>39.72903703703704</v>
      </c>
      <c r="FE46">
        <v>1955.125925925926</v>
      </c>
      <c r="FF46">
        <v>39.90518518518519</v>
      </c>
      <c r="FG46">
        <v>0</v>
      </c>
      <c r="FH46">
        <v>1679508796.6</v>
      </c>
      <c r="FI46">
        <v>0</v>
      </c>
      <c r="FJ46">
        <v>169.7171538461538</v>
      </c>
      <c r="FK46">
        <v>0.1415384376406576</v>
      </c>
      <c r="FL46">
        <v>-9.745299125533396</v>
      </c>
      <c r="FM46">
        <v>3412.624230769231</v>
      </c>
      <c r="FN46">
        <v>15</v>
      </c>
      <c r="FO46">
        <v>0</v>
      </c>
      <c r="FP46" t="s">
        <v>431</v>
      </c>
      <c r="FQ46">
        <v>1679456443.1</v>
      </c>
      <c r="FR46">
        <v>1679456433.1</v>
      </c>
      <c r="FS46">
        <v>0</v>
      </c>
      <c r="FT46">
        <v>-0.109</v>
      </c>
      <c r="FU46">
        <v>0.019</v>
      </c>
      <c r="FV46">
        <v>-0.823</v>
      </c>
      <c r="FW46">
        <v>0.271</v>
      </c>
      <c r="FX46">
        <v>420</v>
      </c>
      <c r="FY46">
        <v>24</v>
      </c>
      <c r="FZ46">
        <v>0.71</v>
      </c>
      <c r="GA46">
        <v>0.25</v>
      </c>
      <c r="GB46">
        <v>-8.238734878048781</v>
      </c>
      <c r="GC46">
        <v>-53.7911581881533</v>
      </c>
      <c r="GD46">
        <v>5.811231357115928</v>
      </c>
      <c r="GE46">
        <v>0</v>
      </c>
      <c r="GF46">
        <v>0.4611452682926829</v>
      </c>
      <c r="GG46">
        <v>0.01150118466898956</v>
      </c>
      <c r="GH46">
        <v>0.001544522659300346</v>
      </c>
      <c r="GI46">
        <v>1</v>
      </c>
      <c r="GJ46">
        <v>1</v>
      </c>
      <c r="GK46">
        <v>2</v>
      </c>
      <c r="GL46" t="s">
        <v>432</v>
      </c>
      <c r="GM46">
        <v>3.10094</v>
      </c>
      <c r="GN46">
        <v>2.73541</v>
      </c>
      <c r="GO46">
        <v>0.0898842</v>
      </c>
      <c r="GP46">
        <v>0.0931473</v>
      </c>
      <c r="GQ46">
        <v>0.054659</v>
      </c>
      <c r="GR46">
        <v>0.0532515</v>
      </c>
      <c r="GS46">
        <v>23496.5</v>
      </c>
      <c r="GT46">
        <v>23112</v>
      </c>
      <c r="GU46">
        <v>26353.5</v>
      </c>
      <c r="GV46">
        <v>25811.5</v>
      </c>
      <c r="GW46">
        <v>40013</v>
      </c>
      <c r="GX46">
        <v>37297.8</v>
      </c>
      <c r="GY46">
        <v>46113.7</v>
      </c>
      <c r="GZ46">
        <v>42622.3</v>
      </c>
      <c r="HA46">
        <v>1.93215</v>
      </c>
      <c r="HB46">
        <v>1.95777</v>
      </c>
      <c r="HC46">
        <v>0.0288635</v>
      </c>
      <c r="HD46">
        <v>0</v>
      </c>
      <c r="HE46">
        <v>19.5322</v>
      </c>
      <c r="HF46">
        <v>999.9</v>
      </c>
      <c r="HG46">
        <v>25.8</v>
      </c>
      <c r="HH46">
        <v>29.5</v>
      </c>
      <c r="HI46">
        <v>11.8622</v>
      </c>
      <c r="HJ46">
        <v>61.0077</v>
      </c>
      <c r="HK46">
        <v>26.7949</v>
      </c>
      <c r="HL46">
        <v>1</v>
      </c>
      <c r="HM46">
        <v>-0.194253</v>
      </c>
      <c r="HN46">
        <v>4.04638</v>
      </c>
      <c r="HO46">
        <v>20.2292</v>
      </c>
      <c r="HP46">
        <v>5.21654</v>
      </c>
      <c r="HQ46">
        <v>11.98</v>
      </c>
      <c r="HR46">
        <v>4.96465</v>
      </c>
      <c r="HS46">
        <v>3.27393</v>
      </c>
      <c r="HT46">
        <v>9999</v>
      </c>
      <c r="HU46">
        <v>9999</v>
      </c>
      <c r="HV46">
        <v>9999</v>
      </c>
      <c r="HW46">
        <v>935.7</v>
      </c>
      <c r="HX46">
        <v>1.86417</v>
      </c>
      <c r="HY46">
        <v>1.86012</v>
      </c>
      <c r="HZ46">
        <v>1.85837</v>
      </c>
      <c r="IA46">
        <v>1.85985</v>
      </c>
      <c r="IB46">
        <v>1.85989</v>
      </c>
      <c r="IC46">
        <v>1.85826</v>
      </c>
      <c r="ID46">
        <v>1.8573</v>
      </c>
      <c r="IE46">
        <v>1.85238</v>
      </c>
      <c r="IF46">
        <v>0</v>
      </c>
      <c r="IG46">
        <v>0</v>
      </c>
      <c r="IH46">
        <v>0</v>
      </c>
      <c r="II46">
        <v>0</v>
      </c>
      <c r="IJ46" t="s">
        <v>433</v>
      </c>
      <c r="IK46" t="s">
        <v>434</v>
      </c>
      <c r="IL46" t="s">
        <v>435</v>
      </c>
      <c r="IM46" t="s">
        <v>435</v>
      </c>
      <c r="IN46" t="s">
        <v>435</v>
      </c>
      <c r="IO46" t="s">
        <v>435</v>
      </c>
      <c r="IP46">
        <v>0</v>
      </c>
      <c r="IQ46">
        <v>100</v>
      </c>
      <c r="IR46">
        <v>100</v>
      </c>
      <c r="IS46">
        <v>-0.724</v>
      </c>
      <c r="IT46">
        <v>0.0282</v>
      </c>
      <c r="IU46">
        <v>-0.3228139330668147</v>
      </c>
      <c r="IV46">
        <v>-0.001399286051689175</v>
      </c>
      <c r="IW46">
        <v>1.297619083215453E-06</v>
      </c>
      <c r="IX46">
        <v>-4.997941095464379E-10</v>
      </c>
      <c r="IY46">
        <v>-0.005634625857734406</v>
      </c>
      <c r="IZ46">
        <v>-0.003512179546530375</v>
      </c>
      <c r="JA46">
        <v>0.0008073039280847738</v>
      </c>
      <c r="JB46">
        <v>-5.485301315548657E-06</v>
      </c>
      <c r="JC46">
        <v>2</v>
      </c>
      <c r="JD46">
        <v>1997</v>
      </c>
      <c r="JE46">
        <v>1</v>
      </c>
      <c r="JF46">
        <v>25</v>
      </c>
      <c r="JG46">
        <v>872.9</v>
      </c>
      <c r="JH46">
        <v>873</v>
      </c>
      <c r="JI46">
        <v>1.22803</v>
      </c>
      <c r="JJ46">
        <v>2.63062</v>
      </c>
      <c r="JK46">
        <v>1.49658</v>
      </c>
      <c r="JL46">
        <v>2.39014</v>
      </c>
      <c r="JM46">
        <v>1.54907</v>
      </c>
      <c r="JN46">
        <v>2.40845</v>
      </c>
      <c r="JO46">
        <v>34.0998</v>
      </c>
      <c r="JP46">
        <v>24.1838</v>
      </c>
      <c r="JQ46">
        <v>18</v>
      </c>
      <c r="JR46">
        <v>486.05</v>
      </c>
      <c r="JS46">
        <v>514.148</v>
      </c>
      <c r="JT46">
        <v>15.0479</v>
      </c>
      <c r="JU46">
        <v>24.6865</v>
      </c>
      <c r="JV46">
        <v>30.0001</v>
      </c>
      <c r="JW46">
        <v>24.8041</v>
      </c>
      <c r="JX46">
        <v>24.7635</v>
      </c>
      <c r="JY46">
        <v>24.7412</v>
      </c>
      <c r="JZ46">
        <v>22.4036</v>
      </c>
      <c r="KA46">
        <v>20.8522</v>
      </c>
      <c r="KB46">
        <v>15.036</v>
      </c>
      <c r="KC46">
        <v>473.5</v>
      </c>
      <c r="KD46">
        <v>8.96541</v>
      </c>
      <c r="KE46">
        <v>100.748</v>
      </c>
      <c r="KF46">
        <v>101.121</v>
      </c>
    </row>
    <row r="47" spans="1:292">
      <c r="A47">
        <v>29</v>
      </c>
      <c r="B47">
        <v>1679508819.5</v>
      </c>
      <c r="C47">
        <v>232</v>
      </c>
      <c r="D47" t="s">
        <v>491</v>
      </c>
      <c r="E47" t="s">
        <v>492</v>
      </c>
      <c r="F47">
        <v>5</v>
      </c>
      <c r="G47" t="s">
        <v>428</v>
      </c>
      <c r="H47">
        <v>1679508811.714286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460.2457687178183</v>
      </c>
      <c r="AJ47">
        <v>444.0962727272729</v>
      </c>
      <c r="AK47">
        <v>2.546145925960805</v>
      </c>
      <c r="AL47">
        <v>67.30139003579045</v>
      </c>
      <c r="AM47">
        <f>(AO47 - AN47 + DX47*1E3/(8.314*(DZ47+273.15)) * AQ47/DW47 * AP47) * DW47/(100*DK47) * 1000/(1000 - AO47)</f>
        <v>0</v>
      </c>
      <c r="AN47">
        <v>8.970499277297888</v>
      </c>
      <c r="AO47">
        <v>9.435724303030307</v>
      </c>
      <c r="AP47">
        <v>1.455027991414671E-06</v>
      </c>
      <c r="AQ47">
        <v>93.42874812251745</v>
      </c>
      <c r="AR47">
        <v>2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429</v>
      </c>
      <c r="AX47" t="s">
        <v>429</v>
      </c>
      <c r="AY47">
        <v>0</v>
      </c>
      <c r="AZ47">
        <v>0</v>
      </c>
      <c r="BA47">
        <f>1-AY47/AZ47</f>
        <v>0</v>
      </c>
      <c r="BB47">
        <v>0</v>
      </c>
      <c r="BC47" t="s">
        <v>429</v>
      </c>
      <c r="BD47" t="s">
        <v>429</v>
      </c>
      <c r="BE47">
        <v>0</v>
      </c>
      <c r="BF47">
        <v>0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429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1.91</v>
      </c>
      <c r="DL47">
        <v>0.5</v>
      </c>
      <c r="DM47" t="s">
        <v>430</v>
      </c>
      <c r="DN47">
        <v>2</v>
      </c>
      <c r="DO47" t="b">
        <v>1</v>
      </c>
      <c r="DP47">
        <v>1679508811.714286</v>
      </c>
      <c r="DQ47">
        <v>425.1455357142858</v>
      </c>
      <c r="DR47">
        <v>442.1242857142856</v>
      </c>
      <c r="DS47">
        <v>9.433130714285715</v>
      </c>
      <c r="DT47">
        <v>8.970478571428572</v>
      </c>
      <c r="DU47">
        <v>425.8674285714286</v>
      </c>
      <c r="DV47">
        <v>9.404952142857143</v>
      </c>
      <c r="DW47">
        <v>500.0369642857144</v>
      </c>
      <c r="DX47">
        <v>90.04772500000001</v>
      </c>
      <c r="DY47">
        <v>0.1000756892857143</v>
      </c>
      <c r="DZ47">
        <v>18.93027857142857</v>
      </c>
      <c r="EA47">
        <v>20.01202142857143</v>
      </c>
      <c r="EB47">
        <v>999.9000000000002</v>
      </c>
      <c r="EC47">
        <v>0</v>
      </c>
      <c r="ED47">
        <v>0</v>
      </c>
      <c r="EE47">
        <v>9988.644285714285</v>
      </c>
      <c r="EF47">
        <v>0</v>
      </c>
      <c r="EG47">
        <v>12.49018928571428</v>
      </c>
      <c r="EH47">
        <v>-16.97876857142857</v>
      </c>
      <c r="EI47">
        <v>429.1941428571429</v>
      </c>
      <c r="EJ47">
        <v>446.1262142857143</v>
      </c>
      <c r="EK47">
        <v>0.4626533571428571</v>
      </c>
      <c r="EL47">
        <v>442.1242857142856</v>
      </c>
      <c r="EM47">
        <v>8.970478571428572</v>
      </c>
      <c r="EN47">
        <v>0.8494321428571429</v>
      </c>
      <c r="EO47">
        <v>0.807771107142857</v>
      </c>
      <c r="EP47">
        <v>4.561355</v>
      </c>
      <c r="EQ47">
        <v>3.844604285714286</v>
      </c>
      <c r="ER47">
        <v>2000.035357142857</v>
      </c>
      <c r="ES47">
        <v>0.979997464285714</v>
      </c>
      <c r="ET47">
        <v>0.02000266071428572</v>
      </c>
      <c r="EU47">
        <v>0</v>
      </c>
      <c r="EV47">
        <v>169.6694642857143</v>
      </c>
      <c r="EW47">
        <v>5.00078</v>
      </c>
      <c r="EX47">
        <v>3411.710714285714</v>
      </c>
      <c r="EY47">
        <v>16379.91428571429</v>
      </c>
      <c r="EZ47">
        <v>39.27642857142857</v>
      </c>
      <c r="FA47">
        <v>40.48185714285714</v>
      </c>
      <c r="FB47">
        <v>40.06217857142856</v>
      </c>
      <c r="FC47">
        <v>39.97082142857143</v>
      </c>
      <c r="FD47">
        <v>39.64049999999999</v>
      </c>
      <c r="FE47">
        <v>1955.125714285714</v>
      </c>
      <c r="FF47">
        <v>39.90821428571429</v>
      </c>
      <c r="FG47">
        <v>0</v>
      </c>
      <c r="FH47">
        <v>1679508801.4</v>
      </c>
      <c r="FI47">
        <v>0</v>
      </c>
      <c r="FJ47">
        <v>169.6865384615385</v>
      </c>
      <c r="FK47">
        <v>-0.6927863391001023</v>
      </c>
      <c r="FL47">
        <v>-11.02803416665023</v>
      </c>
      <c r="FM47">
        <v>3411.697307692307</v>
      </c>
      <c r="FN47">
        <v>15</v>
      </c>
      <c r="FO47">
        <v>0</v>
      </c>
      <c r="FP47" t="s">
        <v>431</v>
      </c>
      <c r="FQ47">
        <v>1679456443.1</v>
      </c>
      <c r="FR47">
        <v>1679456433.1</v>
      </c>
      <c r="FS47">
        <v>0</v>
      </c>
      <c r="FT47">
        <v>-0.109</v>
      </c>
      <c r="FU47">
        <v>0.019</v>
      </c>
      <c r="FV47">
        <v>-0.823</v>
      </c>
      <c r="FW47">
        <v>0.271</v>
      </c>
      <c r="FX47">
        <v>420</v>
      </c>
      <c r="FY47">
        <v>24</v>
      </c>
      <c r="FZ47">
        <v>0.71</v>
      </c>
      <c r="GA47">
        <v>0.25</v>
      </c>
      <c r="GB47">
        <v>-13.77787375</v>
      </c>
      <c r="GC47">
        <v>-79.0319208630394</v>
      </c>
      <c r="GD47">
        <v>7.673207618434969</v>
      </c>
      <c r="GE47">
        <v>0</v>
      </c>
      <c r="GF47">
        <v>0.46246845</v>
      </c>
      <c r="GG47">
        <v>0.006481395872419118</v>
      </c>
      <c r="GH47">
        <v>0.0009717536197514262</v>
      </c>
      <c r="GI47">
        <v>1</v>
      </c>
      <c r="GJ47">
        <v>1</v>
      </c>
      <c r="GK47">
        <v>2</v>
      </c>
      <c r="GL47" t="s">
        <v>432</v>
      </c>
      <c r="GM47">
        <v>3.10102</v>
      </c>
      <c r="GN47">
        <v>2.7351</v>
      </c>
      <c r="GO47">
        <v>0.0918456</v>
      </c>
      <c r="GP47">
        <v>0.09566910000000001</v>
      </c>
      <c r="GQ47">
        <v>0.0546666</v>
      </c>
      <c r="GR47">
        <v>0.0532583</v>
      </c>
      <c r="GS47">
        <v>23446</v>
      </c>
      <c r="GT47">
        <v>23047.6</v>
      </c>
      <c r="GU47">
        <v>26353.6</v>
      </c>
      <c r="GV47">
        <v>25811.4</v>
      </c>
      <c r="GW47">
        <v>40012.9</v>
      </c>
      <c r="GX47">
        <v>37297.9</v>
      </c>
      <c r="GY47">
        <v>46113.7</v>
      </c>
      <c r="GZ47">
        <v>42622.4</v>
      </c>
      <c r="HA47">
        <v>1.9321</v>
      </c>
      <c r="HB47">
        <v>1.95785</v>
      </c>
      <c r="HC47">
        <v>0.0284538</v>
      </c>
      <c r="HD47">
        <v>0</v>
      </c>
      <c r="HE47">
        <v>19.5306</v>
      </c>
      <c r="HF47">
        <v>999.9</v>
      </c>
      <c r="HG47">
        <v>25.8</v>
      </c>
      <c r="HH47">
        <v>29.5</v>
      </c>
      <c r="HI47">
        <v>11.8603</v>
      </c>
      <c r="HJ47">
        <v>60.6877</v>
      </c>
      <c r="HK47">
        <v>26.6787</v>
      </c>
      <c r="HL47">
        <v>1</v>
      </c>
      <c r="HM47">
        <v>-0.193933</v>
      </c>
      <c r="HN47">
        <v>4.05456</v>
      </c>
      <c r="HO47">
        <v>20.2292</v>
      </c>
      <c r="HP47">
        <v>5.21624</v>
      </c>
      <c r="HQ47">
        <v>11.9798</v>
      </c>
      <c r="HR47">
        <v>4.9646</v>
      </c>
      <c r="HS47">
        <v>3.2738</v>
      </c>
      <c r="HT47">
        <v>9999</v>
      </c>
      <c r="HU47">
        <v>9999</v>
      </c>
      <c r="HV47">
        <v>9999</v>
      </c>
      <c r="HW47">
        <v>935.7</v>
      </c>
      <c r="HX47">
        <v>1.86417</v>
      </c>
      <c r="HY47">
        <v>1.86011</v>
      </c>
      <c r="HZ47">
        <v>1.85836</v>
      </c>
      <c r="IA47">
        <v>1.85987</v>
      </c>
      <c r="IB47">
        <v>1.85989</v>
      </c>
      <c r="IC47">
        <v>1.85824</v>
      </c>
      <c r="ID47">
        <v>1.8573</v>
      </c>
      <c r="IE47">
        <v>1.85235</v>
      </c>
      <c r="IF47">
        <v>0</v>
      </c>
      <c r="IG47">
        <v>0</v>
      </c>
      <c r="IH47">
        <v>0</v>
      </c>
      <c r="II47">
        <v>0</v>
      </c>
      <c r="IJ47" t="s">
        <v>433</v>
      </c>
      <c r="IK47" t="s">
        <v>434</v>
      </c>
      <c r="IL47" t="s">
        <v>435</v>
      </c>
      <c r="IM47" t="s">
        <v>435</v>
      </c>
      <c r="IN47" t="s">
        <v>435</v>
      </c>
      <c r="IO47" t="s">
        <v>435</v>
      </c>
      <c r="IP47">
        <v>0</v>
      </c>
      <c r="IQ47">
        <v>100</v>
      </c>
      <c r="IR47">
        <v>100</v>
      </c>
      <c r="IS47">
        <v>-0.731</v>
      </c>
      <c r="IT47">
        <v>0.0282</v>
      </c>
      <c r="IU47">
        <v>-0.3228139330668147</v>
      </c>
      <c r="IV47">
        <v>-0.001399286051689175</v>
      </c>
      <c r="IW47">
        <v>1.297619083215453E-06</v>
      </c>
      <c r="IX47">
        <v>-4.997941095464379E-10</v>
      </c>
      <c r="IY47">
        <v>-0.005634625857734406</v>
      </c>
      <c r="IZ47">
        <v>-0.003512179546530375</v>
      </c>
      <c r="JA47">
        <v>0.0008073039280847738</v>
      </c>
      <c r="JB47">
        <v>-5.485301315548657E-06</v>
      </c>
      <c r="JC47">
        <v>2</v>
      </c>
      <c r="JD47">
        <v>1997</v>
      </c>
      <c r="JE47">
        <v>1</v>
      </c>
      <c r="JF47">
        <v>25</v>
      </c>
      <c r="JG47">
        <v>872.9</v>
      </c>
      <c r="JH47">
        <v>873.1</v>
      </c>
      <c r="JI47">
        <v>1.26465</v>
      </c>
      <c r="JJ47">
        <v>2.63672</v>
      </c>
      <c r="JK47">
        <v>1.49658</v>
      </c>
      <c r="JL47">
        <v>2.39014</v>
      </c>
      <c r="JM47">
        <v>1.54907</v>
      </c>
      <c r="JN47">
        <v>2.3877</v>
      </c>
      <c r="JO47">
        <v>34.0998</v>
      </c>
      <c r="JP47">
        <v>24.1838</v>
      </c>
      <c r="JQ47">
        <v>18</v>
      </c>
      <c r="JR47">
        <v>486.026</v>
      </c>
      <c r="JS47">
        <v>514.202</v>
      </c>
      <c r="JT47">
        <v>15.0335</v>
      </c>
      <c r="JU47">
        <v>24.6877</v>
      </c>
      <c r="JV47">
        <v>30.0003</v>
      </c>
      <c r="JW47">
        <v>24.8047</v>
      </c>
      <c r="JX47">
        <v>24.7639</v>
      </c>
      <c r="JY47">
        <v>25.4164</v>
      </c>
      <c r="JZ47">
        <v>22.4036</v>
      </c>
      <c r="KA47">
        <v>20.8522</v>
      </c>
      <c r="KB47">
        <v>15.0268</v>
      </c>
      <c r="KC47">
        <v>493.537</v>
      </c>
      <c r="KD47">
        <v>8.96533</v>
      </c>
      <c r="KE47">
        <v>100.749</v>
      </c>
      <c r="KF47">
        <v>101.121</v>
      </c>
    </row>
    <row r="48" spans="1:292">
      <c r="A48">
        <v>30</v>
      </c>
      <c r="B48">
        <v>1679508824.5</v>
      </c>
      <c r="C48">
        <v>237</v>
      </c>
      <c r="D48" t="s">
        <v>493</v>
      </c>
      <c r="E48" t="s">
        <v>494</v>
      </c>
      <c r="F48">
        <v>5</v>
      </c>
      <c r="G48" t="s">
        <v>428</v>
      </c>
      <c r="H48">
        <v>1679508817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477.1096461085638</v>
      </c>
      <c r="AJ48">
        <v>458.7518666666667</v>
      </c>
      <c r="AK48">
        <v>2.966184425964489</v>
      </c>
      <c r="AL48">
        <v>67.30139003579045</v>
      </c>
      <c r="AM48">
        <f>(AO48 - AN48 + DX48*1E3/(8.314*(DZ48+273.15)) * AQ48/DW48 * AP48) * DW48/(100*DK48) * 1000/(1000 - AO48)</f>
        <v>0</v>
      </c>
      <c r="AN48">
        <v>8.971927625693565</v>
      </c>
      <c r="AO48">
        <v>9.436700242424241</v>
      </c>
      <c r="AP48">
        <v>7.442642998981549E-07</v>
      </c>
      <c r="AQ48">
        <v>93.42874812251745</v>
      </c>
      <c r="AR48">
        <v>2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429</v>
      </c>
      <c r="AX48" t="s">
        <v>429</v>
      </c>
      <c r="AY48">
        <v>0</v>
      </c>
      <c r="AZ48">
        <v>0</v>
      </c>
      <c r="BA48">
        <f>1-AY48/AZ48</f>
        <v>0</v>
      </c>
      <c r="BB48">
        <v>0</v>
      </c>
      <c r="BC48" t="s">
        <v>429</v>
      </c>
      <c r="BD48" t="s">
        <v>429</v>
      </c>
      <c r="BE48">
        <v>0</v>
      </c>
      <c r="BF48">
        <v>0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429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1.91</v>
      </c>
      <c r="DL48">
        <v>0.5</v>
      </c>
      <c r="DM48" t="s">
        <v>430</v>
      </c>
      <c r="DN48">
        <v>2</v>
      </c>
      <c r="DO48" t="b">
        <v>1</v>
      </c>
      <c r="DP48">
        <v>1679508817</v>
      </c>
      <c r="DQ48">
        <v>435.6988888888889</v>
      </c>
      <c r="DR48">
        <v>458.5252962962963</v>
      </c>
      <c r="DS48">
        <v>9.434670000000001</v>
      </c>
      <c r="DT48">
        <v>8.971452592592593</v>
      </c>
      <c r="DU48">
        <v>436.4267037037037</v>
      </c>
      <c r="DV48">
        <v>9.406474444444443</v>
      </c>
      <c r="DW48">
        <v>499.9992962962962</v>
      </c>
      <c r="DX48">
        <v>90.04813333333334</v>
      </c>
      <c r="DY48">
        <v>0.1000028740740741</v>
      </c>
      <c r="DZ48">
        <v>18.92642962962963</v>
      </c>
      <c r="EA48">
        <v>20.00580370370371</v>
      </c>
      <c r="EB48">
        <v>999.9000000000001</v>
      </c>
      <c r="EC48">
        <v>0</v>
      </c>
      <c r="ED48">
        <v>0</v>
      </c>
      <c r="EE48">
        <v>9990.321851851852</v>
      </c>
      <c r="EF48">
        <v>0</v>
      </c>
      <c r="EG48">
        <v>12.48247037037037</v>
      </c>
      <c r="EH48">
        <v>-22.82645555555555</v>
      </c>
      <c r="EI48">
        <v>439.8487037037037</v>
      </c>
      <c r="EJ48">
        <v>462.6762592592593</v>
      </c>
      <c r="EK48">
        <v>0.4632173703703704</v>
      </c>
      <c r="EL48">
        <v>458.5252962962963</v>
      </c>
      <c r="EM48">
        <v>8.971452592592593</v>
      </c>
      <c r="EN48">
        <v>0.8495744444444443</v>
      </c>
      <c r="EO48">
        <v>0.8078624814814815</v>
      </c>
      <c r="EP48">
        <v>4.56375074074074</v>
      </c>
      <c r="EQ48">
        <v>3.846212222222221</v>
      </c>
      <c r="ER48">
        <v>2000.036666666667</v>
      </c>
      <c r="ES48">
        <v>0.9799969999999999</v>
      </c>
      <c r="ET48">
        <v>0.02000313703703704</v>
      </c>
      <c r="EU48">
        <v>0</v>
      </c>
      <c r="EV48">
        <v>169.662</v>
      </c>
      <c r="EW48">
        <v>5.00078</v>
      </c>
      <c r="EX48">
        <v>3410.864074074074</v>
      </c>
      <c r="EY48">
        <v>16379.91481481482</v>
      </c>
      <c r="EZ48">
        <v>39.20803703703704</v>
      </c>
      <c r="FA48">
        <v>40.39555555555555</v>
      </c>
      <c r="FB48">
        <v>40.00433333333332</v>
      </c>
      <c r="FC48">
        <v>39.84018518518518</v>
      </c>
      <c r="FD48">
        <v>39.56462962962963</v>
      </c>
      <c r="FE48">
        <v>1955.126666666667</v>
      </c>
      <c r="FF48">
        <v>39.91</v>
      </c>
      <c r="FG48">
        <v>0</v>
      </c>
      <c r="FH48">
        <v>1679508806.8</v>
      </c>
      <c r="FI48">
        <v>0</v>
      </c>
      <c r="FJ48">
        <v>169.66628</v>
      </c>
      <c r="FK48">
        <v>0.02092307299529085</v>
      </c>
      <c r="FL48">
        <v>-9.359999991257776</v>
      </c>
      <c r="FM48">
        <v>3410.78</v>
      </c>
      <c r="FN48">
        <v>15</v>
      </c>
      <c r="FO48">
        <v>0</v>
      </c>
      <c r="FP48" t="s">
        <v>431</v>
      </c>
      <c r="FQ48">
        <v>1679456443.1</v>
      </c>
      <c r="FR48">
        <v>1679456433.1</v>
      </c>
      <c r="FS48">
        <v>0</v>
      </c>
      <c r="FT48">
        <v>-0.109</v>
      </c>
      <c r="FU48">
        <v>0.019</v>
      </c>
      <c r="FV48">
        <v>-0.823</v>
      </c>
      <c r="FW48">
        <v>0.271</v>
      </c>
      <c r="FX48">
        <v>420</v>
      </c>
      <c r="FY48">
        <v>24</v>
      </c>
      <c r="FZ48">
        <v>0.71</v>
      </c>
      <c r="GA48">
        <v>0.25</v>
      </c>
      <c r="GB48">
        <v>-18.301027</v>
      </c>
      <c r="GC48">
        <v>-71.22589080675422</v>
      </c>
      <c r="GD48">
        <v>6.997477962615244</v>
      </c>
      <c r="GE48">
        <v>0</v>
      </c>
      <c r="GF48">
        <v>0.4628502000000001</v>
      </c>
      <c r="GG48">
        <v>0.006942168855533452</v>
      </c>
      <c r="GH48">
        <v>0.0009897299682236568</v>
      </c>
      <c r="GI48">
        <v>1</v>
      </c>
      <c r="GJ48">
        <v>1</v>
      </c>
      <c r="GK48">
        <v>2</v>
      </c>
      <c r="GL48" t="s">
        <v>432</v>
      </c>
      <c r="GM48">
        <v>3.10087</v>
      </c>
      <c r="GN48">
        <v>2.73531</v>
      </c>
      <c r="GO48">
        <v>0.0940974</v>
      </c>
      <c r="GP48">
        <v>0.09816660000000001</v>
      </c>
      <c r="GQ48">
        <v>0.0546728</v>
      </c>
      <c r="GR48">
        <v>0.0532647</v>
      </c>
      <c r="GS48">
        <v>23387.9</v>
      </c>
      <c r="GT48">
        <v>22984</v>
      </c>
      <c r="GU48">
        <v>26353.7</v>
      </c>
      <c r="GV48">
        <v>25811.4</v>
      </c>
      <c r="GW48">
        <v>40012.8</v>
      </c>
      <c r="GX48">
        <v>37297.9</v>
      </c>
      <c r="GY48">
        <v>46113.6</v>
      </c>
      <c r="GZ48">
        <v>42622.4</v>
      </c>
      <c r="HA48">
        <v>1.93193</v>
      </c>
      <c r="HB48">
        <v>1.95802</v>
      </c>
      <c r="HC48">
        <v>0.0280663</v>
      </c>
      <c r="HD48">
        <v>0</v>
      </c>
      <c r="HE48">
        <v>19.5284</v>
      </c>
      <c r="HF48">
        <v>999.9</v>
      </c>
      <c r="HG48">
        <v>25.8</v>
      </c>
      <c r="HH48">
        <v>29.5</v>
      </c>
      <c r="HI48">
        <v>11.8619</v>
      </c>
      <c r="HJ48">
        <v>60.7877</v>
      </c>
      <c r="HK48">
        <v>26.9631</v>
      </c>
      <c r="HL48">
        <v>1</v>
      </c>
      <c r="HM48">
        <v>-0.194116</v>
      </c>
      <c r="HN48">
        <v>3.79022</v>
      </c>
      <c r="HO48">
        <v>20.2351</v>
      </c>
      <c r="HP48">
        <v>5.21609</v>
      </c>
      <c r="HQ48">
        <v>11.9797</v>
      </c>
      <c r="HR48">
        <v>4.96465</v>
      </c>
      <c r="HS48">
        <v>3.27375</v>
      </c>
      <c r="HT48">
        <v>9999</v>
      </c>
      <c r="HU48">
        <v>9999</v>
      </c>
      <c r="HV48">
        <v>9999</v>
      </c>
      <c r="HW48">
        <v>935.7</v>
      </c>
      <c r="HX48">
        <v>1.86417</v>
      </c>
      <c r="HY48">
        <v>1.86009</v>
      </c>
      <c r="HZ48">
        <v>1.85835</v>
      </c>
      <c r="IA48">
        <v>1.85987</v>
      </c>
      <c r="IB48">
        <v>1.85989</v>
      </c>
      <c r="IC48">
        <v>1.85824</v>
      </c>
      <c r="ID48">
        <v>1.8573</v>
      </c>
      <c r="IE48">
        <v>1.85238</v>
      </c>
      <c r="IF48">
        <v>0</v>
      </c>
      <c r="IG48">
        <v>0</v>
      </c>
      <c r="IH48">
        <v>0</v>
      </c>
      <c r="II48">
        <v>0</v>
      </c>
      <c r="IJ48" t="s">
        <v>433</v>
      </c>
      <c r="IK48" t="s">
        <v>434</v>
      </c>
      <c r="IL48" t="s">
        <v>435</v>
      </c>
      <c r="IM48" t="s">
        <v>435</v>
      </c>
      <c r="IN48" t="s">
        <v>435</v>
      </c>
      <c r="IO48" t="s">
        <v>435</v>
      </c>
      <c r="IP48">
        <v>0</v>
      </c>
      <c r="IQ48">
        <v>100</v>
      </c>
      <c r="IR48">
        <v>100</v>
      </c>
      <c r="IS48">
        <v>-0.739</v>
      </c>
      <c r="IT48">
        <v>0.0282</v>
      </c>
      <c r="IU48">
        <v>-0.3228139330668147</v>
      </c>
      <c r="IV48">
        <v>-0.001399286051689175</v>
      </c>
      <c r="IW48">
        <v>1.297619083215453E-06</v>
      </c>
      <c r="IX48">
        <v>-4.997941095464379E-10</v>
      </c>
      <c r="IY48">
        <v>-0.005634625857734406</v>
      </c>
      <c r="IZ48">
        <v>-0.003512179546530375</v>
      </c>
      <c r="JA48">
        <v>0.0008073039280847738</v>
      </c>
      <c r="JB48">
        <v>-5.485301315548657E-06</v>
      </c>
      <c r="JC48">
        <v>2</v>
      </c>
      <c r="JD48">
        <v>1997</v>
      </c>
      <c r="JE48">
        <v>1</v>
      </c>
      <c r="JF48">
        <v>25</v>
      </c>
      <c r="JG48">
        <v>873</v>
      </c>
      <c r="JH48">
        <v>873.2</v>
      </c>
      <c r="JI48">
        <v>1.29883</v>
      </c>
      <c r="JJ48">
        <v>2.63428</v>
      </c>
      <c r="JK48">
        <v>1.49658</v>
      </c>
      <c r="JL48">
        <v>2.39014</v>
      </c>
      <c r="JM48">
        <v>1.54907</v>
      </c>
      <c r="JN48">
        <v>2.34863</v>
      </c>
      <c r="JO48">
        <v>34.0998</v>
      </c>
      <c r="JP48">
        <v>24.1838</v>
      </c>
      <c r="JQ48">
        <v>18</v>
      </c>
      <c r="JR48">
        <v>485.938</v>
      </c>
      <c r="JS48">
        <v>514.338</v>
      </c>
      <c r="JT48">
        <v>15.0273</v>
      </c>
      <c r="JU48">
        <v>24.6886</v>
      </c>
      <c r="JV48">
        <v>30</v>
      </c>
      <c r="JW48">
        <v>24.8062</v>
      </c>
      <c r="JX48">
        <v>24.766</v>
      </c>
      <c r="JY48">
        <v>26.1707</v>
      </c>
      <c r="JZ48">
        <v>22.4036</v>
      </c>
      <c r="KA48">
        <v>20.8522</v>
      </c>
      <c r="KB48">
        <v>15.1571</v>
      </c>
      <c r="KC48">
        <v>506.894</v>
      </c>
      <c r="KD48">
        <v>8.96519</v>
      </c>
      <c r="KE48">
        <v>100.749</v>
      </c>
      <c r="KF48">
        <v>101.121</v>
      </c>
    </row>
    <row r="49" spans="1:292">
      <c r="A49">
        <v>31</v>
      </c>
      <c r="B49">
        <v>1679508829.5</v>
      </c>
      <c r="C49">
        <v>242</v>
      </c>
      <c r="D49" t="s">
        <v>495</v>
      </c>
      <c r="E49" t="s">
        <v>496</v>
      </c>
      <c r="F49">
        <v>5</v>
      </c>
      <c r="G49" t="s">
        <v>428</v>
      </c>
      <c r="H49">
        <v>1679508821.714286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493.9800851815082</v>
      </c>
      <c r="AJ49">
        <v>474.520684848485</v>
      </c>
      <c r="AK49">
        <v>3.172224343813258</v>
      </c>
      <c r="AL49">
        <v>67.30139003579045</v>
      </c>
      <c r="AM49">
        <f>(AO49 - AN49 + DX49*1E3/(8.314*(DZ49+273.15)) * AQ49/DW49 * AP49) * DW49/(100*DK49) * 1000/(1000 - AO49)</f>
        <v>0</v>
      </c>
      <c r="AN49">
        <v>8.974205931819258</v>
      </c>
      <c r="AO49">
        <v>9.438440181818178</v>
      </c>
      <c r="AP49">
        <v>9.599973677339509E-07</v>
      </c>
      <c r="AQ49">
        <v>93.42874812251745</v>
      </c>
      <c r="AR49">
        <v>2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429</v>
      </c>
      <c r="AX49" t="s">
        <v>429</v>
      </c>
      <c r="AY49">
        <v>0</v>
      </c>
      <c r="AZ49">
        <v>0</v>
      </c>
      <c r="BA49">
        <f>1-AY49/AZ49</f>
        <v>0</v>
      </c>
      <c r="BB49">
        <v>0</v>
      </c>
      <c r="BC49" t="s">
        <v>429</v>
      </c>
      <c r="BD49" t="s">
        <v>429</v>
      </c>
      <c r="BE49">
        <v>0</v>
      </c>
      <c r="BF49">
        <v>0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429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1.91</v>
      </c>
      <c r="DL49">
        <v>0.5</v>
      </c>
      <c r="DM49" t="s">
        <v>430</v>
      </c>
      <c r="DN49">
        <v>2</v>
      </c>
      <c r="DO49" t="b">
        <v>1</v>
      </c>
      <c r="DP49">
        <v>1679508821.714286</v>
      </c>
      <c r="DQ49">
        <v>448.2128928571429</v>
      </c>
      <c r="DR49">
        <v>474.104</v>
      </c>
      <c r="DS49">
        <v>9.436132857142857</v>
      </c>
      <c r="DT49">
        <v>8.972332857142856</v>
      </c>
      <c r="DU49">
        <v>448.9475</v>
      </c>
      <c r="DV49">
        <v>9.4079225</v>
      </c>
      <c r="DW49">
        <v>499.9978571428572</v>
      </c>
      <c r="DX49">
        <v>90.04744285714285</v>
      </c>
      <c r="DY49">
        <v>0.09997877142857144</v>
      </c>
      <c r="DZ49">
        <v>18.92386785714286</v>
      </c>
      <c r="EA49">
        <v>19.997925</v>
      </c>
      <c r="EB49">
        <v>999.9000000000002</v>
      </c>
      <c r="EC49">
        <v>0</v>
      </c>
      <c r="ED49">
        <v>0</v>
      </c>
      <c r="EE49">
        <v>9991.381428571429</v>
      </c>
      <c r="EF49">
        <v>0</v>
      </c>
      <c r="EG49">
        <v>12.48437857142857</v>
      </c>
      <c r="EH49">
        <v>-25.89110357142857</v>
      </c>
      <c r="EI49">
        <v>452.4825714285714</v>
      </c>
      <c r="EJ49">
        <v>478.3963571428571</v>
      </c>
      <c r="EK49">
        <v>0.4637987142857143</v>
      </c>
      <c r="EL49">
        <v>474.104</v>
      </c>
      <c r="EM49">
        <v>8.972332857142856</v>
      </c>
      <c r="EN49">
        <v>0.8496996071428571</v>
      </c>
      <c r="EO49">
        <v>0.8079356428571428</v>
      </c>
      <c r="EP49">
        <v>4.565857499999999</v>
      </c>
      <c r="EQ49">
        <v>3.847498571428571</v>
      </c>
      <c r="ER49">
        <v>2000.005357142857</v>
      </c>
      <c r="ES49">
        <v>0.9799962857142857</v>
      </c>
      <c r="ET49">
        <v>0.02000386785714285</v>
      </c>
      <c r="EU49">
        <v>0</v>
      </c>
      <c r="EV49">
        <v>169.7028214285714</v>
      </c>
      <c r="EW49">
        <v>5.00078</v>
      </c>
      <c r="EX49">
        <v>3409.926785714285</v>
      </c>
      <c r="EY49">
        <v>16379.65</v>
      </c>
      <c r="EZ49">
        <v>39.13589285714285</v>
      </c>
      <c r="FA49">
        <v>40.31896428571428</v>
      </c>
      <c r="FB49">
        <v>39.93049999999999</v>
      </c>
      <c r="FC49">
        <v>39.73867857142857</v>
      </c>
      <c r="FD49">
        <v>39.50871428571428</v>
      </c>
      <c r="FE49">
        <v>1955.095357142857</v>
      </c>
      <c r="FF49">
        <v>39.91</v>
      </c>
      <c r="FG49">
        <v>0</v>
      </c>
      <c r="FH49">
        <v>1679508811.6</v>
      </c>
      <c r="FI49">
        <v>0</v>
      </c>
      <c r="FJ49">
        <v>169.68936</v>
      </c>
      <c r="FK49">
        <v>0.7140769304683294</v>
      </c>
      <c r="FL49">
        <v>-10.34076925150189</v>
      </c>
      <c r="FM49">
        <v>3409.8224</v>
      </c>
      <c r="FN49">
        <v>15</v>
      </c>
      <c r="FO49">
        <v>0</v>
      </c>
      <c r="FP49" t="s">
        <v>431</v>
      </c>
      <c r="FQ49">
        <v>1679456443.1</v>
      </c>
      <c r="FR49">
        <v>1679456433.1</v>
      </c>
      <c r="FS49">
        <v>0</v>
      </c>
      <c r="FT49">
        <v>-0.109</v>
      </c>
      <c r="FU49">
        <v>0.019</v>
      </c>
      <c r="FV49">
        <v>-0.823</v>
      </c>
      <c r="FW49">
        <v>0.271</v>
      </c>
      <c r="FX49">
        <v>420</v>
      </c>
      <c r="FY49">
        <v>24</v>
      </c>
      <c r="FZ49">
        <v>0.71</v>
      </c>
      <c r="GA49">
        <v>0.25</v>
      </c>
      <c r="GB49">
        <v>-23.9486375</v>
      </c>
      <c r="GC49">
        <v>-39.95074559099434</v>
      </c>
      <c r="GD49">
        <v>4.013522685602232</v>
      </c>
      <c r="GE49">
        <v>0</v>
      </c>
      <c r="GF49">
        <v>0.4633815</v>
      </c>
      <c r="GG49">
        <v>0.007113838649154785</v>
      </c>
      <c r="GH49">
        <v>0.0008929898655639946</v>
      </c>
      <c r="GI49">
        <v>1</v>
      </c>
      <c r="GJ49">
        <v>1</v>
      </c>
      <c r="GK49">
        <v>2</v>
      </c>
      <c r="GL49" t="s">
        <v>432</v>
      </c>
      <c r="GM49">
        <v>3.10106</v>
      </c>
      <c r="GN49">
        <v>2.73543</v>
      </c>
      <c r="GO49">
        <v>0.09647310000000001</v>
      </c>
      <c r="GP49">
        <v>0.100647</v>
      </c>
      <c r="GQ49">
        <v>0.0546795</v>
      </c>
      <c r="GR49">
        <v>0.0532653</v>
      </c>
      <c r="GS49">
        <v>23326.6</v>
      </c>
      <c r="GT49">
        <v>22920.8</v>
      </c>
      <c r="GU49">
        <v>26353.7</v>
      </c>
      <c r="GV49">
        <v>25811.4</v>
      </c>
      <c r="GW49">
        <v>40013</v>
      </c>
      <c r="GX49">
        <v>37298.3</v>
      </c>
      <c r="GY49">
        <v>46113.8</v>
      </c>
      <c r="GZ49">
        <v>42622.5</v>
      </c>
      <c r="HA49">
        <v>1.9324</v>
      </c>
      <c r="HB49">
        <v>1.95777</v>
      </c>
      <c r="HC49">
        <v>0.0278205</v>
      </c>
      <c r="HD49">
        <v>0</v>
      </c>
      <c r="HE49">
        <v>19.5268</v>
      </c>
      <c r="HF49">
        <v>999.9</v>
      </c>
      <c r="HG49">
        <v>25.8</v>
      </c>
      <c r="HH49">
        <v>29.5</v>
      </c>
      <c r="HI49">
        <v>11.8617</v>
      </c>
      <c r="HJ49">
        <v>60.9777</v>
      </c>
      <c r="HK49">
        <v>26.8429</v>
      </c>
      <c r="HL49">
        <v>1</v>
      </c>
      <c r="HM49">
        <v>-0.195955</v>
      </c>
      <c r="HN49">
        <v>3.59505</v>
      </c>
      <c r="HO49">
        <v>20.24</v>
      </c>
      <c r="HP49">
        <v>5.21684</v>
      </c>
      <c r="HQ49">
        <v>11.98</v>
      </c>
      <c r="HR49">
        <v>4.96475</v>
      </c>
      <c r="HS49">
        <v>3.27383</v>
      </c>
      <c r="HT49">
        <v>9999</v>
      </c>
      <c r="HU49">
        <v>9999</v>
      </c>
      <c r="HV49">
        <v>9999</v>
      </c>
      <c r="HW49">
        <v>935.7</v>
      </c>
      <c r="HX49">
        <v>1.86417</v>
      </c>
      <c r="HY49">
        <v>1.8601</v>
      </c>
      <c r="HZ49">
        <v>1.85835</v>
      </c>
      <c r="IA49">
        <v>1.85987</v>
      </c>
      <c r="IB49">
        <v>1.85989</v>
      </c>
      <c r="IC49">
        <v>1.85825</v>
      </c>
      <c r="ID49">
        <v>1.8573</v>
      </c>
      <c r="IE49">
        <v>1.85238</v>
      </c>
      <c r="IF49">
        <v>0</v>
      </c>
      <c r="IG49">
        <v>0</v>
      </c>
      <c r="IH49">
        <v>0</v>
      </c>
      <c r="II49">
        <v>0</v>
      </c>
      <c r="IJ49" t="s">
        <v>433</v>
      </c>
      <c r="IK49" t="s">
        <v>434</v>
      </c>
      <c r="IL49" t="s">
        <v>435</v>
      </c>
      <c r="IM49" t="s">
        <v>435</v>
      </c>
      <c r="IN49" t="s">
        <v>435</v>
      </c>
      <c r="IO49" t="s">
        <v>435</v>
      </c>
      <c r="IP49">
        <v>0</v>
      </c>
      <c r="IQ49">
        <v>100</v>
      </c>
      <c r="IR49">
        <v>100</v>
      </c>
      <c r="IS49">
        <v>-0.747</v>
      </c>
      <c r="IT49">
        <v>0.0282</v>
      </c>
      <c r="IU49">
        <v>-0.3228139330668147</v>
      </c>
      <c r="IV49">
        <v>-0.001399286051689175</v>
      </c>
      <c r="IW49">
        <v>1.297619083215453E-06</v>
      </c>
      <c r="IX49">
        <v>-4.997941095464379E-10</v>
      </c>
      <c r="IY49">
        <v>-0.005634625857734406</v>
      </c>
      <c r="IZ49">
        <v>-0.003512179546530375</v>
      </c>
      <c r="JA49">
        <v>0.0008073039280847738</v>
      </c>
      <c r="JB49">
        <v>-5.485301315548657E-06</v>
      </c>
      <c r="JC49">
        <v>2</v>
      </c>
      <c r="JD49">
        <v>1997</v>
      </c>
      <c r="JE49">
        <v>1</v>
      </c>
      <c r="JF49">
        <v>25</v>
      </c>
      <c r="JG49">
        <v>873.1</v>
      </c>
      <c r="JH49">
        <v>873.3</v>
      </c>
      <c r="JI49">
        <v>1.33545</v>
      </c>
      <c r="JJ49">
        <v>2.62817</v>
      </c>
      <c r="JK49">
        <v>1.49658</v>
      </c>
      <c r="JL49">
        <v>2.39014</v>
      </c>
      <c r="JM49">
        <v>1.54907</v>
      </c>
      <c r="JN49">
        <v>2.40234</v>
      </c>
      <c r="JO49">
        <v>34.0998</v>
      </c>
      <c r="JP49">
        <v>24.1838</v>
      </c>
      <c r="JQ49">
        <v>18</v>
      </c>
      <c r="JR49">
        <v>486.222</v>
      </c>
      <c r="JS49">
        <v>514.176</v>
      </c>
      <c r="JT49">
        <v>15.1289</v>
      </c>
      <c r="JU49">
        <v>24.6907</v>
      </c>
      <c r="JV49">
        <v>29.999</v>
      </c>
      <c r="JW49">
        <v>24.8078</v>
      </c>
      <c r="JX49">
        <v>24.7665</v>
      </c>
      <c r="JY49">
        <v>26.84</v>
      </c>
      <c r="JZ49">
        <v>22.4036</v>
      </c>
      <c r="KA49">
        <v>20.8522</v>
      </c>
      <c r="KB49">
        <v>15.1615</v>
      </c>
      <c r="KC49">
        <v>526.929</v>
      </c>
      <c r="KD49">
        <v>8.96472</v>
      </c>
      <c r="KE49">
        <v>100.749</v>
      </c>
      <c r="KF49">
        <v>101.121</v>
      </c>
    </row>
    <row r="50" spans="1:292">
      <c r="A50">
        <v>32</v>
      </c>
      <c r="B50">
        <v>1679508834.5</v>
      </c>
      <c r="C50">
        <v>247</v>
      </c>
      <c r="D50" t="s">
        <v>497</v>
      </c>
      <c r="E50" t="s">
        <v>498</v>
      </c>
      <c r="F50">
        <v>5</v>
      </c>
      <c r="G50" t="s">
        <v>428</v>
      </c>
      <c r="H50">
        <v>1679508827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511.0520659598187</v>
      </c>
      <c r="AJ50">
        <v>490.8950484848485</v>
      </c>
      <c r="AK50">
        <v>3.28858538698271</v>
      </c>
      <c r="AL50">
        <v>67.30139003579045</v>
      </c>
      <c r="AM50">
        <f>(AO50 - AN50 + DX50*1E3/(8.314*(DZ50+273.15)) * AQ50/DW50 * AP50) * DW50/(100*DK50) * 1000/(1000 - AO50)</f>
        <v>0</v>
      </c>
      <c r="AN50">
        <v>8.973801998231748</v>
      </c>
      <c r="AO50">
        <v>9.439536606060603</v>
      </c>
      <c r="AP50">
        <v>9.26779246914442E-07</v>
      </c>
      <c r="AQ50">
        <v>93.42874812251745</v>
      </c>
      <c r="AR50">
        <v>2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429</v>
      </c>
      <c r="AX50" t="s">
        <v>429</v>
      </c>
      <c r="AY50">
        <v>0</v>
      </c>
      <c r="AZ50">
        <v>0</v>
      </c>
      <c r="BA50">
        <f>1-AY50/AZ50</f>
        <v>0</v>
      </c>
      <c r="BB50">
        <v>0</v>
      </c>
      <c r="BC50" t="s">
        <v>429</v>
      </c>
      <c r="BD50" t="s">
        <v>429</v>
      </c>
      <c r="BE50">
        <v>0</v>
      </c>
      <c r="BF50">
        <v>0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429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1.91</v>
      </c>
      <c r="DL50">
        <v>0.5</v>
      </c>
      <c r="DM50" t="s">
        <v>430</v>
      </c>
      <c r="DN50">
        <v>2</v>
      </c>
      <c r="DO50" t="b">
        <v>1</v>
      </c>
      <c r="DP50">
        <v>1679508827</v>
      </c>
      <c r="DQ50">
        <v>463.9811481481481</v>
      </c>
      <c r="DR50">
        <v>491.8314444444445</v>
      </c>
      <c r="DS50">
        <v>9.437803333333333</v>
      </c>
      <c r="DT50">
        <v>8.973458518518518</v>
      </c>
      <c r="DU50">
        <v>464.7241851851852</v>
      </c>
      <c r="DV50">
        <v>9.409575925925926</v>
      </c>
      <c r="DW50">
        <v>499.9983333333333</v>
      </c>
      <c r="DX50">
        <v>90.04665185185186</v>
      </c>
      <c r="DY50">
        <v>0.09996855925925928</v>
      </c>
      <c r="DZ50">
        <v>18.92202962962963</v>
      </c>
      <c r="EA50">
        <v>19.9926037037037</v>
      </c>
      <c r="EB50">
        <v>999.9000000000001</v>
      </c>
      <c r="EC50">
        <v>0</v>
      </c>
      <c r="ED50">
        <v>0</v>
      </c>
      <c r="EE50">
        <v>9994.649259259259</v>
      </c>
      <c r="EF50">
        <v>0</v>
      </c>
      <c r="EG50">
        <v>12.50000740740741</v>
      </c>
      <c r="EH50">
        <v>-27.85022592592593</v>
      </c>
      <c r="EI50">
        <v>468.401925925926</v>
      </c>
      <c r="EJ50">
        <v>496.2848888888888</v>
      </c>
      <c r="EK50">
        <v>0.4643431851851851</v>
      </c>
      <c r="EL50">
        <v>491.8314444444445</v>
      </c>
      <c r="EM50">
        <v>8.973458518518518</v>
      </c>
      <c r="EN50">
        <v>0.8498424074074075</v>
      </c>
      <c r="EO50">
        <v>0.8080298888888889</v>
      </c>
      <c r="EP50">
        <v>4.56826037037037</v>
      </c>
      <c r="EQ50">
        <v>3.849155925925926</v>
      </c>
      <c r="ER50">
        <v>1999.994444444444</v>
      </c>
      <c r="ES50">
        <v>0.9799957777777776</v>
      </c>
      <c r="ET50">
        <v>0.02000438888888889</v>
      </c>
      <c r="EU50">
        <v>0</v>
      </c>
      <c r="EV50">
        <v>169.7845555555555</v>
      </c>
      <c r="EW50">
        <v>5.00078</v>
      </c>
      <c r="EX50">
        <v>3409.041481481481</v>
      </c>
      <c r="EY50">
        <v>16379.56296296296</v>
      </c>
      <c r="EZ50">
        <v>39.07155555555556</v>
      </c>
      <c r="FA50">
        <v>40.23814814814814</v>
      </c>
      <c r="FB50">
        <v>39.884</v>
      </c>
      <c r="FC50">
        <v>39.63407407407407</v>
      </c>
      <c r="FD50">
        <v>39.46274074074073</v>
      </c>
      <c r="FE50">
        <v>1955.084444444445</v>
      </c>
      <c r="FF50">
        <v>39.91</v>
      </c>
      <c r="FG50">
        <v>0</v>
      </c>
      <c r="FH50">
        <v>1679508816.4</v>
      </c>
      <c r="FI50">
        <v>0</v>
      </c>
      <c r="FJ50">
        <v>169.75604</v>
      </c>
      <c r="FK50">
        <v>0.1870769332465023</v>
      </c>
      <c r="FL50">
        <v>-11.54615383108612</v>
      </c>
      <c r="FM50">
        <v>3409.047599999999</v>
      </c>
      <c r="FN50">
        <v>15</v>
      </c>
      <c r="FO50">
        <v>0</v>
      </c>
      <c r="FP50" t="s">
        <v>431</v>
      </c>
      <c r="FQ50">
        <v>1679456443.1</v>
      </c>
      <c r="FR50">
        <v>1679456433.1</v>
      </c>
      <c r="FS50">
        <v>0</v>
      </c>
      <c r="FT50">
        <v>-0.109</v>
      </c>
      <c r="FU50">
        <v>0.019</v>
      </c>
      <c r="FV50">
        <v>-0.823</v>
      </c>
      <c r="FW50">
        <v>0.271</v>
      </c>
      <c r="FX50">
        <v>420</v>
      </c>
      <c r="FY50">
        <v>24</v>
      </c>
      <c r="FZ50">
        <v>0.71</v>
      </c>
      <c r="GA50">
        <v>0.25</v>
      </c>
      <c r="GB50">
        <v>-26.25898</v>
      </c>
      <c r="GC50">
        <v>-24.76972457786117</v>
      </c>
      <c r="GD50">
        <v>2.49885528944755</v>
      </c>
      <c r="GE50">
        <v>0</v>
      </c>
      <c r="GF50">
        <v>0.46411365</v>
      </c>
      <c r="GG50">
        <v>0.006377741088178705</v>
      </c>
      <c r="GH50">
        <v>0.0008374170869405523</v>
      </c>
      <c r="GI50">
        <v>1</v>
      </c>
      <c r="GJ50">
        <v>1</v>
      </c>
      <c r="GK50">
        <v>2</v>
      </c>
      <c r="GL50" t="s">
        <v>432</v>
      </c>
      <c r="GM50">
        <v>3.10092</v>
      </c>
      <c r="GN50">
        <v>2.73532</v>
      </c>
      <c r="GO50">
        <v>0.0988971</v>
      </c>
      <c r="GP50">
        <v>0.103076</v>
      </c>
      <c r="GQ50">
        <v>0.0546834</v>
      </c>
      <c r="GR50">
        <v>0.0532741</v>
      </c>
      <c r="GS50">
        <v>23264.1</v>
      </c>
      <c r="GT50">
        <v>22858.9</v>
      </c>
      <c r="GU50">
        <v>26353.8</v>
      </c>
      <c r="GV50">
        <v>25811.4</v>
      </c>
      <c r="GW50">
        <v>40013</v>
      </c>
      <c r="GX50">
        <v>37298.5</v>
      </c>
      <c r="GY50">
        <v>46113.7</v>
      </c>
      <c r="GZ50">
        <v>42622.8</v>
      </c>
      <c r="HA50">
        <v>1.93218</v>
      </c>
      <c r="HB50">
        <v>1.95782</v>
      </c>
      <c r="HC50">
        <v>0.028342</v>
      </c>
      <c r="HD50">
        <v>0</v>
      </c>
      <c r="HE50">
        <v>19.5241</v>
      </c>
      <c r="HF50">
        <v>999.9</v>
      </c>
      <c r="HG50">
        <v>25.8</v>
      </c>
      <c r="HH50">
        <v>29.5</v>
      </c>
      <c r="HI50">
        <v>11.8603</v>
      </c>
      <c r="HJ50">
        <v>60.7177</v>
      </c>
      <c r="HK50">
        <v>26.9071</v>
      </c>
      <c r="HL50">
        <v>1</v>
      </c>
      <c r="HM50">
        <v>-0.195686</v>
      </c>
      <c r="HN50">
        <v>3.72721</v>
      </c>
      <c r="HO50">
        <v>20.237</v>
      </c>
      <c r="HP50">
        <v>5.21729</v>
      </c>
      <c r="HQ50">
        <v>11.98</v>
      </c>
      <c r="HR50">
        <v>4.9648</v>
      </c>
      <c r="HS50">
        <v>3.27408</v>
      </c>
      <c r="HT50">
        <v>9999</v>
      </c>
      <c r="HU50">
        <v>9999</v>
      </c>
      <c r="HV50">
        <v>9999</v>
      </c>
      <c r="HW50">
        <v>935.7</v>
      </c>
      <c r="HX50">
        <v>1.86417</v>
      </c>
      <c r="HY50">
        <v>1.86011</v>
      </c>
      <c r="HZ50">
        <v>1.85835</v>
      </c>
      <c r="IA50">
        <v>1.85989</v>
      </c>
      <c r="IB50">
        <v>1.85989</v>
      </c>
      <c r="IC50">
        <v>1.85825</v>
      </c>
      <c r="ID50">
        <v>1.8573</v>
      </c>
      <c r="IE50">
        <v>1.85238</v>
      </c>
      <c r="IF50">
        <v>0</v>
      </c>
      <c r="IG50">
        <v>0</v>
      </c>
      <c r="IH50">
        <v>0</v>
      </c>
      <c r="II50">
        <v>0</v>
      </c>
      <c r="IJ50" t="s">
        <v>433</v>
      </c>
      <c r="IK50" t="s">
        <v>434</v>
      </c>
      <c r="IL50" t="s">
        <v>435</v>
      </c>
      <c r="IM50" t="s">
        <v>435</v>
      </c>
      <c r="IN50" t="s">
        <v>435</v>
      </c>
      <c r="IO50" t="s">
        <v>435</v>
      </c>
      <c r="IP50">
        <v>0</v>
      </c>
      <c r="IQ50">
        <v>100</v>
      </c>
      <c r="IR50">
        <v>100</v>
      </c>
      <c r="IS50">
        <v>-0.755</v>
      </c>
      <c r="IT50">
        <v>0.0282</v>
      </c>
      <c r="IU50">
        <v>-0.3228139330668147</v>
      </c>
      <c r="IV50">
        <v>-0.001399286051689175</v>
      </c>
      <c r="IW50">
        <v>1.297619083215453E-06</v>
      </c>
      <c r="IX50">
        <v>-4.997941095464379E-10</v>
      </c>
      <c r="IY50">
        <v>-0.005634625857734406</v>
      </c>
      <c r="IZ50">
        <v>-0.003512179546530375</v>
      </c>
      <c r="JA50">
        <v>0.0008073039280847738</v>
      </c>
      <c r="JB50">
        <v>-5.485301315548657E-06</v>
      </c>
      <c r="JC50">
        <v>2</v>
      </c>
      <c r="JD50">
        <v>1997</v>
      </c>
      <c r="JE50">
        <v>1</v>
      </c>
      <c r="JF50">
        <v>25</v>
      </c>
      <c r="JG50">
        <v>873.2</v>
      </c>
      <c r="JH50">
        <v>873.4</v>
      </c>
      <c r="JI50">
        <v>1.36963</v>
      </c>
      <c r="JJ50">
        <v>2.63428</v>
      </c>
      <c r="JK50">
        <v>1.49658</v>
      </c>
      <c r="JL50">
        <v>2.39014</v>
      </c>
      <c r="JM50">
        <v>1.54907</v>
      </c>
      <c r="JN50">
        <v>2.34619</v>
      </c>
      <c r="JO50">
        <v>34.0998</v>
      </c>
      <c r="JP50">
        <v>24.1838</v>
      </c>
      <c r="JQ50">
        <v>18</v>
      </c>
      <c r="JR50">
        <v>486.099</v>
      </c>
      <c r="JS50">
        <v>514.225</v>
      </c>
      <c r="JT50">
        <v>15.1694</v>
      </c>
      <c r="JU50">
        <v>24.6924</v>
      </c>
      <c r="JV50">
        <v>29.9999</v>
      </c>
      <c r="JW50">
        <v>24.8084</v>
      </c>
      <c r="JX50">
        <v>24.7681</v>
      </c>
      <c r="JY50">
        <v>27.5826</v>
      </c>
      <c r="JZ50">
        <v>22.4036</v>
      </c>
      <c r="KA50">
        <v>20.8522</v>
      </c>
      <c r="KB50">
        <v>15.168</v>
      </c>
      <c r="KC50">
        <v>540.307</v>
      </c>
      <c r="KD50">
        <v>8.960430000000001</v>
      </c>
      <c r="KE50">
        <v>100.749</v>
      </c>
      <c r="KF50">
        <v>101.122</v>
      </c>
    </row>
    <row r="51" spans="1:292">
      <c r="A51">
        <v>33</v>
      </c>
      <c r="B51">
        <v>1679508839.5</v>
      </c>
      <c r="C51">
        <v>252</v>
      </c>
      <c r="D51" t="s">
        <v>499</v>
      </c>
      <c r="E51" t="s">
        <v>500</v>
      </c>
      <c r="F51">
        <v>5</v>
      </c>
      <c r="G51" t="s">
        <v>428</v>
      </c>
      <c r="H51">
        <v>1679508831.714286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527.8669362177918</v>
      </c>
      <c r="AJ51">
        <v>507.5158181818184</v>
      </c>
      <c r="AK51">
        <v>3.325821347522189</v>
      </c>
      <c r="AL51">
        <v>67.30139003579045</v>
      </c>
      <c r="AM51">
        <f>(AO51 - AN51 + DX51*1E3/(8.314*(DZ51+273.15)) * AQ51/DW51 * AP51) * DW51/(100*DK51) * 1000/(1000 - AO51)</f>
        <v>0</v>
      </c>
      <c r="AN51">
        <v>8.973840154503426</v>
      </c>
      <c r="AO51">
        <v>9.44062933333333</v>
      </c>
      <c r="AP51">
        <v>4.985445119450842E-07</v>
      </c>
      <c r="AQ51">
        <v>93.42874812251745</v>
      </c>
      <c r="AR51">
        <v>2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429</v>
      </c>
      <c r="AX51" t="s">
        <v>429</v>
      </c>
      <c r="AY51">
        <v>0</v>
      </c>
      <c r="AZ51">
        <v>0</v>
      </c>
      <c r="BA51">
        <f>1-AY51/AZ51</f>
        <v>0</v>
      </c>
      <c r="BB51">
        <v>0</v>
      </c>
      <c r="BC51" t="s">
        <v>429</v>
      </c>
      <c r="BD51" t="s">
        <v>429</v>
      </c>
      <c r="BE51">
        <v>0</v>
      </c>
      <c r="BF51">
        <v>0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429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1.91</v>
      </c>
      <c r="DL51">
        <v>0.5</v>
      </c>
      <c r="DM51" t="s">
        <v>430</v>
      </c>
      <c r="DN51">
        <v>2</v>
      </c>
      <c r="DO51" t="b">
        <v>1</v>
      </c>
      <c r="DP51">
        <v>1679508831.714286</v>
      </c>
      <c r="DQ51">
        <v>478.9536071428571</v>
      </c>
      <c r="DR51">
        <v>507.6556428571429</v>
      </c>
      <c r="DS51">
        <v>9.439086071428571</v>
      </c>
      <c r="DT51">
        <v>8.974014642857142</v>
      </c>
      <c r="DU51">
        <v>479.7042142857143</v>
      </c>
      <c r="DV51">
        <v>9.410846428571428</v>
      </c>
      <c r="DW51">
        <v>500.0034285714285</v>
      </c>
      <c r="DX51">
        <v>90.04679999999998</v>
      </c>
      <c r="DY51">
        <v>0.1000677035714286</v>
      </c>
      <c r="DZ51">
        <v>18.921075</v>
      </c>
      <c r="EA51">
        <v>19.99127142857143</v>
      </c>
      <c r="EB51">
        <v>999.9000000000002</v>
      </c>
      <c r="EC51">
        <v>0</v>
      </c>
      <c r="ED51">
        <v>0</v>
      </c>
      <c r="EE51">
        <v>9985.401428571427</v>
      </c>
      <c r="EF51">
        <v>0</v>
      </c>
      <c r="EG51">
        <v>12.50693571428571</v>
      </c>
      <c r="EH51">
        <v>-28.70193214285714</v>
      </c>
      <c r="EI51">
        <v>483.5177142857142</v>
      </c>
      <c r="EJ51">
        <v>512.2526785714286</v>
      </c>
      <c r="EK51">
        <v>0.4650702857142857</v>
      </c>
      <c r="EL51">
        <v>507.6556428571429</v>
      </c>
      <c r="EM51">
        <v>8.974014642857142</v>
      </c>
      <c r="EN51">
        <v>0.8499594285714285</v>
      </c>
      <c r="EO51">
        <v>0.8080813571428571</v>
      </c>
      <c r="EP51">
        <v>4.570227857142856</v>
      </c>
      <c r="EQ51">
        <v>3.850060714285715</v>
      </c>
      <c r="ER51">
        <v>1999.98</v>
      </c>
      <c r="ES51">
        <v>0.9799953214285713</v>
      </c>
      <c r="ET51">
        <v>0.02000485714285713</v>
      </c>
      <c r="EU51">
        <v>0</v>
      </c>
      <c r="EV51">
        <v>169.8355714285715</v>
      </c>
      <c r="EW51">
        <v>5.00078</v>
      </c>
      <c r="EX51">
        <v>3408.070357142858</v>
      </c>
      <c r="EY51">
        <v>16379.43928571429</v>
      </c>
      <c r="EZ51">
        <v>39.01092857142856</v>
      </c>
      <c r="FA51">
        <v>40.16942857142856</v>
      </c>
      <c r="FB51">
        <v>39.82114285714285</v>
      </c>
      <c r="FC51">
        <v>39.53989285714285</v>
      </c>
      <c r="FD51">
        <v>39.42175</v>
      </c>
      <c r="FE51">
        <v>1955.07</v>
      </c>
      <c r="FF51">
        <v>39.91</v>
      </c>
      <c r="FG51">
        <v>0</v>
      </c>
      <c r="FH51">
        <v>1679508821.8</v>
      </c>
      <c r="FI51">
        <v>0</v>
      </c>
      <c r="FJ51">
        <v>169.8125769230769</v>
      </c>
      <c r="FK51">
        <v>0.9378119724356286</v>
      </c>
      <c r="FL51">
        <v>-10.42700856645128</v>
      </c>
      <c r="FM51">
        <v>3408.020384615385</v>
      </c>
      <c r="FN51">
        <v>15</v>
      </c>
      <c r="FO51">
        <v>0</v>
      </c>
      <c r="FP51" t="s">
        <v>431</v>
      </c>
      <c r="FQ51">
        <v>1679456443.1</v>
      </c>
      <c r="FR51">
        <v>1679456433.1</v>
      </c>
      <c r="FS51">
        <v>0</v>
      </c>
      <c r="FT51">
        <v>-0.109</v>
      </c>
      <c r="FU51">
        <v>0.019</v>
      </c>
      <c r="FV51">
        <v>-0.823</v>
      </c>
      <c r="FW51">
        <v>0.271</v>
      </c>
      <c r="FX51">
        <v>420</v>
      </c>
      <c r="FY51">
        <v>24</v>
      </c>
      <c r="FZ51">
        <v>0.71</v>
      </c>
      <c r="GA51">
        <v>0.25</v>
      </c>
      <c r="GB51">
        <v>-27.95604634146341</v>
      </c>
      <c r="GC51">
        <v>-12.51496306620208</v>
      </c>
      <c r="GD51">
        <v>1.304203803110385</v>
      </c>
      <c r="GE51">
        <v>0</v>
      </c>
      <c r="GF51">
        <v>0.464603243902439</v>
      </c>
      <c r="GG51">
        <v>0.008694292682926964</v>
      </c>
      <c r="GH51">
        <v>0.001078427780195304</v>
      </c>
      <c r="GI51">
        <v>1</v>
      </c>
      <c r="GJ51">
        <v>1</v>
      </c>
      <c r="GK51">
        <v>2</v>
      </c>
      <c r="GL51" t="s">
        <v>432</v>
      </c>
      <c r="GM51">
        <v>3.10094</v>
      </c>
      <c r="GN51">
        <v>2.73523</v>
      </c>
      <c r="GO51">
        <v>0.101311</v>
      </c>
      <c r="GP51">
        <v>0.105479</v>
      </c>
      <c r="GQ51">
        <v>0.054692</v>
      </c>
      <c r="GR51">
        <v>0.0532697</v>
      </c>
      <c r="GS51">
        <v>23201.6</v>
      </c>
      <c r="GT51">
        <v>22797.7</v>
      </c>
      <c r="GU51">
        <v>26353.7</v>
      </c>
      <c r="GV51">
        <v>25811.5</v>
      </c>
      <c r="GW51">
        <v>40012.9</v>
      </c>
      <c r="GX51">
        <v>37298.6</v>
      </c>
      <c r="GY51">
        <v>46113.7</v>
      </c>
      <c r="GZ51">
        <v>42622.4</v>
      </c>
      <c r="HA51">
        <v>1.93198</v>
      </c>
      <c r="HB51">
        <v>1.9579</v>
      </c>
      <c r="HC51">
        <v>0.0278503</v>
      </c>
      <c r="HD51">
        <v>0</v>
      </c>
      <c r="HE51">
        <v>19.5218</v>
      </c>
      <c r="HF51">
        <v>999.9</v>
      </c>
      <c r="HG51">
        <v>25.8</v>
      </c>
      <c r="HH51">
        <v>29.5</v>
      </c>
      <c r="HI51">
        <v>11.8601</v>
      </c>
      <c r="HJ51">
        <v>61.2377</v>
      </c>
      <c r="HK51">
        <v>26.6907</v>
      </c>
      <c r="HL51">
        <v>1</v>
      </c>
      <c r="HM51">
        <v>-0.194977</v>
      </c>
      <c r="HN51">
        <v>3.79465</v>
      </c>
      <c r="HO51">
        <v>20.2354</v>
      </c>
      <c r="HP51">
        <v>5.21729</v>
      </c>
      <c r="HQ51">
        <v>11.98</v>
      </c>
      <c r="HR51">
        <v>4.96485</v>
      </c>
      <c r="HS51">
        <v>3.27393</v>
      </c>
      <c r="HT51">
        <v>9999</v>
      </c>
      <c r="HU51">
        <v>9999</v>
      </c>
      <c r="HV51">
        <v>9999</v>
      </c>
      <c r="HW51">
        <v>935.7</v>
      </c>
      <c r="HX51">
        <v>1.86416</v>
      </c>
      <c r="HY51">
        <v>1.86012</v>
      </c>
      <c r="HZ51">
        <v>1.85833</v>
      </c>
      <c r="IA51">
        <v>1.85986</v>
      </c>
      <c r="IB51">
        <v>1.85989</v>
      </c>
      <c r="IC51">
        <v>1.85822</v>
      </c>
      <c r="ID51">
        <v>1.8573</v>
      </c>
      <c r="IE51">
        <v>1.85234</v>
      </c>
      <c r="IF51">
        <v>0</v>
      </c>
      <c r="IG51">
        <v>0</v>
      </c>
      <c r="IH51">
        <v>0</v>
      </c>
      <c r="II51">
        <v>0</v>
      </c>
      <c r="IJ51" t="s">
        <v>433</v>
      </c>
      <c r="IK51" t="s">
        <v>434</v>
      </c>
      <c r="IL51" t="s">
        <v>435</v>
      </c>
      <c r="IM51" t="s">
        <v>435</v>
      </c>
      <c r="IN51" t="s">
        <v>435</v>
      </c>
      <c r="IO51" t="s">
        <v>435</v>
      </c>
      <c r="IP51">
        <v>0</v>
      </c>
      <c r="IQ51">
        <v>100</v>
      </c>
      <c r="IR51">
        <v>100</v>
      </c>
      <c r="IS51">
        <v>-0.763</v>
      </c>
      <c r="IT51">
        <v>0.0283</v>
      </c>
      <c r="IU51">
        <v>-0.3228139330668147</v>
      </c>
      <c r="IV51">
        <v>-0.001399286051689175</v>
      </c>
      <c r="IW51">
        <v>1.297619083215453E-06</v>
      </c>
      <c r="IX51">
        <v>-4.997941095464379E-10</v>
      </c>
      <c r="IY51">
        <v>-0.005634625857734406</v>
      </c>
      <c r="IZ51">
        <v>-0.003512179546530375</v>
      </c>
      <c r="JA51">
        <v>0.0008073039280847738</v>
      </c>
      <c r="JB51">
        <v>-5.485301315548657E-06</v>
      </c>
      <c r="JC51">
        <v>2</v>
      </c>
      <c r="JD51">
        <v>1997</v>
      </c>
      <c r="JE51">
        <v>1</v>
      </c>
      <c r="JF51">
        <v>25</v>
      </c>
      <c r="JG51">
        <v>873.3</v>
      </c>
      <c r="JH51">
        <v>873.4</v>
      </c>
      <c r="JI51">
        <v>1.40503</v>
      </c>
      <c r="JJ51">
        <v>2.62939</v>
      </c>
      <c r="JK51">
        <v>1.49658</v>
      </c>
      <c r="JL51">
        <v>2.38892</v>
      </c>
      <c r="JM51">
        <v>1.54907</v>
      </c>
      <c r="JN51">
        <v>2.36938</v>
      </c>
      <c r="JO51">
        <v>34.0998</v>
      </c>
      <c r="JP51">
        <v>24.1838</v>
      </c>
      <c r="JQ51">
        <v>18</v>
      </c>
      <c r="JR51">
        <v>486.001</v>
      </c>
      <c r="JS51">
        <v>514.294</v>
      </c>
      <c r="JT51">
        <v>15.1811</v>
      </c>
      <c r="JU51">
        <v>24.6939</v>
      </c>
      <c r="JV51">
        <v>30.0004</v>
      </c>
      <c r="JW51">
        <v>24.8103</v>
      </c>
      <c r="JX51">
        <v>24.7701</v>
      </c>
      <c r="JY51">
        <v>28.2447</v>
      </c>
      <c r="JZ51">
        <v>22.4036</v>
      </c>
      <c r="KA51">
        <v>20.8522</v>
      </c>
      <c r="KB51">
        <v>15.1746</v>
      </c>
      <c r="KC51">
        <v>560.343</v>
      </c>
      <c r="KD51">
        <v>8.95919</v>
      </c>
      <c r="KE51">
        <v>100.749</v>
      </c>
      <c r="KF51">
        <v>101.121</v>
      </c>
    </row>
    <row r="52" spans="1:292">
      <c r="A52">
        <v>34</v>
      </c>
      <c r="B52">
        <v>1679508844.5</v>
      </c>
      <c r="C52">
        <v>257</v>
      </c>
      <c r="D52" t="s">
        <v>501</v>
      </c>
      <c r="E52" t="s">
        <v>502</v>
      </c>
      <c r="F52">
        <v>5</v>
      </c>
      <c r="G52" t="s">
        <v>428</v>
      </c>
      <c r="H52">
        <v>1679508837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544.7755690880033</v>
      </c>
      <c r="AJ52">
        <v>524.3376787878786</v>
      </c>
      <c r="AK52">
        <v>3.362533035813733</v>
      </c>
      <c r="AL52">
        <v>67.30139003579045</v>
      </c>
      <c r="AM52">
        <f>(AO52 - AN52 + DX52*1E3/(8.314*(DZ52+273.15)) * AQ52/DW52 * AP52) * DW52/(100*DK52) * 1000/(1000 - AO52)</f>
        <v>0</v>
      </c>
      <c r="AN52">
        <v>8.973847788124086</v>
      </c>
      <c r="AO52">
        <v>9.444198181818178</v>
      </c>
      <c r="AP52">
        <v>2.915837624440517E-06</v>
      </c>
      <c r="AQ52">
        <v>93.42874812251745</v>
      </c>
      <c r="AR52">
        <v>2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429</v>
      </c>
      <c r="AX52" t="s">
        <v>429</v>
      </c>
      <c r="AY52">
        <v>0</v>
      </c>
      <c r="AZ52">
        <v>0</v>
      </c>
      <c r="BA52">
        <f>1-AY52/AZ52</f>
        <v>0</v>
      </c>
      <c r="BB52">
        <v>0</v>
      </c>
      <c r="BC52" t="s">
        <v>429</v>
      </c>
      <c r="BD52" t="s">
        <v>429</v>
      </c>
      <c r="BE52">
        <v>0</v>
      </c>
      <c r="BF52">
        <v>0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429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1.91</v>
      </c>
      <c r="DL52">
        <v>0.5</v>
      </c>
      <c r="DM52" t="s">
        <v>430</v>
      </c>
      <c r="DN52">
        <v>2</v>
      </c>
      <c r="DO52" t="b">
        <v>1</v>
      </c>
      <c r="DP52">
        <v>1679508837</v>
      </c>
      <c r="DQ52">
        <v>496.1866296296296</v>
      </c>
      <c r="DR52">
        <v>525.4014074074074</v>
      </c>
      <c r="DS52">
        <v>9.441083703703704</v>
      </c>
      <c r="DT52">
        <v>8.974078518518517</v>
      </c>
      <c r="DU52">
        <v>496.9457037037037</v>
      </c>
      <c r="DV52">
        <v>9.412823703703705</v>
      </c>
      <c r="DW52">
        <v>500.0100000000001</v>
      </c>
      <c r="DX52">
        <v>90.04727037037037</v>
      </c>
      <c r="DY52">
        <v>0.09995023333333333</v>
      </c>
      <c r="DZ52">
        <v>18.91947407407407</v>
      </c>
      <c r="EA52">
        <v>19.98520740740741</v>
      </c>
      <c r="EB52">
        <v>999.9000000000001</v>
      </c>
      <c r="EC52">
        <v>0</v>
      </c>
      <c r="ED52">
        <v>0</v>
      </c>
      <c r="EE52">
        <v>9995.928518518518</v>
      </c>
      <c r="EF52">
        <v>0</v>
      </c>
      <c r="EG52">
        <v>12.5071</v>
      </c>
      <c r="EH52">
        <v>-29.21467407407407</v>
      </c>
      <c r="EI52">
        <v>500.9160000000001</v>
      </c>
      <c r="EJ52">
        <v>530.1591851851853</v>
      </c>
      <c r="EK52">
        <v>0.4670050370370371</v>
      </c>
      <c r="EL52">
        <v>525.4014074074074</v>
      </c>
      <c r="EM52">
        <v>8.974078518518517</v>
      </c>
      <c r="EN52">
        <v>0.8501437407407408</v>
      </c>
      <c r="EO52">
        <v>0.8080912592592592</v>
      </c>
      <c r="EP52">
        <v>4.573327407407408</v>
      </c>
      <c r="EQ52">
        <v>3.850235925925925</v>
      </c>
      <c r="ER52">
        <v>1999.99074074074</v>
      </c>
      <c r="ES52">
        <v>0.979995111111111</v>
      </c>
      <c r="ET52">
        <v>0.02000507407407407</v>
      </c>
      <c r="EU52">
        <v>0</v>
      </c>
      <c r="EV52">
        <v>169.8599259259259</v>
      </c>
      <c r="EW52">
        <v>5.00078</v>
      </c>
      <c r="EX52">
        <v>3407.233333333334</v>
      </c>
      <c r="EY52">
        <v>16379.53703703703</v>
      </c>
      <c r="EZ52">
        <v>38.94881481481481</v>
      </c>
      <c r="FA52">
        <v>40.09696296296296</v>
      </c>
      <c r="FB52">
        <v>39.75203703703703</v>
      </c>
      <c r="FC52">
        <v>39.43255555555555</v>
      </c>
      <c r="FD52">
        <v>39.35174074074074</v>
      </c>
      <c r="FE52">
        <v>1955.080740740741</v>
      </c>
      <c r="FF52">
        <v>39.91</v>
      </c>
      <c r="FG52">
        <v>0</v>
      </c>
      <c r="FH52">
        <v>1679508826.6</v>
      </c>
      <c r="FI52">
        <v>0</v>
      </c>
      <c r="FJ52">
        <v>169.84</v>
      </c>
      <c r="FK52">
        <v>0.6476581228420222</v>
      </c>
      <c r="FL52">
        <v>-10.37470085750117</v>
      </c>
      <c r="FM52">
        <v>3407.268461538462</v>
      </c>
      <c r="FN52">
        <v>15</v>
      </c>
      <c r="FO52">
        <v>0</v>
      </c>
      <c r="FP52" t="s">
        <v>431</v>
      </c>
      <c r="FQ52">
        <v>1679456443.1</v>
      </c>
      <c r="FR52">
        <v>1679456433.1</v>
      </c>
      <c r="FS52">
        <v>0</v>
      </c>
      <c r="FT52">
        <v>-0.109</v>
      </c>
      <c r="FU52">
        <v>0.019</v>
      </c>
      <c r="FV52">
        <v>-0.823</v>
      </c>
      <c r="FW52">
        <v>0.271</v>
      </c>
      <c r="FX52">
        <v>420</v>
      </c>
      <c r="FY52">
        <v>24</v>
      </c>
      <c r="FZ52">
        <v>0.71</v>
      </c>
      <c r="GA52">
        <v>0.25</v>
      </c>
      <c r="GB52">
        <v>-28.79783414634146</v>
      </c>
      <c r="GC52">
        <v>-6.392172125435528</v>
      </c>
      <c r="GD52">
        <v>0.6788469771209285</v>
      </c>
      <c r="GE52">
        <v>0</v>
      </c>
      <c r="GF52">
        <v>0.4659330487804878</v>
      </c>
      <c r="GG52">
        <v>0.01914999303135801</v>
      </c>
      <c r="GH52">
        <v>0.0021650752023352</v>
      </c>
      <c r="GI52">
        <v>1</v>
      </c>
      <c r="GJ52">
        <v>1</v>
      </c>
      <c r="GK52">
        <v>2</v>
      </c>
      <c r="GL52" t="s">
        <v>432</v>
      </c>
      <c r="GM52">
        <v>3.10092</v>
      </c>
      <c r="GN52">
        <v>2.73537</v>
      </c>
      <c r="GO52">
        <v>0.103716</v>
      </c>
      <c r="GP52">
        <v>0.107843</v>
      </c>
      <c r="GQ52">
        <v>0.0547064</v>
      </c>
      <c r="GR52">
        <v>0.0532728</v>
      </c>
      <c r="GS52">
        <v>23139.7</v>
      </c>
      <c r="GT52">
        <v>22737.5</v>
      </c>
      <c r="GU52">
        <v>26353.9</v>
      </c>
      <c r="GV52">
        <v>25811.5</v>
      </c>
      <c r="GW52">
        <v>40012.8</v>
      </c>
      <c r="GX52">
        <v>37298.9</v>
      </c>
      <c r="GY52">
        <v>46113.9</v>
      </c>
      <c r="GZ52">
        <v>42622.6</v>
      </c>
      <c r="HA52">
        <v>1.93205</v>
      </c>
      <c r="HB52">
        <v>1.95795</v>
      </c>
      <c r="HC52">
        <v>0.0277758</v>
      </c>
      <c r="HD52">
        <v>0</v>
      </c>
      <c r="HE52">
        <v>19.5188</v>
      </c>
      <c r="HF52">
        <v>999.9</v>
      </c>
      <c r="HG52">
        <v>25.8</v>
      </c>
      <c r="HH52">
        <v>29.5</v>
      </c>
      <c r="HI52">
        <v>11.859</v>
      </c>
      <c r="HJ52">
        <v>60.4377</v>
      </c>
      <c r="HK52">
        <v>26.7228</v>
      </c>
      <c r="HL52">
        <v>1</v>
      </c>
      <c r="HM52">
        <v>-0.194797</v>
      </c>
      <c r="HN52">
        <v>3.80839</v>
      </c>
      <c r="HO52">
        <v>20.2347</v>
      </c>
      <c r="HP52">
        <v>5.21594</v>
      </c>
      <c r="HQ52">
        <v>11.98</v>
      </c>
      <c r="HR52">
        <v>4.9647</v>
      </c>
      <c r="HS52">
        <v>3.27375</v>
      </c>
      <c r="HT52">
        <v>9999</v>
      </c>
      <c r="HU52">
        <v>9999</v>
      </c>
      <c r="HV52">
        <v>9999</v>
      </c>
      <c r="HW52">
        <v>935.7</v>
      </c>
      <c r="HX52">
        <v>1.86417</v>
      </c>
      <c r="HY52">
        <v>1.86014</v>
      </c>
      <c r="HZ52">
        <v>1.85835</v>
      </c>
      <c r="IA52">
        <v>1.85988</v>
      </c>
      <c r="IB52">
        <v>1.85989</v>
      </c>
      <c r="IC52">
        <v>1.85824</v>
      </c>
      <c r="ID52">
        <v>1.85731</v>
      </c>
      <c r="IE52">
        <v>1.85239</v>
      </c>
      <c r="IF52">
        <v>0</v>
      </c>
      <c r="IG52">
        <v>0</v>
      </c>
      <c r="IH52">
        <v>0</v>
      </c>
      <c r="II52">
        <v>0</v>
      </c>
      <c r="IJ52" t="s">
        <v>433</v>
      </c>
      <c r="IK52" t="s">
        <v>434</v>
      </c>
      <c r="IL52" t="s">
        <v>435</v>
      </c>
      <c r="IM52" t="s">
        <v>435</v>
      </c>
      <c r="IN52" t="s">
        <v>435</v>
      </c>
      <c r="IO52" t="s">
        <v>435</v>
      </c>
      <c r="IP52">
        <v>0</v>
      </c>
      <c r="IQ52">
        <v>100</v>
      </c>
      <c r="IR52">
        <v>100</v>
      </c>
      <c r="IS52">
        <v>-0.77</v>
      </c>
      <c r="IT52">
        <v>0.0283</v>
      </c>
      <c r="IU52">
        <v>-0.3228139330668147</v>
      </c>
      <c r="IV52">
        <v>-0.001399286051689175</v>
      </c>
      <c r="IW52">
        <v>1.297619083215453E-06</v>
      </c>
      <c r="IX52">
        <v>-4.997941095464379E-10</v>
      </c>
      <c r="IY52">
        <v>-0.005634625857734406</v>
      </c>
      <c r="IZ52">
        <v>-0.003512179546530375</v>
      </c>
      <c r="JA52">
        <v>0.0008073039280847738</v>
      </c>
      <c r="JB52">
        <v>-5.485301315548657E-06</v>
      </c>
      <c r="JC52">
        <v>2</v>
      </c>
      <c r="JD52">
        <v>1997</v>
      </c>
      <c r="JE52">
        <v>1</v>
      </c>
      <c r="JF52">
        <v>25</v>
      </c>
      <c r="JG52">
        <v>873.4</v>
      </c>
      <c r="JH52">
        <v>873.5</v>
      </c>
      <c r="JI52">
        <v>1.44043</v>
      </c>
      <c r="JJ52">
        <v>2.63184</v>
      </c>
      <c r="JK52">
        <v>1.49658</v>
      </c>
      <c r="JL52">
        <v>2.39014</v>
      </c>
      <c r="JM52">
        <v>1.54907</v>
      </c>
      <c r="JN52">
        <v>2.37427</v>
      </c>
      <c r="JO52">
        <v>34.0998</v>
      </c>
      <c r="JP52">
        <v>24.1751</v>
      </c>
      <c r="JQ52">
        <v>18</v>
      </c>
      <c r="JR52">
        <v>486.053</v>
      </c>
      <c r="JS52">
        <v>514.333</v>
      </c>
      <c r="JT52">
        <v>15.1849</v>
      </c>
      <c r="JU52">
        <v>24.6955</v>
      </c>
      <c r="JV52">
        <v>30.0003</v>
      </c>
      <c r="JW52">
        <v>24.8115</v>
      </c>
      <c r="JX52">
        <v>24.7708</v>
      </c>
      <c r="JY52">
        <v>28.9791</v>
      </c>
      <c r="JZ52">
        <v>22.4036</v>
      </c>
      <c r="KA52">
        <v>20.8522</v>
      </c>
      <c r="KB52">
        <v>15.1903</v>
      </c>
      <c r="KC52">
        <v>573.701</v>
      </c>
      <c r="KD52">
        <v>8.9101</v>
      </c>
      <c r="KE52">
        <v>100.749</v>
      </c>
      <c r="KF52">
        <v>101.122</v>
      </c>
    </row>
    <row r="53" spans="1:292">
      <c r="A53">
        <v>35</v>
      </c>
      <c r="B53">
        <v>1679508849.5</v>
      </c>
      <c r="C53">
        <v>262</v>
      </c>
      <c r="D53" t="s">
        <v>503</v>
      </c>
      <c r="E53" t="s">
        <v>504</v>
      </c>
      <c r="F53">
        <v>5</v>
      </c>
      <c r="G53" t="s">
        <v>428</v>
      </c>
      <c r="H53">
        <v>1679508841.714286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561.9385605283138</v>
      </c>
      <c r="AJ53">
        <v>541.2013272727273</v>
      </c>
      <c r="AK53">
        <v>3.365970757788634</v>
      </c>
      <c r="AL53">
        <v>67.30139003579045</v>
      </c>
      <c r="AM53">
        <f>(AO53 - AN53 + DX53*1E3/(8.314*(DZ53+273.15)) * AQ53/DW53 * AP53) * DW53/(100*DK53) * 1000/(1000 - AO53)</f>
        <v>0</v>
      </c>
      <c r="AN53">
        <v>8.975098368706938</v>
      </c>
      <c r="AO53">
        <v>9.44409678787879</v>
      </c>
      <c r="AP53">
        <v>-2.816567692987415E-07</v>
      </c>
      <c r="AQ53">
        <v>93.42874812251745</v>
      </c>
      <c r="AR53">
        <v>2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429</v>
      </c>
      <c r="AX53" t="s">
        <v>429</v>
      </c>
      <c r="AY53">
        <v>0</v>
      </c>
      <c r="AZ53">
        <v>0</v>
      </c>
      <c r="BA53">
        <f>1-AY53/AZ53</f>
        <v>0</v>
      </c>
      <c r="BB53">
        <v>0</v>
      </c>
      <c r="BC53" t="s">
        <v>429</v>
      </c>
      <c r="BD53" t="s">
        <v>429</v>
      </c>
      <c r="BE53">
        <v>0</v>
      </c>
      <c r="BF53">
        <v>0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429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1.91</v>
      </c>
      <c r="DL53">
        <v>0.5</v>
      </c>
      <c r="DM53" t="s">
        <v>430</v>
      </c>
      <c r="DN53">
        <v>2</v>
      </c>
      <c r="DO53" t="b">
        <v>1</v>
      </c>
      <c r="DP53">
        <v>1679508841.714286</v>
      </c>
      <c r="DQ53">
        <v>511.8039642857143</v>
      </c>
      <c r="DR53">
        <v>541.2542142857144</v>
      </c>
      <c r="DS53">
        <v>9.442276428571429</v>
      </c>
      <c r="DT53">
        <v>8.974339285714285</v>
      </c>
      <c r="DU53">
        <v>512.5703214285714</v>
      </c>
      <c r="DV53">
        <v>9.414003928571429</v>
      </c>
      <c r="DW53">
        <v>499.9950357142857</v>
      </c>
      <c r="DX53">
        <v>90.04848571428572</v>
      </c>
      <c r="DY53">
        <v>0.1000072964285714</v>
      </c>
      <c r="DZ53">
        <v>18.91916428571428</v>
      </c>
      <c r="EA53">
        <v>19.98426071428571</v>
      </c>
      <c r="EB53">
        <v>999.9000000000002</v>
      </c>
      <c r="EC53">
        <v>0</v>
      </c>
      <c r="ED53">
        <v>0</v>
      </c>
      <c r="EE53">
        <v>9991.029642857144</v>
      </c>
      <c r="EF53">
        <v>0</v>
      </c>
      <c r="EG53">
        <v>12.5071</v>
      </c>
      <c r="EH53">
        <v>-29.45019642857143</v>
      </c>
      <c r="EI53">
        <v>516.6827142857143</v>
      </c>
      <c r="EJ53">
        <v>546.1556428571429</v>
      </c>
      <c r="EK53">
        <v>0.4679365</v>
      </c>
      <c r="EL53">
        <v>541.2542142857144</v>
      </c>
      <c r="EM53">
        <v>8.974339285714285</v>
      </c>
      <c r="EN53">
        <v>0.8502626785714285</v>
      </c>
      <c r="EO53">
        <v>0.8081256428571429</v>
      </c>
      <c r="EP53">
        <v>4.575326071428571</v>
      </c>
      <c r="EQ53">
        <v>3.850840714285714</v>
      </c>
      <c r="ER53">
        <v>2000.017142857143</v>
      </c>
      <c r="ES53">
        <v>0.979995107142857</v>
      </c>
      <c r="ET53">
        <v>0.02000508214285714</v>
      </c>
      <c r="EU53">
        <v>0</v>
      </c>
      <c r="EV53">
        <v>169.8438571428572</v>
      </c>
      <c r="EW53">
        <v>5.00078</v>
      </c>
      <c r="EX53">
        <v>3406.360000000001</v>
      </c>
      <c r="EY53">
        <v>16379.75357142857</v>
      </c>
      <c r="EZ53">
        <v>38.88585714285715</v>
      </c>
      <c r="FA53">
        <v>40.03771428571428</v>
      </c>
      <c r="FB53">
        <v>39.67607142857143</v>
      </c>
      <c r="FC53">
        <v>39.34121428571428</v>
      </c>
      <c r="FD53">
        <v>39.28785714285714</v>
      </c>
      <c r="FE53">
        <v>1955.107142857143</v>
      </c>
      <c r="FF53">
        <v>39.91</v>
      </c>
      <c r="FG53">
        <v>0</v>
      </c>
      <c r="FH53">
        <v>1679508832</v>
      </c>
      <c r="FI53">
        <v>0</v>
      </c>
      <c r="FJ53">
        <v>169.8226</v>
      </c>
      <c r="FK53">
        <v>-1.014923073100141</v>
      </c>
      <c r="FL53">
        <v>-9.917692298722757</v>
      </c>
      <c r="FM53">
        <v>3406.236</v>
      </c>
      <c r="FN53">
        <v>15</v>
      </c>
      <c r="FO53">
        <v>0</v>
      </c>
      <c r="FP53" t="s">
        <v>431</v>
      </c>
      <c r="FQ53">
        <v>1679456443.1</v>
      </c>
      <c r="FR53">
        <v>1679456433.1</v>
      </c>
      <c r="FS53">
        <v>0</v>
      </c>
      <c r="FT53">
        <v>-0.109</v>
      </c>
      <c r="FU53">
        <v>0.019</v>
      </c>
      <c r="FV53">
        <v>-0.823</v>
      </c>
      <c r="FW53">
        <v>0.271</v>
      </c>
      <c r="FX53">
        <v>420</v>
      </c>
      <c r="FY53">
        <v>24</v>
      </c>
      <c r="FZ53">
        <v>0.71</v>
      </c>
      <c r="GA53">
        <v>0.25</v>
      </c>
      <c r="GB53">
        <v>-29.3146975</v>
      </c>
      <c r="GC53">
        <v>-3.080513696059989</v>
      </c>
      <c r="GD53">
        <v>0.3053286831330295</v>
      </c>
      <c r="GE53">
        <v>0</v>
      </c>
      <c r="GF53">
        <v>0.4672862249999999</v>
      </c>
      <c r="GG53">
        <v>0.01631406754221126</v>
      </c>
      <c r="GH53">
        <v>0.002004259969259226</v>
      </c>
      <c r="GI53">
        <v>1</v>
      </c>
      <c r="GJ53">
        <v>1</v>
      </c>
      <c r="GK53">
        <v>2</v>
      </c>
      <c r="GL53" t="s">
        <v>432</v>
      </c>
      <c r="GM53">
        <v>3.10093</v>
      </c>
      <c r="GN53">
        <v>2.73541</v>
      </c>
      <c r="GO53">
        <v>0.106088</v>
      </c>
      <c r="GP53">
        <v>0.110173</v>
      </c>
      <c r="GQ53">
        <v>0.0547055</v>
      </c>
      <c r="GR53">
        <v>0.0532693</v>
      </c>
      <c r="GS53">
        <v>23078.2</v>
      </c>
      <c r="GT53">
        <v>22677.9</v>
      </c>
      <c r="GU53">
        <v>26353.5</v>
      </c>
      <c r="GV53">
        <v>25811.2</v>
      </c>
      <c r="GW53">
        <v>40012.6</v>
      </c>
      <c r="GX53">
        <v>37298.8</v>
      </c>
      <c r="GY53">
        <v>46113.3</v>
      </c>
      <c r="GZ53">
        <v>42622.1</v>
      </c>
      <c r="HA53">
        <v>1.93225</v>
      </c>
      <c r="HB53">
        <v>1.9578</v>
      </c>
      <c r="HC53">
        <v>0.0284612</v>
      </c>
      <c r="HD53">
        <v>0</v>
      </c>
      <c r="HE53">
        <v>19.5172</v>
      </c>
      <c r="HF53">
        <v>999.9</v>
      </c>
      <c r="HG53">
        <v>25.8</v>
      </c>
      <c r="HH53">
        <v>29.5</v>
      </c>
      <c r="HI53">
        <v>11.8603</v>
      </c>
      <c r="HJ53">
        <v>61.3177</v>
      </c>
      <c r="HK53">
        <v>26.7107</v>
      </c>
      <c r="HL53">
        <v>1</v>
      </c>
      <c r="HM53">
        <v>-0.194672</v>
      </c>
      <c r="HN53">
        <v>3.79157</v>
      </c>
      <c r="HO53">
        <v>20.2355</v>
      </c>
      <c r="HP53">
        <v>5.21639</v>
      </c>
      <c r="HQ53">
        <v>11.98</v>
      </c>
      <c r="HR53">
        <v>4.9647</v>
      </c>
      <c r="HS53">
        <v>3.27385</v>
      </c>
      <c r="HT53">
        <v>9999</v>
      </c>
      <c r="HU53">
        <v>9999</v>
      </c>
      <c r="HV53">
        <v>9999</v>
      </c>
      <c r="HW53">
        <v>935.7</v>
      </c>
      <c r="HX53">
        <v>1.86417</v>
      </c>
      <c r="HY53">
        <v>1.86012</v>
      </c>
      <c r="HZ53">
        <v>1.85833</v>
      </c>
      <c r="IA53">
        <v>1.85988</v>
      </c>
      <c r="IB53">
        <v>1.85989</v>
      </c>
      <c r="IC53">
        <v>1.85824</v>
      </c>
      <c r="ID53">
        <v>1.8573</v>
      </c>
      <c r="IE53">
        <v>1.85235</v>
      </c>
      <c r="IF53">
        <v>0</v>
      </c>
      <c r="IG53">
        <v>0</v>
      </c>
      <c r="IH53">
        <v>0</v>
      </c>
      <c r="II53">
        <v>0</v>
      </c>
      <c r="IJ53" t="s">
        <v>433</v>
      </c>
      <c r="IK53" t="s">
        <v>434</v>
      </c>
      <c r="IL53" t="s">
        <v>435</v>
      </c>
      <c r="IM53" t="s">
        <v>435</v>
      </c>
      <c r="IN53" t="s">
        <v>435</v>
      </c>
      <c r="IO53" t="s">
        <v>435</v>
      </c>
      <c r="IP53">
        <v>0</v>
      </c>
      <c r="IQ53">
        <v>100</v>
      </c>
      <c r="IR53">
        <v>100</v>
      </c>
      <c r="IS53">
        <v>-0.779</v>
      </c>
      <c r="IT53">
        <v>0.0283</v>
      </c>
      <c r="IU53">
        <v>-0.3228139330668147</v>
      </c>
      <c r="IV53">
        <v>-0.001399286051689175</v>
      </c>
      <c r="IW53">
        <v>1.297619083215453E-06</v>
      </c>
      <c r="IX53">
        <v>-4.997941095464379E-10</v>
      </c>
      <c r="IY53">
        <v>-0.005634625857734406</v>
      </c>
      <c r="IZ53">
        <v>-0.003512179546530375</v>
      </c>
      <c r="JA53">
        <v>0.0008073039280847738</v>
      </c>
      <c r="JB53">
        <v>-5.485301315548657E-06</v>
      </c>
      <c r="JC53">
        <v>2</v>
      </c>
      <c r="JD53">
        <v>1997</v>
      </c>
      <c r="JE53">
        <v>1</v>
      </c>
      <c r="JF53">
        <v>25</v>
      </c>
      <c r="JG53">
        <v>873.4</v>
      </c>
      <c r="JH53">
        <v>873.6</v>
      </c>
      <c r="JI53">
        <v>1.47461</v>
      </c>
      <c r="JJ53">
        <v>2.6355</v>
      </c>
      <c r="JK53">
        <v>1.49658</v>
      </c>
      <c r="JL53">
        <v>2.39014</v>
      </c>
      <c r="JM53">
        <v>1.54907</v>
      </c>
      <c r="JN53">
        <v>2.31934</v>
      </c>
      <c r="JO53">
        <v>34.0998</v>
      </c>
      <c r="JP53">
        <v>24.1751</v>
      </c>
      <c r="JQ53">
        <v>18</v>
      </c>
      <c r="JR53">
        <v>486.175</v>
      </c>
      <c r="JS53">
        <v>514.247</v>
      </c>
      <c r="JT53">
        <v>15.1938</v>
      </c>
      <c r="JU53">
        <v>24.697</v>
      </c>
      <c r="JV53">
        <v>30.0003</v>
      </c>
      <c r="JW53">
        <v>24.8125</v>
      </c>
      <c r="JX53">
        <v>24.7722</v>
      </c>
      <c r="JY53">
        <v>29.6323</v>
      </c>
      <c r="JZ53">
        <v>22.6831</v>
      </c>
      <c r="KA53">
        <v>20.8522</v>
      </c>
      <c r="KB53">
        <v>15.2011</v>
      </c>
      <c r="KC53">
        <v>593.737</v>
      </c>
      <c r="KD53">
        <v>8.8888</v>
      </c>
      <c r="KE53">
        <v>100.748</v>
      </c>
      <c r="KF53">
        <v>101.12</v>
      </c>
    </row>
    <row r="54" spans="1:292">
      <c r="A54">
        <v>36</v>
      </c>
      <c r="B54">
        <v>1679508854.5</v>
      </c>
      <c r="C54">
        <v>267</v>
      </c>
      <c r="D54" t="s">
        <v>505</v>
      </c>
      <c r="E54" t="s">
        <v>506</v>
      </c>
      <c r="F54">
        <v>5</v>
      </c>
      <c r="G54" t="s">
        <v>428</v>
      </c>
      <c r="H54">
        <v>1679508847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578.8769063097427</v>
      </c>
      <c r="AJ54">
        <v>558.111684848485</v>
      </c>
      <c r="AK54">
        <v>3.382602535711377</v>
      </c>
      <c r="AL54">
        <v>67.30139003579045</v>
      </c>
      <c r="AM54">
        <f>(AO54 - AN54 + DX54*1E3/(8.314*(DZ54+273.15)) * AQ54/DW54 * AP54) * DW54/(100*DK54) * 1000/(1000 - AO54)</f>
        <v>0</v>
      </c>
      <c r="AN54">
        <v>8.969648023099797</v>
      </c>
      <c r="AO54">
        <v>9.443649939393936</v>
      </c>
      <c r="AP54">
        <v>-3.434865228185758E-07</v>
      </c>
      <c r="AQ54">
        <v>93.42874812251745</v>
      </c>
      <c r="AR54">
        <v>2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429</v>
      </c>
      <c r="AX54" t="s">
        <v>429</v>
      </c>
      <c r="AY54">
        <v>0</v>
      </c>
      <c r="AZ54">
        <v>0</v>
      </c>
      <c r="BA54">
        <f>1-AY54/AZ54</f>
        <v>0</v>
      </c>
      <c r="BB54">
        <v>0</v>
      </c>
      <c r="BC54" t="s">
        <v>429</v>
      </c>
      <c r="BD54" t="s">
        <v>429</v>
      </c>
      <c r="BE54">
        <v>0</v>
      </c>
      <c r="BF54">
        <v>0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429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1.91</v>
      </c>
      <c r="DL54">
        <v>0.5</v>
      </c>
      <c r="DM54" t="s">
        <v>430</v>
      </c>
      <c r="DN54">
        <v>2</v>
      </c>
      <c r="DO54" t="b">
        <v>1</v>
      </c>
      <c r="DP54">
        <v>1679508847</v>
      </c>
      <c r="DQ54">
        <v>529.4217777777778</v>
      </c>
      <c r="DR54">
        <v>559.0565555555555</v>
      </c>
      <c r="DS54">
        <v>9.443795185185186</v>
      </c>
      <c r="DT54">
        <v>8.971839259259259</v>
      </c>
      <c r="DU54">
        <v>530.1961481481482</v>
      </c>
      <c r="DV54">
        <v>9.415507407407407</v>
      </c>
      <c r="DW54">
        <v>499.9959629629629</v>
      </c>
      <c r="DX54">
        <v>90.04841481481481</v>
      </c>
      <c r="DY54">
        <v>0.09993697037037037</v>
      </c>
      <c r="DZ54">
        <v>18.91963703703704</v>
      </c>
      <c r="EA54">
        <v>19.98275925925926</v>
      </c>
      <c r="EB54">
        <v>999.9000000000001</v>
      </c>
      <c r="EC54">
        <v>0</v>
      </c>
      <c r="ED54">
        <v>0</v>
      </c>
      <c r="EE54">
        <v>10003.78222222222</v>
      </c>
      <c r="EF54">
        <v>0</v>
      </c>
      <c r="EG54">
        <v>12.5071</v>
      </c>
      <c r="EH54">
        <v>-29.63472962962962</v>
      </c>
      <c r="EI54">
        <v>534.4691851851852</v>
      </c>
      <c r="EJ54">
        <v>564.1176296296297</v>
      </c>
      <c r="EK54">
        <v>0.4719558148148149</v>
      </c>
      <c r="EL54">
        <v>559.0565555555555</v>
      </c>
      <c r="EM54">
        <v>8.971839259259259</v>
      </c>
      <c r="EN54">
        <v>0.8503986666666665</v>
      </c>
      <c r="EO54">
        <v>0.8078997407407408</v>
      </c>
      <c r="EP54">
        <v>4.577613703703704</v>
      </c>
      <c r="EQ54">
        <v>3.846865925925926</v>
      </c>
      <c r="ER54">
        <v>2000.028148148148</v>
      </c>
      <c r="ES54">
        <v>0.9799948888888887</v>
      </c>
      <c r="ET54">
        <v>0.02000531111111111</v>
      </c>
      <c r="EU54">
        <v>0</v>
      </c>
      <c r="EV54">
        <v>169.7660740740741</v>
      </c>
      <c r="EW54">
        <v>5.00078</v>
      </c>
      <c r="EX54">
        <v>3405.612592592593</v>
      </c>
      <c r="EY54">
        <v>16379.85185185185</v>
      </c>
      <c r="EZ54">
        <v>38.81225925925926</v>
      </c>
      <c r="FA54">
        <v>39.97196296296296</v>
      </c>
      <c r="FB54">
        <v>39.61551851851852</v>
      </c>
      <c r="FC54">
        <v>39.24974074074074</v>
      </c>
      <c r="FD54">
        <v>39.20125925925927</v>
      </c>
      <c r="FE54">
        <v>1955.118148148148</v>
      </c>
      <c r="FF54">
        <v>39.91</v>
      </c>
      <c r="FG54">
        <v>0</v>
      </c>
      <c r="FH54">
        <v>1679508836.8</v>
      </c>
      <c r="FI54">
        <v>0</v>
      </c>
      <c r="FJ54">
        <v>169.74848</v>
      </c>
      <c r="FK54">
        <v>-1.204307693616841</v>
      </c>
      <c r="FL54">
        <v>-9.166923097542506</v>
      </c>
      <c r="FM54">
        <v>3405.555600000001</v>
      </c>
      <c r="FN54">
        <v>15</v>
      </c>
      <c r="FO54">
        <v>0</v>
      </c>
      <c r="FP54" t="s">
        <v>431</v>
      </c>
      <c r="FQ54">
        <v>1679456443.1</v>
      </c>
      <c r="FR54">
        <v>1679456433.1</v>
      </c>
      <c r="FS54">
        <v>0</v>
      </c>
      <c r="FT54">
        <v>-0.109</v>
      </c>
      <c r="FU54">
        <v>0.019</v>
      </c>
      <c r="FV54">
        <v>-0.823</v>
      </c>
      <c r="FW54">
        <v>0.271</v>
      </c>
      <c r="FX54">
        <v>420</v>
      </c>
      <c r="FY54">
        <v>24</v>
      </c>
      <c r="FZ54">
        <v>0.71</v>
      </c>
      <c r="GA54">
        <v>0.25</v>
      </c>
      <c r="GB54">
        <v>-29.495455</v>
      </c>
      <c r="GC54">
        <v>-2.334393996247592</v>
      </c>
      <c r="GD54">
        <v>0.2313171501964348</v>
      </c>
      <c r="GE54">
        <v>0</v>
      </c>
      <c r="GF54">
        <v>0.4691511250000001</v>
      </c>
      <c r="GG54">
        <v>0.03212610506566631</v>
      </c>
      <c r="GH54">
        <v>0.003818084750156157</v>
      </c>
      <c r="GI54">
        <v>1</v>
      </c>
      <c r="GJ54">
        <v>1</v>
      </c>
      <c r="GK54">
        <v>2</v>
      </c>
      <c r="GL54" t="s">
        <v>432</v>
      </c>
      <c r="GM54">
        <v>3.10098</v>
      </c>
      <c r="GN54">
        <v>2.73552</v>
      </c>
      <c r="GO54">
        <v>0.108431</v>
      </c>
      <c r="GP54">
        <v>0.112465</v>
      </c>
      <c r="GQ54">
        <v>0.0546971</v>
      </c>
      <c r="GR54">
        <v>0.0531833</v>
      </c>
      <c r="GS54">
        <v>23017.7</v>
      </c>
      <c r="GT54">
        <v>22619.4</v>
      </c>
      <c r="GU54">
        <v>26353.4</v>
      </c>
      <c r="GV54">
        <v>25811.2</v>
      </c>
      <c r="GW54">
        <v>40013.1</v>
      </c>
      <c r="GX54">
        <v>37302.3</v>
      </c>
      <c r="GY54">
        <v>46113.1</v>
      </c>
      <c r="GZ54">
        <v>42621.9</v>
      </c>
      <c r="HA54">
        <v>1.9325</v>
      </c>
      <c r="HB54">
        <v>1.9577</v>
      </c>
      <c r="HC54">
        <v>0.0281632</v>
      </c>
      <c r="HD54">
        <v>0</v>
      </c>
      <c r="HE54">
        <v>19.5162</v>
      </c>
      <c r="HF54">
        <v>999.9</v>
      </c>
      <c r="HG54">
        <v>25.8</v>
      </c>
      <c r="HH54">
        <v>29.5</v>
      </c>
      <c r="HI54">
        <v>11.8616</v>
      </c>
      <c r="HJ54">
        <v>60.7577</v>
      </c>
      <c r="HK54">
        <v>26.7588</v>
      </c>
      <c r="HL54">
        <v>1</v>
      </c>
      <c r="HM54">
        <v>-0.194324</v>
      </c>
      <c r="HN54">
        <v>3.78689</v>
      </c>
      <c r="HO54">
        <v>20.2357</v>
      </c>
      <c r="HP54">
        <v>5.21654</v>
      </c>
      <c r="HQ54">
        <v>11.98</v>
      </c>
      <c r="HR54">
        <v>4.96475</v>
      </c>
      <c r="HS54">
        <v>3.2737</v>
      </c>
      <c r="HT54">
        <v>9999</v>
      </c>
      <c r="HU54">
        <v>9999</v>
      </c>
      <c r="HV54">
        <v>9999</v>
      </c>
      <c r="HW54">
        <v>935.7</v>
      </c>
      <c r="HX54">
        <v>1.86417</v>
      </c>
      <c r="HY54">
        <v>1.86011</v>
      </c>
      <c r="HZ54">
        <v>1.85832</v>
      </c>
      <c r="IA54">
        <v>1.85988</v>
      </c>
      <c r="IB54">
        <v>1.85989</v>
      </c>
      <c r="IC54">
        <v>1.85822</v>
      </c>
      <c r="ID54">
        <v>1.8573</v>
      </c>
      <c r="IE54">
        <v>1.85234</v>
      </c>
      <c r="IF54">
        <v>0</v>
      </c>
      <c r="IG54">
        <v>0</v>
      </c>
      <c r="IH54">
        <v>0</v>
      </c>
      <c r="II54">
        <v>0</v>
      </c>
      <c r="IJ54" t="s">
        <v>433</v>
      </c>
      <c r="IK54" t="s">
        <v>434</v>
      </c>
      <c r="IL54" t="s">
        <v>435</v>
      </c>
      <c r="IM54" t="s">
        <v>435</v>
      </c>
      <c r="IN54" t="s">
        <v>435</v>
      </c>
      <c r="IO54" t="s">
        <v>435</v>
      </c>
      <c r="IP54">
        <v>0</v>
      </c>
      <c r="IQ54">
        <v>100</v>
      </c>
      <c r="IR54">
        <v>100</v>
      </c>
      <c r="IS54">
        <v>-0.785</v>
      </c>
      <c r="IT54">
        <v>0.0283</v>
      </c>
      <c r="IU54">
        <v>-0.3228139330668147</v>
      </c>
      <c r="IV54">
        <v>-0.001399286051689175</v>
      </c>
      <c r="IW54">
        <v>1.297619083215453E-06</v>
      </c>
      <c r="IX54">
        <v>-4.997941095464379E-10</v>
      </c>
      <c r="IY54">
        <v>-0.005634625857734406</v>
      </c>
      <c r="IZ54">
        <v>-0.003512179546530375</v>
      </c>
      <c r="JA54">
        <v>0.0008073039280847738</v>
      </c>
      <c r="JB54">
        <v>-5.485301315548657E-06</v>
      </c>
      <c r="JC54">
        <v>2</v>
      </c>
      <c r="JD54">
        <v>1997</v>
      </c>
      <c r="JE54">
        <v>1</v>
      </c>
      <c r="JF54">
        <v>25</v>
      </c>
      <c r="JG54">
        <v>873.5</v>
      </c>
      <c r="JH54">
        <v>873.7</v>
      </c>
      <c r="JI54">
        <v>1.50879</v>
      </c>
      <c r="JJ54">
        <v>2.62939</v>
      </c>
      <c r="JK54">
        <v>1.49658</v>
      </c>
      <c r="JL54">
        <v>2.39014</v>
      </c>
      <c r="JM54">
        <v>1.54907</v>
      </c>
      <c r="JN54">
        <v>2.42188</v>
      </c>
      <c r="JO54">
        <v>34.0998</v>
      </c>
      <c r="JP54">
        <v>24.1838</v>
      </c>
      <c r="JQ54">
        <v>18</v>
      </c>
      <c r="JR54">
        <v>486.335</v>
      </c>
      <c r="JS54">
        <v>514.196</v>
      </c>
      <c r="JT54">
        <v>15.2043</v>
      </c>
      <c r="JU54">
        <v>24.699</v>
      </c>
      <c r="JV54">
        <v>30.0004</v>
      </c>
      <c r="JW54">
        <v>24.8145</v>
      </c>
      <c r="JX54">
        <v>24.7738</v>
      </c>
      <c r="JY54">
        <v>30.3536</v>
      </c>
      <c r="JZ54">
        <v>22.9927</v>
      </c>
      <c r="KA54">
        <v>20.8522</v>
      </c>
      <c r="KB54">
        <v>15.2107</v>
      </c>
      <c r="KC54">
        <v>607.096</v>
      </c>
      <c r="KD54">
        <v>8.870329999999999</v>
      </c>
      <c r="KE54">
        <v>100.748</v>
      </c>
      <c r="KF54">
        <v>101.12</v>
      </c>
    </row>
    <row r="55" spans="1:292">
      <c r="A55">
        <v>37</v>
      </c>
      <c r="B55">
        <v>1679508859.5</v>
      </c>
      <c r="C55">
        <v>272</v>
      </c>
      <c r="D55" t="s">
        <v>507</v>
      </c>
      <c r="E55" t="s">
        <v>508</v>
      </c>
      <c r="F55">
        <v>5</v>
      </c>
      <c r="G55" t="s">
        <v>428</v>
      </c>
      <c r="H55">
        <v>1679508851.714286</v>
      </c>
      <c r="I55">
        <f>(J55)/1000</f>
        <v>0</v>
      </c>
      <c r="J55">
        <f>IF(DO55, AM55, AG55)</f>
        <v>0</v>
      </c>
      <c r="K55">
        <f>IF(DO55, AH55, AF55)</f>
        <v>0</v>
      </c>
      <c r="L55">
        <f>DQ55 - IF(AT55&gt;1, K55*DK55*100.0/(AV55*EE55), 0)</f>
        <v>0</v>
      </c>
      <c r="M55">
        <f>((S55-I55/2)*L55-K55)/(S55+I55/2)</f>
        <v>0</v>
      </c>
      <c r="N55">
        <f>M55*(DX55+DY55)/1000.0</f>
        <v>0</v>
      </c>
      <c r="O55">
        <f>(DQ55 - IF(AT55&gt;1, K55*DK55*100.0/(AV55*EE55), 0))*(DX55+DY55)/1000.0</f>
        <v>0</v>
      </c>
      <c r="P55">
        <f>2.0/((1/R55-1/Q55)+SIGN(R55)*SQRT((1/R55-1/Q55)*(1/R55-1/Q55) + 4*DL55/((DL55+1)*(DL55+1))*(2*1/R55*1/Q55-1/Q55*1/Q55)))</f>
        <v>0</v>
      </c>
      <c r="Q55">
        <f>IF(LEFT(DM55,1)&lt;&gt;"0",IF(LEFT(DM55,1)="1",3.0,DN55),$D$5+$E$5*(EE55*DX55/($K$5*1000))+$F$5*(EE55*DX55/($K$5*1000))*MAX(MIN(DK55,$J$5),$I$5)*MAX(MIN(DK55,$J$5),$I$5)+$G$5*MAX(MIN(DK55,$J$5),$I$5)*(EE55*DX55/($K$5*1000))+$H$5*(EE55*DX55/($K$5*1000))*(EE55*DX55/($K$5*1000)))</f>
        <v>0</v>
      </c>
      <c r="R55">
        <f>I55*(1000-(1000*0.61365*exp(17.502*V55/(240.97+V55))/(DX55+DY55)+DS55)/2)/(1000*0.61365*exp(17.502*V55/(240.97+V55))/(DX55+DY55)-DS55)</f>
        <v>0</v>
      </c>
      <c r="S55">
        <f>1/((DL55+1)/(P55/1.6)+1/(Q55/1.37)) + DL55/((DL55+1)/(P55/1.6) + DL55/(Q55/1.37))</f>
        <v>0</v>
      </c>
      <c r="T55">
        <f>(DG55*DJ55)</f>
        <v>0</v>
      </c>
      <c r="U55">
        <f>(DZ55+(T55+2*0.95*5.67E-8*(((DZ55+$B$9)+273)^4-(DZ55+273)^4)-44100*I55)/(1.84*29.3*Q55+8*0.95*5.67E-8*(DZ55+273)^3))</f>
        <v>0</v>
      </c>
      <c r="V55">
        <f>($C$9*EA55+$D$9*EB55+$E$9*U55)</f>
        <v>0</v>
      </c>
      <c r="W55">
        <f>0.61365*exp(17.502*V55/(240.97+V55))</f>
        <v>0</v>
      </c>
      <c r="X55">
        <f>(Y55/Z55*100)</f>
        <v>0</v>
      </c>
      <c r="Y55">
        <f>DS55*(DX55+DY55)/1000</f>
        <v>0</v>
      </c>
      <c r="Z55">
        <f>0.61365*exp(17.502*DZ55/(240.97+DZ55))</f>
        <v>0</v>
      </c>
      <c r="AA55">
        <f>(W55-DS55*(DX55+DY55)/1000)</f>
        <v>0</v>
      </c>
      <c r="AB55">
        <f>(-I55*44100)</f>
        <v>0</v>
      </c>
      <c r="AC55">
        <f>2*29.3*Q55*0.92*(DZ55-V55)</f>
        <v>0</v>
      </c>
      <c r="AD55">
        <f>2*0.95*5.67E-8*(((DZ55+$B$9)+273)^4-(V55+273)^4)</f>
        <v>0</v>
      </c>
      <c r="AE55">
        <f>T55+AD55+AB55+AC55</f>
        <v>0</v>
      </c>
      <c r="AF55">
        <f>DW55*AT55*(DR55-DQ55*(1000-AT55*DT55)/(1000-AT55*DS55))/(100*DK55)</f>
        <v>0</v>
      </c>
      <c r="AG55">
        <f>1000*DW55*AT55*(DS55-DT55)/(100*DK55*(1000-AT55*DS55))</f>
        <v>0</v>
      </c>
      <c r="AH55">
        <f>(AI55 - AJ55 - DX55*1E3/(8.314*(DZ55+273.15)) * AL55/DW55 * AK55) * DW55/(100*DK55) * (1000 - DT55)/1000</f>
        <v>0</v>
      </c>
      <c r="AI55">
        <v>595.6906964091215</v>
      </c>
      <c r="AJ55">
        <v>574.9850606060604</v>
      </c>
      <c r="AK55">
        <v>3.372007973113147</v>
      </c>
      <c r="AL55">
        <v>67.30139003579045</v>
      </c>
      <c r="AM55">
        <f>(AO55 - AN55 + DX55*1E3/(8.314*(DZ55+273.15)) * AQ55/DW55 * AP55) * DW55/(100*DK55) * 1000/(1000 - AO55)</f>
        <v>0</v>
      </c>
      <c r="AN55">
        <v>8.948771929660547</v>
      </c>
      <c r="AO55">
        <v>9.434375151515148</v>
      </c>
      <c r="AP55">
        <v>-3.999014656619359E-06</v>
      </c>
      <c r="AQ55">
        <v>93.42874812251745</v>
      </c>
      <c r="AR55">
        <v>2</v>
      </c>
      <c r="AS55">
        <v>0</v>
      </c>
      <c r="AT55">
        <f>IF(AR55*$H$15&gt;=AV55,1.0,(AV55/(AV55-AR55*$H$15)))</f>
        <v>0</v>
      </c>
      <c r="AU55">
        <f>(AT55-1)*100</f>
        <v>0</v>
      </c>
      <c r="AV55">
        <f>MAX(0,($B$15+$C$15*EE55)/(1+$D$15*EE55)*DX55/(DZ55+273)*$E$15)</f>
        <v>0</v>
      </c>
      <c r="AW55" t="s">
        <v>429</v>
      </c>
      <c r="AX55" t="s">
        <v>429</v>
      </c>
      <c r="AY55">
        <v>0</v>
      </c>
      <c r="AZ55">
        <v>0</v>
      </c>
      <c r="BA55">
        <f>1-AY55/AZ55</f>
        <v>0</v>
      </c>
      <c r="BB55">
        <v>0</v>
      </c>
      <c r="BC55" t="s">
        <v>429</v>
      </c>
      <c r="BD55" t="s">
        <v>429</v>
      </c>
      <c r="BE55">
        <v>0</v>
      </c>
      <c r="BF55">
        <v>0</v>
      </c>
      <c r="BG55">
        <f>1-BE55/BF55</f>
        <v>0</v>
      </c>
      <c r="BH55">
        <v>0.5</v>
      </c>
      <c r="BI55">
        <f>DH55</f>
        <v>0</v>
      </c>
      <c r="BJ55">
        <f>K55</f>
        <v>0</v>
      </c>
      <c r="BK55">
        <f>BG55*BH55*BI55</f>
        <v>0</v>
      </c>
      <c r="BL55">
        <f>(BJ55-BB55)/BI55</f>
        <v>0</v>
      </c>
      <c r="BM55">
        <f>(AZ55-BF55)/BF55</f>
        <v>0</v>
      </c>
      <c r="BN55">
        <f>AY55/(BA55+AY55/BF55)</f>
        <v>0</v>
      </c>
      <c r="BO55" t="s">
        <v>429</v>
      </c>
      <c r="BP55">
        <v>0</v>
      </c>
      <c r="BQ55">
        <f>IF(BP55&lt;&gt;0, BP55, BN55)</f>
        <v>0</v>
      </c>
      <c r="BR55">
        <f>1-BQ55/BF55</f>
        <v>0</v>
      </c>
      <c r="BS55">
        <f>(BF55-BE55)/(BF55-BQ55)</f>
        <v>0</v>
      </c>
      <c r="BT55">
        <f>(AZ55-BF55)/(AZ55-BQ55)</f>
        <v>0</v>
      </c>
      <c r="BU55">
        <f>(BF55-BE55)/(BF55-AY55)</f>
        <v>0</v>
      </c>
      <c r="BV55">
        <f>(AZ55-BF55)/(AZ55-AY55)</f>
        <v>0</v>
      </c>
      <c r="BW55">
        <f>(BS55*BQ55/BE55)</f>
        <v>0</v>
      </c>
      <c r="BX55">
        <f>(1-BW55)</f>
        <v>0</v>
      </c>
      <c r="DG55">
        <f>$B$13*EF55+$C$13*EG55+$F$13*ER55*(1-EU55)</f>
        <v>0</v>
      </c>
      <c r="DH55">
        <f>DG55*DI55</f>
        <v>0</v>
      </c>
      <c r="DI55">
        <f>($B$13*$D$11+$C$13*$D$11+$F$13*((FE55+EW55)/MAX(FE55+EW55+FF55, 0.1)*$I$11+FF55/MAX(FE55+EW55+FF55, 0.1)*$J$11))/($B$13+$C$13+$F$13)</f>
        <v>0</v>
      </c>
      <c r="DJ55">
        <f>($B$13*$K$11+$C$13*$K$11+$F$13*((FE55+EW55)/MAX(FE55+EW55+FF55, 0.1)*$P$11+FF55/MAX(FE55+EW55+FF55, 0.1)*$Q$11))/($B$13+$C$13+$F$13)</f>
        <v>0</v>
      </c>
      <c r="DK55">
        <v>1.91</v>
      </c>
      <c r="DL55">
        <v>0.5</v>
      </c>
      <c r="DM55" t="s">
        <v>430</v>
      </c>
      <c r="DN55">
        <v>2</v>
      </c>
      <c r="DO55" t="b">
        <v>1</v>
      </c>
      <c r="DP55">
        <v>1679508851.714286</v>
      </c>
      <c r="DQ55">
        <v>545.1940357142857</v>
      </c>
      <c r="DR55">
        <v>574.9138571428572</v>
      </c>
      <c r="DS55">
        <v>9.442258214285713</v>
      </c>
      <c r="DT55">
        <v>8.961638928571428</v>
      </c>
      <c r="DU55">
        <v>545.97525</v>
      </c>
      <c r="DV55">
        <v>9.413985714285715</v>
      </c>
      <c r="DW55">
        <v>500.0144285714286</v>
      </c>
      <c r="DX55">
        <v>90.04763928571428</v>
      </c>
      <c r="DY55">
        <v>0.1000173821428571</v>
      </c>
      <c r="DZ55">
        <v>18.91901428571429</v>
      </c>
      <c r="EA55">
        <v>19.982775</v>
      </c>
      <c r="EB55">
        <v>999.9000000000002</v>
      </c>
      <c r="EC55">
        <v>0</v>
      </c>
      <c r="ED55">
        <v>0</v>
      </c>
      <c r="EE55">
        <v>9996.435714285715</v>
      </c>
      <c r="EF55">
        <v>0</v>
      </c>
      <c r="EG55">
        <v>12.5071</v>
      </c>
      <c r="EH55">
        <v>-29.71988214285714</v>
      </c>
      <c r="EI55">
        <v>550.3908928571428</v>
      </c>
      <c r="EJ55">
        <v>580.1123928571429</v>
      </c>
      <c r="EK55">
        <v>0.4806186785714286</v>
      </c>
      <c r="EL55">
        <v>574.9138571428572</v>
      </c>
      <c r="EM55">
        <v>8.961638928571428</v>
      </c>
      <c r="EN55">
        <v>0.8502529642857145</v>
      </c>
      <c r="EO55">
        <v>0.8069742857142858</v>
      </c>
      <c r="EP55">
        <v>4.575162857142857</v>
      </c>
      <c r="EQ55">
        <v>3.830560357142857</v>
      </c>
      <c r="ER55">
        <v>2000.03</v>
      </c>
      <c r="ES55">
        <v>0.9799945714285714</v>
      </c>
      <c r="ET55">
        <v>0.02000562857142857</v>
      </c>
      <c r="EU55">
        <v>0</v>
      </c>
      <c r="EV55">
        <v>169.7885714285714</v>
      </c>
      <c r="EW55">
        <v>5.00078</v>
      </c>
      <c r="EX55">
        <v>3404.856428571428</v>
      </c>
      <c r="EY55">
        <v>16379.85714285714</v>
      </c>
      <c r="EZ55">
        <v>38.74528571428571</v>
      </c>
      <c r="FA55">
        <v>39.91271428571428</v>
      </c>
      <c r="FB55">
        <v>39.53560714285715</v>
      </c>
      <c r="FC55">
        <v>39.17385714285713</v>
      </c>
      <c r="FD55">
        <v>39.14714285714286</v>
      </c>
      <c r="FE55">
        <v>1955.12</v>
      </c>
      <c r="FF55">
        <v>39.91</v>
      </c>
      <c r="FG55">
        <v>0</v>
      </c>
      <c r="FH55">
        <v>1679508841.6</v>
      </c>
      <c r="FI55">
        <v>0</v>
      </c>
      <c r="FJ55">
        <v>169.7692</v>
      </c>
      <c r="FK55">
        <v>0.9666923248355962</v>
      </c>
      <c r="FL55">
        <v>-7.440769238784572</v>
      </c>
      <c r="FM55">
        <v>3404.798</v>
      </c>
      <c r="FN55">
        <v>15</v>
      </c>
      <c r="FO55">
        <v>0</v>
      </c>
      <c r="FP55" t="s">
        <v>431</v>
      </c>
      <c r="FQ55">
        <v>1679456443.1</v>
      </c>
      <c r="FR55">
        <v>1679456433.1</v>
      </c>
      <c r="FS55">
        <v>0</v>
      </c>
      <c r="FT55">
        <v>-0.109</v>
      </c>
      <c r="FU55">
        <v>0.019</v>
      </c>
      <c r="FV55">
        <v>-0.823</v>
      </c>
      <c r="FW55">
        <v>0.271</v>
      </c>
      <c r="FX55">
        <v>420</v>
      </c>
      <c r="FY55">
        <v>24</v>
      </c>
      <c r="FZ55">
        <v>0.71</v>
      </c>
      <c r="GA55">
        <v>0.25</v>
      </c>
      <c r="GB55">
        <v>-29.652435</v>
      </c>
      <c r="GC55">
        <v>-1.145004878048669</v>
      </c>
      <c r="GD55">
        <v>0.1339595359614239</v>
      </c>
      <c r="GE55">
        <v>0</v>
      </c>
      <c r="GF55">
        <v>0.47770925</v>
      </c>
      <c r="GG55">
        <v>0.1087958499061914</v>
      </c>
      <c r="GH55">
        <v>0.01219721683161778</v>
      </c>
      <c r="GI55">
        <v>1</v>
      </c>
      <c r="GJ55">
        <v>1</v>
      </c>
      <c r="GK55">
        <v>2</v>
      </c>
      <c r="GL55" t="s">
        <v>432</v>
      </c>
      <c r="GM55">
        <v>3.10083</v>
      </c>
      <c r="GN55">
        <v>2.73529</v>
      </c>
      <c r="GO55">
        <v>0.110733</v>
      </c>
      <c r="GP55">
        <v>0.114715</v>
      </c>
      <c r="GQ55">
        <v>0.0546492</v>
      </c>
      <c r="GR55">
        <v>0.0530042</v>
      </c>
      <c r="GS55">
        <v>22958.3</v>
      </c>
      <c r="GT55">
        <v>22562.1</v>
      </c>
      <c r="GU55">
        <v>26353.5</v>
      </c>
      <c r="GV55">
        <v>25811.3</v>
      </c>
      <c r="GW55">
        <v>40015.4</v>
      </c>
      <c r="GX55">
        <v>37309.9</v>
      </c>
      <c r="GY55">
        <v>46113.1</v>
      </c>
      <c r="GZ55">
        <v>42622.1</v>
      </c>
      <c r="HA55">
        <v>1.93198</v>
      </c>
      <c r="HB55">
        <v>1.95785</v>
      </c>
      <c r="HC55">
        <v>0.028085</v>
      </c>
      <c r="HD55">
        <v>0</v>
      </c>
      <c r="HE55">
        <v>19.5155</v>
      </c>
      <c r="HF55">
        <v>999.9</v>
      </c>
      <c r="HG55">
        <v>25.8</v>
      </c>
      <c r="HH55">
        <v>29.5</v>
      </c>
      <c r="HI55">
        <v>11.861</v>
      </c>
      <c r="HJ55">
        <v>60.7077</v>
      </c>
      <c r="HK55">
        <v>26.871</v>
      </c>
      <c r="HL55">
        <v>1</v>
      </c>
      <c r="HM55">
        <v>-0.194268</v>
      </c>
      <c r="HN55">
        <v>3.7723</v>
      </c>
      <c r="HO55">
        <v>20.236</v>
      </c>
      <c r="HP55">
        <v>5.21639</v>
      </c>
      <c r="HQ55">
        <v>11.98</v>
      </c>
      <c r="HR55">
        <v>4.96475</v>
      </c>
      <c r="HS55">
        <v>3.2737</v>
      </c>
      <c r="HT55">
        <v>9999</v>
      </c>
      <c r="HU55">
        <v>9999</v>
      </c>
      <c r="HV55">
        <v>9999</v>
      </c>
      <c r="HW55">
        <v>935.7</v>
      </c>
      <c r="HX55">
        <v>1.86417</v>
      </c>
      <c r="HY55">
        <v>1.8601</v>
      </c>
      <c r="HZ55">
        <v>1.85834</v>
      </c>
      <c r="IA55">
        <v>1.85988</v>
      </c>
      <c r="IB55">
        <v>1.85989</v>
      </c>
      <c r="IC55">
        <v>1.85823</v>
      </c>
      <c r="ID55">
        <v>1.8573</v>
      </c>
      <c r="IE55">
        <v>1.85236</v>
      </c>
      <c r="IF55">
        <v>0</v>
      </c>
      <c r="IG55">
        <v>0</v>
      </c>
      <c r="IH55">
        <v>0</v>
      </c>
      <c r="II55">
        <v>0</v>
      </c>
      <c r="IJ55" t="s">
        <v>433</v>
      </c>
      <c r="IK55" t="s">
        <v>434</v>
      </c>
      <c r="IL55" t="s">
        <v>435</v>
      </c>
      <c r="IM55" t="s">
        <v>435</v>
      </c>
      <c r="IN55" t="s">
        <v>435</v>
      </c>
      <c r="IO55" t="s">
        <v>435</v>
      </c>
      <c r="IP55">
        <v>0</v>
      </c>
      <c r="IQ55">
        <v>100</v>
      </c>
      <c r="IR55">
        <v>100</v>
      </c>
      <c r="IS55">
        <v>-0.792</v>
      </c>
      <c r="IT55">
        <v>0.0282</v>
      </c>
      <c r="IU55">
        <v>-0.3228139330668147</v>
      </c>
      <c r="IV55">
        <v>-0.001399286051689175</v>
      </c>
      <c r="IW55">
        <v>1.297619083215453E-06</v>
      </c>
      <c r="IX55">
        <v>-4.997941095464379E-10</v>
      </c>
      <c r="IY55">
        <v>-0.005634625857734406</v>
      </c>
      <c r="IZ55">
        <v>-0.003512179546530375</v>
      </c>
      <c r="JA55">
        <v>0.0008073039280847738</v>
      </c>
      <c r="JB55">
        <v>-5.485301315548657E-06</v>
      </c>
      <c r="JC55">
        <v>2</v>
      </c>
      <c r="JD55">
        <v>1997</v>
      </c>
      <c r="JE55">
        <v>1</v>
      </c>
      <c r="JF55">
        <v>25</v>
      </c>
      <c r="JG55">
        <v>873.6</v>
      </c>
      <c r="JH55">
        <v>873.8</v>
      </c>
      <c r="JI55">
        <v>1.54297</v>
      </c>
      <c r="JJ55">
        <v>2.62939</v>
      </c>
      <c r="JK55">
        <v>1.49658</v>
      </c>
      <c r="JL55">
        <v>2.39014</v>
      </c>
      <c r="JM55">
        <v>1.54907</v>
      </c>
      <c r="JN55">
        <v>2.38525</v>
      </c>
      <c r="JO55">
        <v>34.0998</v>
      </c>
      <c r="JP55">
        <v>24.1838</v>
      </c>
      <c r="JQ55">
        <v>18</v>
      </c>
      <c r="JR55">
        <v>486.045</v>
      </c>
      <c r="JS55">
        <v>514.3</v>
      </c>
      <c r="JT55">
        <v>15.2135</v>
      </c>
      <c r="JU55">
        <v>24.701</v>
      </c>
      <c r="JV55">
        <v>30.0002</v>
      </c>
      <c r="JW55">
        <v>24.8156</v>
      </c>
      <c r="JX55">
        <v>24.7743</v>
      </c>
      <c r="JY55">
        <v>30.9981</v>
      </c>
      <c r="JZ55">
        <v>22.9927</v>
      </c>
      <c r="KA55">
        <v>20.8522</v>
      </c>
      <c r="KB55">
        <v>15.2262</v>
      </c>
      <c r="KC55">
        <v>627.131</v>
      </c>
      <c r="KD55">
        <v>8.86276</v>
      </c>
      <c r="KE55">
        <v>100.748</v>
      </c>
      <c r="KF55">
        <v>101.121</v>
      </c>
    </row>
    <row r="56" spans="1:292">
      <c r="A56">
        <v>38</v>
      </c>
      <c r="B56">
        <v>1679508864.5</v>
      </c>
      <c r="C56">
        <v>277</v>
      </c>
      <c r="D56" t="s">
        <v>509</v>
      </c>
      <c r="E56" t="s">
        <v>510</v>
      </c>
      <c r="F56">
        <v>5</v>
      </c>
      <c r="G56" t="s">
        <v>428</v>
      </c>
      <c r="H56">
        <v>1679508857</v>
      </c>
      <c r="I56">
        <f>(J56)/1000</f>
        <v>0</v>
      </c>
      <c r="J56">
        <f>IF(DO56, AM56, AG56)</f>
        <v>0</v>
      </c>
      <c r="K56">
        <f>IF(DO56, AH56, AF56)</f>
        <v>0</v>
      </c>
      <c r="L56">
        <f>DQ56 - IF(AT56&gt;1, K56*DK56*100.0/(AV56*EE56), 0)</f>
        <v>0</v>
      </c>
      <c r="M56">
        <f>((S56-I56/2)*L56-K56)/(S56+I56/2)</f>
        <v>0</v>
      </c>
      <c r="N56">
        <f>M56*(DX56+DY56)/1000.0</f>
        <v>0</v>
      </c>
      <c r="O56">
        <f>(DQ56 - IF(AT56&gt;1, K56*DK56*100.0/(AV56*EE56), 0))*(DX56+DY56)/1000.0</f>
        <v>0</v>
      </c>
      <c r="P56">
        <f>2.0/((1/R56-1/Q56)+SIGN(R56)*SQRT((1/R56-1/Q56)*(1/R56-1/Q56) + 4*DL56/((DL56+1)*(DL56+1))*(2*1/R56*1/Q56-1/Q56*1/Q56)))</f>
        <v>0</v>
      </c>
      <c r="Q56">
        <f>IF(LEFT(DM56,1)&lt;&gt;"0",IF(LEFT(DM56,1)="1",3.0,DN56),$D$5+$E$5*(EE56*DX56/($K$5*1000))+$F$5*(EE56*DX56/($K$5*1000))*MAX(MIN(DK56,$J$5),$I$5)*MAX(MIN(DK56,$J$5),$I$5)+$G$5*MAX(MIN(DK56,$J$5),$I$5)*(EE56*DX56/($K$5*1000))+$H$5*(EE56*DX56/($K$5*1000))*(EE56*DX56/($K$5*1000)))</f>
        <v>0</v>
      </c>
      <c r="R56">
        <f>I56*(1000-(1000*0.61365*exp(17.502*V56/(240.97+V56))/(DX56+DY56)+DS56)/2)/(1000*0.61365*exp(17.502*V56/(240.97+V56))/(DX56+DY56)-DS56)</f>
        <v>0</v>
      </c>
      <c r="S56">
        <f>1/((DL56+1)/(P56/1.6)+1/(Q56/1.37)) + DL56/((DL56+1)/(P56/1.6) + DL56/(Q56/1.37))</f>
        <v>0</v>
      </c>
      <c r="T56">
        <f>(DG56*DJ56)</f>
        <v>0</v>
      </c>
      <c r="U56">
        <f>(DZ56+(T56+2*0.95*5.67E-8*(((DZ56+$B$9)+273)^4-(DZ56+273)^4)-44100*I56)/(1.84*29.3*Q56+8*0.95*5.67E-8*(DZ56+273)^3))</f>
        <v>0</v>
      </c>
      <c r="V56">
        <f>($C$9*EA56+$D$9*EB56+$E$9*U56)</f>
        <v>0</v>
      </c>
      <c r="W56">
        <f>0.61365*exp(17.502*V56/(240.97+V56))</f>
        <v>0</v>
      </c>
      <c r="X56">
        <f>(Y56/Z56*100)</f>
        <v>0</v>
      </c>
      <c r="Y56">
        <f>DS56*(DX56+DY56)/1000</f>
        <v>0</v>
      </c>
      <c r="Z56">
        <f>0.61365*exp(17.502*DZ56/(240.97+DZ56))</f>
        <v>0</v>
      </c>
      <c r="AA56">
        <f>(W56-DS56*(DX56+DY56)/1000)</f>
        <v>0</v>
      </c>
      <c r="AB56">
        <f>(-I56*44100)</f>
        <v>0</v>
      </c>
      <c r="AC56">
        <f>2*29.3*Q56*0.92*(DZ56-V56)</f>
        <v>0</v>
      </c>
      <c r="AD56">
        <f>2*0.95*5.67E-8*(((DZ56+$B$9)+273)^4-(V56+273)^4)</f>
        <v>0</v>
      </c>
      <c r="AE56">
        <f>T56+AD56+AB56+AC56</f>
        <v>0</v>
      </c>
      <c r="AF56">
        <f>DW56*AT56*(DR56-DQ56*(1000-AT56*DT56)/(1000-AT56*DS56))/(100*DK56)</f>
        <v>0</v>
      </c>
      <c r="AG56">
        <f>1000*DW56*AT56*(DS56-DT56)/(100*DK56*(1000-AT56*DS56))</f>
        <v>0</v>
      </c>
      <c r="AH56">
        <f>(AI56 - AJ56 - DX56*1E3/(8.314*(DZ56+273.15)) * AL56/DW56 * AK56) * DW56/(100*DK56) * (1000 - DT56)/1000</f>
        <v>0</v>
      </c>
      <c r="AI56">
        <v>612.6737817711239</v>
      </c>
      <c r="AJ56">
        <v>591.8465878787877</v>
      </c>
      <c r="AK56">
        <v>3.375723399618459</v>
      </c>
      <c r="AL56">
        <v>67.30139003579045</v>
      </c>
      <c r="AM56">
        <f>(AO56 - AN56 + DX56*1E3/(8.314*(DZ56+273.15)) * AQ56/DW56 * AP56) * DW56/(100*DK56) * 1000/(1000 - AO56)</f>
        <v>0</v>
      </c>
      <c r="AN56">
        <v>8.910526718615955</v>
      </c>
      <c r="AO56">
        <v>9.41387145454545</v>
      </c>
      <c r="AP56">
        <v>-1.139084994200934E-05</v>
      </c>
      <c r="AQ56">
        <v>93.42874812251745</v>
      </c>
      <c r="AR56">
        <v>2</v>
      </c>
      <c r="AS56">
        <v>0</v>
      </c>
      <c r="AT56">
        <f>IF(AR56*$H$15&gt;=AV56,1.0,(AV56/(AV56-AR56*$H$15)))</f>
        <v>0</v>
      </c>
      <c r="AU56">
        <f>(AT56-1)*100</f>
        <v>0</v>
      </c>
      <c r="AV56">
        <f>MAX(0,($B$15+$C$15*EE56)/(1+$D$15*EE56)*DX56/(DZ56+273)*$E$15)</f>
        <v>0</v>
      </c>
      <c r="AW56" t="s">
        <v>429</v>
      </c>
      <c r="AX56" t="s">
        <v>429</v>
      </c>
      <c r="AY56">
        <v>0</v>
      </c>
      <c r="AZ56">
        <v>0</v>
      </c>
      <c r="BA56">
        <f>1-AY56/AZ56</f>
        <v>0</v>
      </c>
      <c r="BB56">
        <v>0</v>
      </c>
      <c r="BC56" t="s">
        <v>429</v>
      </c>
      <c r="BD56" t="s">
        <v>429</v>
      </c>
      <c r="BE56">
        <v>0</v>
      </c>
      <c r="BF56">
        <v>0</v>
      </c>
      <c r="BG56">
        <f>1-BE56/BF56</f>
        <v>0</v>
      </c>
      <c r="BH56">
        <v>0.5</v>
      </c>
      <c r="BI56">
        <f>DH56</f>
        <v>0</v>
      </c>
      <c r="BJ56">
        <f>K56</f>
        <v>0</v>
      </c>
      <c r="BK56">
        <f>BG56*BH56*BI56</f>
        <v>0</v>
      </c>
      <c r="BL56">
        <f>(BJ56-BB56)/BI56</f>
        <v>0</v>
      </c>
      <c r="BM56">
        <f>(AZ56-BF56)/BF56</f>
        <v>0</v>
      </c>
      <c r="BN56">
        <f>AY56/(BA56+AY56/BF56)</f>
        <v>0</v>
      </c>
      <c r="BO56" t="s">
        <v>429</v>
      </c>
      <c r="BP56">
        <v>0</v>
      </c>
      <c r="BQ56">
        <f>IF(BP56&lt;&gt;0, BP56, BN56)</f>
        <v>0</v>
      </c>
      <c r="BR56">
        <f>1-BQ56/BF56</f>
        <v>0</v>
      </c>
      <c r="BS56">
        <f>(BF56-BE56)/(BF56-BQ56)</f>
        <v>0</v>
      </c>
      <c r="BT56">
        <f>(AZ56-BF56)/(AZ56-BQ56)</f>
        <v>0</v>
      </c>
      <c r="BU56">
        <f>(BF56-BE56)/(BF56-AY56)</f>
        <v>0</v>
      </c>
      <c r="BV56">
        <f>(AZ56-BF56)/(AZ56-AY56)</f>
        <v>0</v>
      </c>
      <c r="BW56">
        <f>(BS56*BQ56/BE56)</f>
        <v>0</v>
      </c>
      <c r="BX56">
        <f>(1-BW56)</f>
        <v>0</v>
      </c>
      <c r="DG56">
        <f>$B$13*EF56+$C$13*EG56+$F$13*ER56*(1-EU56)</f>
        <v>0</v>
      </c>
      <c r="DH56">
        <f>DG56*DI56</f>
        <v>0</v>
      </c>
      <c r="DI56">
        <f>($B$13*$D$11+$C$13*$D$11+$F$13*((FE56+EW56)/MAX(FE56+EW56+FF56, 0.1)*$I$11+FF56/MAX(FE56+EW56+FF56, 0.1)*$J$11))/($B$13+$C$13+$F$13)</f>
        <v>0</v>
      </c>
      <c r="DJ56">
        <f>($B$13*$K$11+$C$13*$K$11+$F$13*((FE56+EW56)/MAX(FE56+EW56+FF56, 0.1)*$P$11+FF56/MAX(FE56+EW56+FF56, 0.1)*$Q$11))/($B$13+$C$13+$F$13)</f>
        <v>0</v>
      </c>
      <c r="DK56">
        <v>1.91</v>
      </c>
      <c r="DL56">
        <v>0.5</v>
      </c>
      <c r="DM56" t="s">
        <v>430</v>
      </c>
      <c r="DN56">
        <v>2</v>
      </c>
      <c r="DO56" t="b">
        <v>1</v>
      </c>
      <c r="DP56">
        <v>1679508857</v>
      </c>
      <c r="DQ56">
        <v>562.8666666666667</v>
      </c>
      <c r="DR56">
        <v>592.6502962962963</v>
      </c>
      <c r="DS56">
        <v>9.435024074074075</v>
      </c>
      <c r="DT56">
        <v>8.93969037037037</v>
      </c>
      <c r="DU56">
        <v>563.6553703703704</v>
      </c>
      <c r="DV56">
        <v>9.406824444444444</v>
      </c>
      <c r="DW56">
        <v>499.9934074074074</v>
      </c>
      <c r="DX56">
        <v>90.04541111111112</v>
      </c>
      <c r="DY56">
        <v>0.09997193333333335</v>
      </c>
      <c r="DZ56">
        <v>18.91677777777778</v>
      </c>
      <c r="EA56">
        <v>19.98418518518518</v>
      </c>
      <c r="EB56">
        <v>999.9000000000001</v>
      </c>
      <c r="EC56">
        <v>0</v>
      </c>
      <c r="ED56">
        <v>0</v>
      </c>
      <c r="EE56">
        <v>10005.05407407407</v>
      </c>
      <c r="EF56">
        <v>0</v>
      </c>
      <c r="EG56">
        <v>12.5071</v>
      </c>
      <c r="EH56">
        <v>-29.78368518518519</v>
      </c>
      <c r="EI56">
        <v>568.2277037037037</v>
      </c>
      <c r="EJ56">
        <v>597.9959259259258</v>
      </c>
      <c r="EK56">
        <v>0.4953327037037037</v>
      </c>
      <c r="EL56">
        <v>592.6502962962963</v>
      </c>
      <c r="EM56">
        <v>8.93969037037037</v>
      </c>
      <c r="EN56">
        <v>0.8495805185185185</v>
      </c>
      <c r="EO56">
        <v>0.8049780370370371</v>
      </c>
      <c r="EP56">
        <v>4.563845555555555</v>
      </c>
      <c r="EQ56">
        <v>3.795344814814815</v>
      </c>
      <c r="ER56">
        <v>2000.007777777778</v>
      </c>
      <c r="ES56">
        <v>0.9799939999999998</v>
      </c>
      <c r="ET56">
        <v>0.0200061962962963</v>
      </c>
      <c r="EU56">
        <v>0</v>
      </c>
      <c r="EV56">
        <v>169.8001111111111</v>
      </c>
      <c r="EW56">
        <v>5.00078</v>
      </c>
      <c r="EX56">
        <v>3404.027407407408</v>
      </c>
      <c r="EY56">
        <v>16379.66666666667</v>
      </c>
      <c r="EZ56">
        <v>38.66874074074074</v>
      </c>
      <c r="FA56">
        <v>39.84237037037037</v>
      </c>
      <c r="FB56">
        <v>39.46744444444444</v>
      </c>
      <c r="FC56">
        <v>39.07851851851851</v>
      </c>
      <c r="FD56">
        <v>39.07848148148148</v>
      </c>
      <c r="FE56">
        <v>1955.097777777778</v>
      </c>
      <c r="FF56">
        <v>39.91</v>
      </c>
      <c r="FG56">
        <v>0</v>
      </c>
      <c r="FH56">
        <v>1679508846.4</v>
      </c>
      <c r="FI56">
        <v>0</v>
      </c>
      <c r="FJ56">
        <v>169.79668</v>
      </c>
      <c r="FK56">
        <v>1.124538472492331</v>
      </c>
      <c r="FL56">
        <v>-11.49846153142218</v>
      </c>
      <c r="FM56">
        <v>3404.0256</v>
      </c>
      <c r="FN56">
        <v>15</v>
      </c>
      <c r="FO56">
        <v>0</v>
      </c>
      <c r="FP56" t="s">
        <v>431</v>
      </c>
      <c r="FQ56">
        <v>1679456443.1</v>
      </c>
      <c r="FR56">
        <v>1679456433.1</v>
      </c>
      <c r="FS56">
        <v>0</v>
      </c>
      <c r="FT56">
        <v>-0.109</v>
      </c>
      <c r="FU56">
        <v>0.019</v>
      </c>
      <c r="FV56">
        <v>-0.823</v>
      </c>
      <c r="FW56">
        <v>0.271</v>
      </c>
      <c r="FX56">
        <v>420</v>
      </c>
      <c r="FY56">
        <v>24</v>
      </c>
      <c r="FZ56">
        <v>0.71</v>
      </c>
      <c r="GA56">
        <v>0.25</v>
      </c>
      <c r="GB56">
        <v>-29.7373375</v>
      </c>
      <c r="GC56">
        <v>-0.7334870544089415</v>
      </c>
      <c r="GD56">
        <v>0.09102108735754603</v>
      </c>
      <c r="GE56">
        <v>0</v>
      </c>
      <c r="GF56">
        <v>0.48649695</v>
      </c>
      <c r="GG56">
        <v>0.1733551519699813</v>
      </c>
      <c r="GH56">
        <v>0.01765845469590983</v>
      </c>
      <c r="GI56">
        <v>1</v>
      </c>
      <c r="GJ56">
        <v>1</v>
      </c>
      <c r="GK56">
        <v>2</v>
      </c>
      <c r="GL56" t="s">
        <v>432</v>
      </c>
      <c r="GM56">
        <v>3.10099</v>
      </c>
      <c r="GN56">
        <v>2.73557</v>
      </c>
      <c r="GO56">
        <v>0.113003</v>
      </c>
      <c r="GP56">
        <v>0.116936</v>
      </c>
      <c r="GQ56">
        <v>0.0545562</v>
      </c>
      <c r="GR56">
        <v>0.0529627</v>
      </c>
      <c r="GS56">
        <v>22899.6</v>
      </c>
      <c r="GT56">
        <v>22505.7</v>
      </c>
      <c r="GU56">
        <v>26353.4</v>
      </c>
      <c r="GV56">
        <v>25811.4</v>
      </c>
      <c r="GW56">
        <v>40019.5</v>
      </c>
      <c r="GX56">
        <v>37311.9</v>
      </c>
      <c r="GY56">
        <v>46112.9</v>
      </c>
      <c r="GZ56">
        <v>42622.2</v>
      </c>
      <c r="HA56">
        <v>1.93205</v>
      </c>
      <c r="HB56">
        <v>1.95775</v>
      </c>
      <c r="HC56">
        <v>0.0287741</v>
      </c>
      <c r="HD56">
        <v>0</v>
      </c>
      <c r="HE56">
        <v>19.5155</v>
      </c>
      <c r="HF56">
        <v>999.9</v>
      </c>
      <c r="HG56">
        <v>25.8</v>
      </c>
      <c r="HH56">
        <v>29.6</v>
      </c>
      <c r="HI56">
        <v>11.9304</v>
      </c>
      <c r="HJ56">
        <v>61.0477</v>
      </c>
      <c r="HK56">
        <v>26.9351</v>
      </c>
      <c r="HL56">
        <v>1</v>
      </c>
      <c r="HM56">
        <v>-0.194212</v>
      </c>
      <c r="HN56">
        <v>3.7589</v>
      </c>
      <c r="HO56">
        <v>20.2363</v>
      </c>
      <c r="HP56">
        <v>5.21609</v>
      </c>
      <c r="HQ56">
        <v>11.98</v>
      </c>
      <c r="HR56">
        <v>4.9646</v>
      </c>
      <c r="HS56">
        <v>3.27375</v>
      </c>
      <c r="HT56">
        <v>9999</v>
      </c>
      <c r="HU56">
        <v>9999</v>
      </c>
      <c r="HV56">
        <v>9999</v>
      </c>
      <c r="HW56">
        <v>935.7</v>
      </c>
      <c r="HX56">
        <v>1.86417</v>
      </c>
      <c r="HY56">
        <v>1.8601</v>
      </c>
      <c r="HZ56">
        <v>1.85834</v>
      </c>
      <c r="IA56">
        <v>1.85986</v>
      </c>
      <c r="IB56">
        <v>1.85989</v>
      </c>
      <c r="IC56">
        <v>1.85824</v>
      </c>
      <c r="ID56">
        <v>1.8573</v>
      </c>
      <c r="IE56">
        <v>1.85233</v>
      </c>
      <c r="IF56">
        <v>0</v>
      </c>
      <c r="IG56">
        <v>0</v>
      </c>
      <c r="IH56">
        <v>0</v>
      </c>
      <c r="II56">
        <v>0</v>
      </c>
      <c r="IJ56" t="s">
        <v>433</v>
      </c>
      <c r="IK56" t="s">
        <v>434</v>
      </c>
      <c r="IL56" t="s">
        <v>435</v>
      </c>
      <c r="IM56" t="s">
        <v>435</v>
      </c>
      <c r="IN56" t="s">
        <v>435</v>
      </c>
      <c r="IO56" t="s">
        <v>435</v>
      </c>
      <c r="IP56">
        <v>0</v>
      </c>
      <c r="IQ56">
        <v>100</v>
      </c>
      <c r="IR56">
        <v>100</v>
      </c>
      <c r="IS56">
        <v>-0.799</v>
      </c>
      <c r="IT56">
        <v>0.028</v>
      </c>
      <c r="IU56">
        <v>-0.3228139330668147</v>
      </c>
      <c r="IV56">
        <v>-0.001399286051689175</v>
      </c>
      <c r="IW56">
        <v>1.297619083215453E-06</v>
      </c>
      <c r="IX56">
        <v>-4.997941095464379E-10</v>
      </c>
      <c r="IY56">
        <v>-0.005634625857734406</v>
      </c>
      <c r="IZ56">
        <v>-0.003512179546530375</v>
      </c>
      <c r="JA56">
        <v>0.0008073039280847738</v>
      </c>
      <c r="JB56">
        <v>-5.485301315548657E-06</v>
      </c>
      <c r="JC56">
        <v>2</v>
      </c>
      <c r="JD56">
        <v>1997</v>
      </c>
      <c r="JE56">
        <v>1</v>
      </c>
      <c r="JF56">
        <v>25</v>
      </c>
      <c r="JG56">
        <v>873.7</v>
      </c>
      <c r="JH56">
        <v>873.9</v>
      </c>
      <c r="JI56">
        <v>1.57593</v>
      </c>
      <c r="JJ56">
        <v>2.62817</v>
      </c>
      <c r="JK56">
        <v>1.49658</v>
      </c>
      <c r="JL56">
        <v>2.39014</v>
      </c>
      <c r="JM56">
        <v>1.54907</v>
      </c>
      <c r="JN56">
        <v>2.34619</v>
      </c>
      <c r="JO56">
        <v>34.0998</v>
      </c>
      <c r="JP56">
        <v>24.1838</v>
      </c>
      <c r="JQ56">
        <v>18</v>
      </c>
      <c r="JR56">
        <v>486.096</v>
      </c>
      <c r="JS56">
        <v>514.253</v>
      </c>
      <c r="JT56">
        <v>15.2276</v>
      </c>
      <c r="JU56">
        <v>24.7031</v>
      </c>
      <c r="JV56">
        <v>30.0002</v>
      </c>
      <c r="JW56">
        <v>24.8167</v>
      </c>
      <c r="JX56">
        <v>24.7763</v>
      </c>
      <c r="JY56">
        <v>31.7186</v>
      </c>
      <c r="JZ56">
        <v>22.9927</v>
      </c>
      <c r="KA56">
        <v>20.8522</v>
      </c>
      <c r="KB56">
        <v>15.2349</v>
      </c>
      <c r="KC56">
        <v>640.502</v>
      </c>
      <c r="KD56">
        <v>8.86098</v>
      </c>
      <c r="KE56">
        <v>100.747</v>
      </c>
      <c r="KF56">
        <v>101.121</v>
      </c>
    </row>
    <row r="57" spans="1:292">
      <c r="A57">
        <v>39</v>
      </c>
      <c r="B57">
        <v>1679508869.5</v>
      </c>
      <c r="C57">
        <v>282</v>
      </c>
      <c r="D57" t="s">
        <v>511</v>
      </c>
      <c r="E57" t="s">
        <v>512</v>
      </c>
      <c r="F57">
        <v>5</v>
      </c>
      <c r="G57" t="s">
        <v>428</v>
      </c>
      <c r="H57">
        <v>1679508861.714286</v>
      </c>
      <c r="I57">
        <f>(J57)/1000</f>
        <v>0</v>
      </c>
      <c r="J57">
        <f>IF(DO57, AM57, AG57)</f>
        <v>0</v>
      </c>
      <c r="K57">
        <f>IF(DO57, AH57, AF57)</f>
        <v>0</v>
      </c>
      <c r="L57">
        <f>DQ57 - IF(AT57&gt;1, K57*DK57*100.0/(AV57*EE57), 0)</f>
        <v>0</v>
      </c>
      <c r="M57">
        <f>((S57-I57/2)*L57-K57)/(S57+I57/2)</f>
        <v>0</v>
      </c>
      <c r="N57">
        <f>M57*(DX57+DY57)/1000.0</f>
        <v>0</v>
      </c>
      <c r="O57">
        <f>(DQ57 - IF(AT57&gt;1, K57*DK57*100.0/(AV57*EE57), 0))*(DX57+DY57)/1000.0</f>
        <v>0</v>
      </c>
      <c r="P57">
        <f>2.0/((1/R57-1/Q57)+SIGN(R57)*SQRT((1/R57-1/Q57)*(1/R57-1/Q57) + 4*DL57/((DL57+1)*(DL57+1))*(2*1/R57*1/Q57-1/Q57*1/Q57)))</f>
        <v>0</v>
      </c>
      <c r="Q57">
        <f>IF(LEFT(DM57,1)&lt;&gt;"0",IF(LEFT(DM57,1)="1",3.0,DN57),$D$5+$E$5*(EE57*DX57/($K$5*1000))+$F$5*(EE57*DX57/($K$5*1000))*MAX(MIN(DK57,$J$5),$I$5)*MAX(MIN(DK57,$J$5),$I$5)+$G$5*MAX(MIN(DK57,$J$5),$I$5)*(EE57*DX57/($K$5*1000))+$H$5*(EE57*DX57/($K$5*1000))*(EE57*DX57/($K$5*1000)))</f>
        <v>0</v>
      </c>
      <c r="R57">
        <f>I57*(1000-(1000*0.61365*exp(17.502*V57/(240.97+V57))/(DX57+DY57)+DS57)/2)/(1000*0.61365*exp(17.502*V57/(240.97+V57))/(DX57+DY57)-DS57)</f>
        <v>0</v>
      </c>
      <c r="S57">
        <f>1/((DL57+1)/(P57/1.6)+1/(Q57/1.37)) + DL57/((DL57+1)/(P57/1.6) + DL57/(Q57/1.37))</f>
        <v>0</v>
      </c>
      <c r="T57">
        <f>(DG57*DJ57)</f>
        <v>0</v>
      </c>
      <c r="U57">
        <f>(DZ57+(T57+2*0.95*5.67E-8*(((DZ57+$B$9)+273)^4-(DZ57+273)^4)-44100*I57)/(1.84*29.3*Q57+8*0.95*5.67E-8*(DZ57+273)^3))</f>
        <v>0</v>
      </c>
      <c r="V57">
        <f>($C$9*EA57+$D$9*EB57+$E$9*U57)</f>
        <v>0</v>
      </c>
      <c r="W57">
        <f>0.61365*exp(17.502*V57/(240.97+V57))</f>
        <v>0</v>
      </c>
      <c r="X57">
        <f>(Y57/Z57*100)</f>
        <v>0</v>
      </c>
      <c r="Y57">
        <f>DS57*(DX57+DY57)/1000</f>
        <v>0</v>
      </c>
      <c r="Z57">
        <f>0.61365*exp(17.502*DZ57/(240.97+DZ57))</f>
        <v>0</v>
      </c>
      <c r="AA57">
        <f>(W57-DS57*(DX57+DY57)/1000)</f>
        <v>0</v>
      </c>
      <c r="AB57">
        <f>(-I57*44100)</f>
        <v>0</v>
      </c>
      <c r="AC57">
        <f>2*29.3*Q57*0.92*(DZ57-V57)</f>
        <v>0</v>
      </c>
      <c r="AD57">
        <f>2*0.95*5.67E-8*(((DZ57+$B$9)+273)^4-(V57+273)^4)</f>
        <v>0</v>
      </c>
      <c r="AE57">
        <f>T57+AD57+AB57+AC57</f>
        <v>0</v>
      </c>
      <c r="AF57">
        <f>DW57*AT57*(DR57-DQ57*(1000-AT57*DT57)/(1000-AT57*DS57))/(100*DK57)</f>
        <v>0</v>
      </c>
      <c r="AG57">
        <f>1000*DW57*AT57*(DS57-DT57)/(100*DK57*(1000-AT57*DS57))</f>
        <v>0</v>
      </c>
      <c r="AH57">
        <f>(AI57 - AJ57 - DX57*1E3/(8.314*(DZ57+273.15)) * AL57/DW57 * AK57) * DW57/(100*DK57) * (1000 - DT57)/1000</f>
        <v>0</v>
      </c>
      <c r="AI57">
        <v>629.4874512362348</v>
      </c>
      <c r="AJ57">
        <v>608.7057515151514</v>
      </c>
      <c r="AK57">
        <v>3.373286863969272</v>
      </c>
      <c r="AL57">
        <v>67.30139003579045</v>
      </c>
      <c r="AM57">
        <f>(AO57 - AN57 + DX57*1E3/(8.314*(DZ57+273.15)) * AQ57/DW57 * AP57) * DW57/(100*DK57) * 1000/(1000 - AO57)</f>
        <v>0</v>
      </c>
      <c r="AN57">
        <v>8.908030579026185</v>
      </c>
      <c r="AO57">
        <v>9.401891515151517</v>
      </c>
      <c r="AP57">
        <v>-6.473487877266843E-06</v>
      </c>
      <c r="AQ57">
        <v>93.42874812251745</v>
      </c>
      <c r="AR57">
        <v>2</v>
      </c>
      <c r="AS57">
        <v>0</v>
      </c>
      <c r="AT57">
        <f>IF(AR57*$H$15&gt;=AV57,1.0,(AV57/(AV57-AR57*$H$15)))</f>
        <v>0</v>
      </c>
      <c r="AU57">
        <f>(AT57-1)*100</f>
        <v>0</v>
      </c>
      <c r="AV57">
        <f>MAX(0,($B$15+$C$15*EE57)/(1+$D$15*EE57)*DX57/(DZ57+273)*$E$15)</f>
        <v>0</v>
      </c>
      <c r="AW57" t="s">
        <v>429</v>
      </c>
      <c r="AX57" t="s">
        <v>429</v>
      </c>
      <c r="AY57">
        <v>0</v>
      </c>
      <c r="AZ57">
        <v>0</v>
      </c>
      <c r="BA57">
        <f>1-AY57/AZ57</f>
        <v>0</v>
      </c>
      <c r="BB57">
        <v>0</v>
      </c>
      <c r="BC57" t="s">
        <v>429</v>
      </c>
      <c r="BD57" t="s">
        <v>429</v>
      </c>
      <c r="BE57">
        <v>0</v>
      </c>
      <c r="BF57">
        <v>0</v>
      </c>
      <c r="BG57">
        <f>1-BE57/BF57</f>
        <v>0</v>
      </c>
      <c r="BH57">
        <v>0.5</v>
      </c>
      <c r="BI57">
        <f>DH57</f>
        <v>0</v>
      </c>
      <c r="BJ57">
        <f>K57</f>
        <v>0</v>
      </c>
      <c r="BK57">
        <f>BG57*BH57*BI57</f>
        <v>0</v>
      </c>
      <c r="BL57">
        <f>(BJ57-BB57)/BI57</f>
        <v>0</v>
      </c>
      <c r="BM57">
        <f>(AZ57-BF57)/BF57</f>
        <v>0</v>
      </c>
      <c r="BN57">
        <f>AY57/(BA57+AY57/BF57)</f>
        <v>0</v>
      </c>
      <c r="BO57" t="s">
        <v>429</v>
      </c>
      <c r="BP57">
        <v>0</v>
      </c>
      <c r="BQ57">
        <f>IF(BP57&lt;&gt;0, BP57, BN57)</f>
        <v>0</v>
      </c>
      <c r="BR57">
        <f>1-BQ57/BF57</f>
        <v>0</v>
      </c>
      <c r="BS57">
        <f>(BF57-BE57)/(BF57-BQ57)</f>
        <v>0</v>
      </c>
      <c r="BT57">
        <f>(AZ57-BF57)/(AZ57-BQ57)</f>
        <v>0</v>
      </c>
      <c r="BU57">
        <f>(BF57-BE57)/(BF57-AY57)</f>
        <v>0</v>
      </c>
      <c r="BV57">
        <f>(AZ57-BF57)/(AZ57-AY57)</f>
        <v>0</v>
      </c>
      <c r="BW57">
        <f>(BS57*BQ57/BE57)</f>
        <v>0</v>
      </c>
      <c r="BX57">
        <f>(1-BW57)</f>
        <v>0</v>
      </c>
      <c r="DG57">
        <f>$B$13*EF57+$C$13*EG57+$F$13*ER57*(1-EU57)</f>
        <v>0</v>
      </c>
      <c r="DH57">
        <f>DG57*DI57</f>
        <v>0</v>
      </c>
      <c r="DI57">
        <f>($B$13*$D$11+$C$13*$D$11+$F$13*((FE57+EW57)/MAX(FE57+EW57+FF57, 0.1)*$I$11+FF57/MAX(FE57+EW57+FF57, 0.1)*$J$11))/($B$13+$C$13+$F$13)</f>
        <v>0</v>
      </c>
      <c r="DJ57">
        <f>($B$13*$K$11+$C$13*$K$11+$F$13*((FE57+EW57)/MAX(FE57+EW57+FF57, 0.1)*$P$11+FF57/MAX(FE57+EW57+FF57, 0.1)*$Q$11))/($B$13+$C$13+$F$13)</f>
        <v>0</v>
      </c>
      <c r="DK57">
        <v>1.91</v>
      </c>
      <c r="DL57">
        <v>0.5</v>
      </c>
      <c r="DM57" t="s">
        <v>430</v>
      </c>
      <c r="DN57">
        <v>2</v>
      </c>
      <c r="DO57" t="b">
        <v>1</v>
      </c>
      <c r="DP57">
        <v>1679508861.714286</v>
      </c>
      <c r="DQ57">
        <v>578.6267857142857</v>
      </c>
      <c r="DR57">
        <v>608.4084285714287</v>
      </c>
      <c r="DS57">
        <v>9.423048214285714</v>
      </c>
      <c r="DT57">
        <v>8.921457857142858</v>
      </c>
      <c r="DU57">
        <v>579.4218571428571</v>
      </c>
      <c r="DV57">
        <v>9.394970000000001</v>
      </c>
      <c r="DW57">
        <v>500.0130000000001</v>
      </c>
      <c r="DX57">
        <v>90.0437535714286</v>
      </c>
      <c r="DY57">
        <v>0.1000086535714286</v>
      </c>
      <c r="DZ57">
        <v>18.91615357142857</v>
      </c>
      <c r="EA57">
        <v>19.98715</v>
      </c>
      <c r="EB57">
        <v>999.9000000000002</v>
      </c>
      <c r="EC57">
        <v>0</v>
      </c>
      <c r="ED57">
        <v>0</v>
      </c>
      <c r="EE57">
        <v>10003.75928571429</v>
      </c>
      <c r="EF57">
        <v>0</v>
      </c>
      <c r="EG57">
        <v>12.5071</v>
      </c>
      <c r="EH57">
        <v>-29.78174642857143</v>
      </c>
      <c r="EI57">
        <v>584.1307857142858</v>
      </c>
      <c r="EJ57">
        <v>613.8850357142857</v>
      </c>
      <c r="EK57">
        <v>0.501589357142857</v>
      </c>
      <c r="EL57">
        <v>608.4084285714287</v>
      </c>
      <c r="EM57">
        <v>8.921457857142858</v>
      </c>
      <c r="EN57">
        <v>0.8484866071428571</v>
      </c>
      <c r="EO57">
        <v>0.8033215357142858</v>
      </c>
      <c r="EP57">
        <v>4.545420714285713</v>
      </c>
      <c r="EQ57">
        <v>3.766106071428571</v>
      </c>
      <c r="ER57">
        <v>1999.998571428571</v>
      </c>
      <c r="ES57">
        <v>0.979993607142857</v>
      </c>
      <c r="ET57">
        <v>0.02000658571428571</v>
      </c>
      <c r="EU57">
        <v>0</v>
      </c>
      <c r="EV57">
        <v>169.874</v>
      </c>
      <c r="EW57">
        <v>5.00078</v>
      </c>
      <c r="EX57">
        <v>3403.206071428572</v>
      </c>
      <c r="EY57">
        <v>16379.58928571428</v>
      </c>
      <c r="EZ57">
        <v>38.61799999999999</v>
      </c>
      <c r="FA57">
        <v>39.77878571428571</v>
      </c>
      <c r="FB57">
        <v>39.40160714285714</v>
      </c>
      <c r="FC57">
        <v>39.00871428571428</v>
      </c>
      <c r="FD57">
        <v>39.02867857142856</v>
      </c>
      <c r="FE57">
        <v>1955.088571428572</v>
      </c>
      <c r="FF57">
        <v>39.91</v>
      </c>
      <c r="FG57">
        <v>0</v>
      </c>
      <c r="FH57">
        <v>1679508851.8</v>
      </c>
      <c r="FI57">
        <v>0</v>
      </c>
      <c r="FJ57">
        <v>169.8741153846154</v>
      </c>
      <c r="FK57">
        <v>0.5099145465128577</v>
      </c>
      <c r="FL57">
        <v>-9.792136770506335</v>
      </c>
      <c r="FM57">
        <v>3403.16</v>
      </c>
      <c r="FN57">
        <v>15</v>
      </c>
      <c r="FO57">
        <v>0</v>
      </c>
      <c r="FP57" t="s">
        <v>431</v>
      </c>
      <c r="FQ57">
        <v>1679456443.1</v>
      </c>
      <c r="FR57">
        <v>1679456433.1</v>
      </c>
      <c r="FS57">
        <v>0</v>
      </c>
      <c r="FT57">
        <v>-0.109</v>
      </c>
      <c r="FU57">
        <v>0.019</v>
      </c>
      <c r="FV57">
        <v>-0.823</v>
      </c>
      <c r="FW57">
        <v>0.271</v>
      </c>
      <c r="FX57">
        <v>420</v>
      </c>
      <c r="FY57">
        <v>24</v>
      </c>
      <c r="FZ57">
        <v>0.71</v>
      </c>
      <c r="GA57">
        <v>0.25</v>
      </c>
      <c r="GB57">
        <v>-29.7807243902439</v>
      </c>
      <c r="GC57">
        <v>-0.2658041811846693</v>
      </c>
      <c r="GD57">
        <v>0.06372245375401886</v>
      </c>
      <c r="GE57">
        <v>0</v>
      </c>
      <c r="GF57">
        <v>0.494553268292683</v>
      </c>
      <c r="GG57">
        <v>0.1111332961672471</v>
      </c>
      <c r="GH57">
        <v>0.01468904959323132</v>
      </c>
      <c r="GI57">
        <v>1</v>
      </c>
      <c r="GJ57">
        <v>1</v>
      </c>
      <c r="GK57">
        <v>2</v>
      </c>
      <c r="GL57" t="s">
        <v>432</v>
      </c>
      <c r="GM57">
        <v>3.10096</v>
      </c>
      <c r="GN57">
        <v>2.73547</v>
      </c>
      <c r="GO57">
        <v>0.115241</v>
      </c>
      <c r="GP57">
        <v>0.119096</v>
      </c>
      <c r="GQ57">
        <v>0.0545044</v>
      </c>
      <c r="GR57">
        <v>0.0529584</v>
      </c>
      <c r="GS57">
        <v>22841.9</v>
      </c>
      <c r="GT57">
        <v>22450.3</v>
      </c>
      <c r="GU57">
        <v>26353.4</v>
      </c>
      <c r="GV57">
        <v>25811.1</v>
      </c>
      <c r="GW57">
        <v>40021.9</v>
      </c>
      <c r="GX57">
        <v>37312.1</v>
      </c>
      <c r="GY57">
        <v>46112.9</v>
      </c>
      <c r="GZ57">
        <v>42622</v>
      </c>
      <c r="HA57">
        <v>1.9318</v>
      </c>
      <c r="HB57">
        <v>1.95763</v>
      </c>
      <c r="HC57">
        <v>0.0290722</v>
      </c>
      <c r="HD57">
        <v>0</v>
      </c>
      <c r="HE57">
        <v>19.5155</v>
      </c>
      <c r="HF57">
        <v>999.9</v>
      </c>
      <c r="HG57">
        <v>25.8</v>
      </c>
      <c r="HH57">
        <v>29.6</v>
      </c>
      <c r="HI57">
        <v>11.9307</v>
      </c>
      <c r="HJ57">
        <v>60.7577</v>
      </c>
      <c r="HK57">
        <v>26.6867</v>
      </c>
      <c r="HL57">
        <v>1</v>
      </c>
      <c r="HM57">
        <v>-0.19407</v>
      </c>
      <c r="HN57">
        <v>3.76301</v>
      </c>
      <c r="HO57">
        <v>20.2362</v>
      </c>
      <c r="HP57">
        <v>5.21669</v>
      </c>
      <c r="HQ57">
        <v>11.98</v>
      </c>
      <c r="HR57">
        <v>4.96485</v>
      </c>
      <c r="HS57">
        <v>3.27395</v>
      </c>
      <c r="HT57">
        <v>9999</v>
      </c>
      <c r="HU57">
        <v>9999</v>
      </c>
      <c r="HV57">
        <v>9999</v>
      </c>
      <c r="HW57">
        <v>935.7</v>
      </c>
      <c r="HX57">
        <v>1.86417</v>
      </c>
      <c r="HY57">
        <v>1.8601</v>
      </c>
      <c r="HZ57">
        <v>1.85833</v>
      </c>
      <c r="IA57">
        <v>1.85984</v>
      </c>
      <c r="IB57">
        <v>1.85989</v>
      </c>
      <c r="IC57">
        <v>1.85824</v>
      </c>
      <c r="ID57">
        <v>1.85731</v>
      </c>
      <c r="IE57">
        <v>1.85235</v>
      </c>
      <c r="IF57">
        <v>0</v>
      </c>
      <c r="IG57">
        <v>0</v>
      </c>
      <c r="IH57">
        <v>0</v>
      </c>
      <c r="II57">
        <v>0</v>
      </c>
      <c r="IJ57" t="s">
        <v>433</v>
      </c>
      <c r="IK57" t="s">
        <v>434</v>
      </c>
      <c r="IL57" t="s">
        <v>435</v>
      </c>
      <c r="IM57" t="s">
        <v>435</v>
      </c>
      <c r="IN57" t="s">
        <v>435</v>
      </c>
      <c r="IO57" t="s">
        <v>435</v>
      </c>
      <c r="IP57">
        <v>0</v>
      </c>
      <c r="IQ57">
        <v>100</v>
      </c>
      <c r="IR57">
        <v>100</v>
      </c>
      <c r="IS57">
        <v>-0.805</v>
      </c>
      <c r="IT57">
        <v>0.0279</v>
      </c>
      <c r="IU57">
        <v>-0.3228139330668147</v>
      </c>
      <c r="IV57">
        <v>-0.001399286051689175</v>
      </c>
      <c r="IW57">
        <v>1.297619083215453E-06</v>
      </c>
      <c r="IX57">
        <v>-4.997941095464379E-10</v>
      </c>
      <c r="IY57">
        <v>-0.005634625857734406</v>
      </c>
      <c r="IZ57">
        <v>-0.003512179546530375</v>
      </c>
      <c r="JA57">
        <v>0.0008073039280847738</v>
      </c>
      <c r="JB57">
        <v>-5.485301315548657E-06</v>
      </c>
      <c r="JC57">
        <v>2</v>
      </c>
      <c r="JD57">
        <v>1997</v>
      </c>
      <c r="JE57">
        <v>1</v>
      </c>
      <c r="JF57">
        <v>25</v>
      </c>
      <c r="JG57">
        <v>873.8</v>
      </c>
      <c r="JH57">
        <v>873.9</v>
      </c>
      <c r="JI57">
        <v>1.61133</v>
      </c>
      <c r="JJ57">
        <v>2.62329</v>
      </c>
      <c r="JK57">
        <v>1.49658</v>
      </c>
      <c r="JL57">
        <v>2.39136</v>
      </c>
      <c r="JM57">
        <v>1.54907</v>
      </c>
      <c r="JN57">
        <v>2.40967</v>
      </c>
      <c r="JO57">
        <v>34.1225</v>
      </c>
      <c r="JP57">
        <v>24.1838</v>
      </c>
      <c r="JQ57">
        <v>18</v>
      </c>
      <c r="JR57">
        <v>485.969</v>
      </c>
      <c r="JS57">
        <v>514.184</v>
      </c>
      <c r="JT57">
        <v>15.2367</v>
      </c>
      <c r="JU57">
        <v>24.7052</v>
      </c>
      <c r="JV57">
        <v>30.0003</v>
      </c>
      <c r="JW57">
        <v>24.8186</v>
      </c>
      <c r="JX57">
        <v>24.7779</v>
      </c>
      <c r="JY57">
        <v>32.3696</v>
      </c>
      <c r="JZ57">
        <v>22.9927</v>
      </c>
      <c r="KA57">
        <v>20.8522</v>
      </c>
      <c r="KB57">
        <v>15.2398</v>
      </c>
      <c r="KC57">
        <v>660.538</v>
      </c>
      <c r="KD57">
        <v>8.86023</v>
      </c>
      <c r="KE57">
        <v>100.747</v>
      </c>
      <c r="KF57">
        <v>101.12</v>
      </c>
    </row>
    <row r="58" spans="1:292">
      <c r="A58">
        <v>40</v>
      </c>
      <c r="B58">
        <v>1679508874.5</v>
      </c>
      <c r="C58">
        <v>287</v>
      </c>
      <c r="D58" t="s">
        <v>513</v>
      </c>
      <c r="E58" t="s">
        <v>514</v>
      </c>
      <c r="F58">
        <v>5</v>
      </c>
      <c r="G58" t="s">
        <v>428</v>
      </c>
      <c r="H58">
        <v>1679508867</v>
      </c>
      <c r="I58">
        <f>(J58)/1000</f>
        <v>0</v>
      </c>
      <c r="J58">
        <f>IF(DO58, AM58, AG58)</f>
        <v>0</v>
      </c>
      <c r="K58">
        <f>IF(DO58, AH58, AF58)</f>
        <v>0</v>
      </c>
      <c r="L58">
        <f>DQ58 - IF(AT58&gt;1, K58*DK58*100.0/(AV58*EE58), 0)</f>
        <v>0</v>
      </c>
      <c r="M58">
        <f>((S58-I58/2)*L58-K58)/(S58+I58/2)</f>
        <v>0</v>
      </c>
      <c r="N58">
        <f>M58*(DX58+DY58)/1000.0</f>
        <v>0</v>
      </c>
      <c r="O58">
        <f>(DQ58 - IF(AT58&gt;1, K58*DK58*100.0/(AV58*EE58), 0))*(DX58+DY58)/1000.0</f>
        <v>0</v>
      </c>
      <c r="P58">
        <f>2.0/((1/R58-1/Q58)+SIGN(R58)*SQRT((1/R58-1/Q58)*(1/R58-1/Q58) + 4*DL58/((DL58+1)*(DL58+1))*(2*1/R58*1/Q58-1/Q58*1/Q58)))</f>
        <v>0</v>
      </c>
      <c r="Q58">
        <f>IF(LEFT(DM58,1)&lt;&gt;"0",IF(LEFT(DM58,1)="1",3.0,DN58),$D$5+$E$5*(EE58*DX58/($K$5*1000))+$F$5*(EE58*DX58/($K$5*1000))*MAX(MIN(DK58,$J$5),$I$5)*MAX(MIN(DK58,$J$5),$I$5)+$G$5*MAX(MIN(DK58,$J$5),$I$5)*(EE58*DX58/($K$5*1000))+$H$5*(EE58*DX58/($K$5*1000))*(EE58*DX58/($K$5*1000)))</f>
        <v>0</v>
      </c>
      <c r="R58">
        <f>I58*(1000-(1000*0.61365*exp(17.502*V58/(240.97+V58))/(DX58+DY58)+DS58)/2)/(1000*0.61365*exp(17.502*V58/(240.97+V58))/(DX58+DY58)-DS58)</f>
        <v>0</v>
      </c>
      <c r="S58">
        <f>1/((DL58+1)/(P58/1.6)+1/(Q58/1.37)) + DL58/((DL58+1)/(P58/1.6) + DL58/(Q58/1.37))</f>
        <v>0</v>
      </c>
      <c r="T58">
        <f>(DG58*DJ58)</f>
        <v>0</v>
      </c>
      <c r="U58">
        <f>(DZ58+(T58+2*0.95*5.67E-8*(((DZ58+$B$9)+273)^4-(DZ58+273)^4)-44100*I58)/(1.84*29.3*Q58+8*0.95*5.67E-8*(DZ58+273)^3))</f>
        <v>0</v>
      </c>
      <c r="V58">
        <f>($C$9*EA58+$D$9*EB58+$E$9*U58)</f>
        <v>0</v>
      </c>
      <c r="W58">
        <f>0.61365*exp(17.502*V58/(240.97+V58))</f>
        <v>0</v>
      </c>
      <c r="X58">
        <f>(Y58/Z58*100)</f>
        <v>0</v>
      </c>
      <c r="Y58">
        <f>DS58*(DX58+DY58)/1000</f>
        <v>0</v>
      </c>
      <c r="Z58">
        <f>0.61365*exp(17.502*DZ58/(240.97+DZ58))</f>
        <v>0</v>
      </c>
      <c r="AA58">
        <f>(W58-DS58*(DX58+DY58)/1000)</f>
        <v>0</v>
      </c>
      <c r="AB58">
        <f>(-I58*44100)</f>
        <v>0</v>
      </c>
      <c r="AC58">
        <f>2*29.3*Q58*0.92*(DZ58-V58)</f>
        <v>0</v>
      </c>
      <c r="AD58">
        <f>2*0.95*5.67E-8*(((DZ58+$B$9)+273)^4-(V58+273)^4)</f>
        <v>0</v>
      </c>
      <c r="AE58">
        <f>T58+AD58+AB58+AC58</f>
        <v>0</v>
      </c>
      <c r="AF58">
        <f>DW58*AT58*(DR58-DQ58*(1000-AT58*DT58)/(1000-AT58*DS58))/(100*DK58)</f>
        <v>0</v>
      </c>
      <c r="AG58">
        <f>1000*DW58*AT58*(DS58-DT58)/(100*DK58*(1000-AT58*DS58))</f>
        <v>0</v>
      </c>
      <c r="AH58">
        <f>(AI58 - AJ58 - DX58*1E3/(8.314*(DZ58+273.15)) * AL58/DW58 * AK58) * DW58/(100*DK58) * (1000 - DT58)/1000</f>
        <v>0</v>
      </c>
      <c r="AI58">
        <v>646.3154994495264</v>
      </c>
      <c r="AJ58">
        <v>625.5005151515151</v>
      </c>
      <c r="AK58">
        <v>3.358654641643337</v>
      </c>
      <c r="AL58">
        <v>67.30139003579045</v>
      </c>
      <c r="AM58">
        <f>(AO58 - AN58 + DX58*1E3/(8.314*(DZ58+273.15)) * AQ58/DW58 * AP58) * DW58/(100*DK58) * 1000/(1000 - AO58)</f>
        <v>0</v>
      </c>
      <c r="AN58">
        <v>8.907598783264897</v>
      </c>
      <c r="AO58">
        <v>9.397450242424245</v>
      </c>
      <c r="AP58">
        <v>-1.531376634077901E-06</v>
      </c>
      <c r="AQ58">
        <v>93.42874812251745</v>
      </c>
      <c r="AR58">
        <v>2</v>
      </c>
      <c r="AS58">
        <v>0</v>
      </c>
      <c r="AT58">
        <f>IF(AR58*$H$15&gt;=AV58,1.0,(AV58/(AV58-AR58*$H$15)))</f>
        <v>0</v>
      </c>
      <c r="AU58">
        <f>(AT58-1)*100</f>
        <v>0</v>
      </c>
      <c r="AV58">
        <f>MAX(0,($B$15+$C$15*EE58)/(1+$D$15*EE58)*DX58/(DZ58+273)*$E$15)</f>
        <v>0</v>
      </c>
      <c r="AW58" t="s">
        <v>429</v>
      </c>
      <c r="AX58" t="s">
        <v>429</v>
      </c>
      <c r="AY58">
        <v>0</v>
      </c>
      <c r="AZ58">
        <v>0</v>
      </c>
      <c r="BA58">
        <f>1-AY58/AZ58</f>
        <v>0</v>
      </c>
      <c r="BB58">
        <v>0</v>
      </c>
      <c r="BC58" t="s">
        <v>429</v>
      </c>
      <c r="BD58" t="s">
        <v>429</v>
      </c>
      <c r="BE58">
        <v>0</v>
      </c>
      <c r="BF58">
        <v>0</v>
      </c>
      <c r="BG58">
        <f>1-BE58/BF58</f>
        <v>0</v>
      </c>
      <c r="BH58">
        <v>0.5</v>
      </c>
      <c r="BI58">
        <f>DH58</f>
        <v>0</v>
      </c>
      <c r="BJ58">
        <f>K58</f>
        <v>0</v>
      </c>
      <c r="BK58">
        <f>BG58*BH58*BI58</f>
        <v>0</v>
      </c>
      <c r="BL58">
        <f>(BJ58-BB58)/BI58</f>
        <v>0</v>
      </c>
      <c r="BM58">
        <f>(AZ58-BF58)/BF58</f>
        <v>0</v>
      </c>
      <c r="BN58">
        <f>AY58/(BA58+AY58/BF58)</f>
        <v>0</v>
      </c>
      <c r="BO58" t="s">
        <v>429</v>
      </c>
      <c r="BP58">
        <v>0</v>
      </c>
      <c r="BQ58">
        <f>IF(BP58&lt;&gt;0, BP58, BN58)</f>
        <v>0</v>
      </c>
      <c r="BR58">
        <f>1-BQ58/BF58</f>
        <v>0</v>
      </c>
      <c r="BS58">
        <f>(BF58-BE58)/(BF58-BQ58)</f>
        <v>0</v>
      </c>
      <c r="BT58">
        <f>(AZ58-BF58)/(AZ58-BQ58)</f>
        <v>0</v>
      </c>
      <c r="BU58">
        <f>(BF58-BE58)/(BF58-AY58)</f>
        <v>0</v>
      </c>
      <c r="BV58">
        <f>(AZ58-BF58)/(AZ58-AY58)</f>
        <v>0</v>
      </c>
      <c r="BW58">
        <f>(BS58*BQ58/BE58)</f>
        <v>0</v>
      </c>
      <c r="BX58">
        <f>(1-BW58)</f>
        <v>0</v>
      </c>
      <c r="DG58">
        <f>$B$13*EF58+$C$13*EG58+$F$13*ER58*(1-EU58)</f>
        <v>0</v>
      </c>
      <c r="DH58">
        <f>DG58*DI58</f>
        <v>0</v>
      </c>
      <c r="DI58">
        <f>($B$13*$D$11+$C$13*$D$11+$F$13*((FE58+EW58)/MAX(FE58+EW58+FF58, 0.1)*$I$11+FF58/MAX(FE58+EW58+FF58, 0.1)*$J$11))/($B$13+$C$13+$F$13)</f>
        <v>0</v>
      </c>
      <c r="DJ58">
        <f>($B$13*$K$11+$C$13*$K$11+$F$13*((FE58+EW58)/MAX(FE58+EW58+FF58, 0.1)*$P$11+FF58/MAX(FE58+EW58+FF58, 0.1)*$Q$11))/($B$13+$C$13+$F$13)</f>
        <v>0</v>
      </c>
      <c r="DK58">
        <v>1.91</v>
      </c>
      <c r="DL58">
        <v>0.5</v>
      </c>
      <c r="DM58" t="s">
        <v>430</v>
      </c>
      <c r="DN58">
        <v>2</v>
      </c>
      <c r="DO58" t="b">
        <v>1</v>
      </c>
      <c r="DP58">
        <v>1679508867</v>
      </c>
      <c r="DQ58">
        <v>596.2734444444445</v>
      </c>
      <c r="DR58">
        <v>626.0979629629629</v>
      </c>
      <c r="DS58">
        <v>9.408885925925926</v>
      </c>
      <c r="DT58">
        <v>8.908623333333335</v>
      </c>
      <c r="DU58">
        <v>597.0754444444445</v>
      </c>
      <c r="DV58">
        <v>9.380951111111111</v>
      </c>
      <c r="DW58">
        <v>500.0037777777778</v>
      </c>
      <c r="DX58">
        <v>90.04267037037036</v>
      </c>
      <c r="DY58">
        <v>0.1000356111111111</v>
      </c>
      <c r="DZ58">
        <v>18.9158</v>
      </c>
      <c r="EA58">
        <v>19.99304074074074</v>
      </c>
      <c r="EB58">
        <v>999.9000000000001</v>
      </c>
      <c r="EC58">
        <v>0</v>
      </c>
      <c r="ED58">
        <v>0</v>
      </c>
      <c r="EE58">
        <v>10006.70148148148</v>
      </c>
      <c r="EF58">
        <v>0</v>
      </c>
      <c r="EG58">
        <v>12.5071</v>
      </c>
      <c r="EH58">
        <v>-29.82447037037037</v>
      </c>
      <c r="EI58">
        <v>601.9367777777778</v>
      </c>
      <c r="EJ58">
        <v>631.7257407407407</v>
      </c>
      <c r="EK58">
        <v>0.5002622592592593</v>
      </c>
      <c r="EL58">
        <v>626.0979629629629</v>
      </c>
      <c r="EM58">
        <v>8.908623333333335</v>
      </c>
      <c r="EN58">
        <v>0.8472012592592592</v>
      </c>
      <c r="EO58">
        <v>0.8021562962962963</v>
      </c>
      <c r="EP58">
        <v>4.523762962962962</v>
      </c>
      <c r="EQ58">
        <v>3.745517777777778</v>
      </c>
      <c r="ER58">
        <v>1999.991851851852</v>
      </c>
      <c r="ES58">
        <v>0.9799932222222222</v>
      </c>
      <c r="ET58">
        <v>0.02000696296296297</v>
      </c>
      <c r="EU58">
        <v>0</v>
      </c>
      <c r="EV58">
        <v>169.8743703703703</v>
      </c>
      <c r="EW58">
        <v>5.00078</v>
      </c>
      <c r="EX58">
        <v>3402.286666666666</v>
      </c>
      <c r="EY58">
        <v>16379.52592592593</v>
      </c>
      <c r="EZ58">
        <v>38.55996296296296</v>
      </c>
      <c r="FA58">
        <v>39.7127037037037</v>
      </c>
      <c r="FB58">
        <v>39.36088888888889</v>
      </c>
      <c r="FC58">
        <v>38.93962962962963</v>
      </c>
      <c r="FD58">
        <v>38.97422222222222</v>
      </c>
      <c r="FE58">
        <v>1955.081481481482</v>
      </c>
      <c r="FF58">
        <v>39.91</v>
      </c>
      <c r="FG58">
        <v>0</v>
      </c>
      <c r="FH58">
        <v>1679508856.6</v>
      </c>
      <c r="FI58">
        <v>0</v>
      </c>
      <c r="FJ58">
        <v>169.8737307692307</v>
      </c>
      <c r="FK58">
        <v>0.7814358917921408</v>
      </c>
      <c r="FL58">
        <v>-9.716581218755058</v>
      </c>
      <c r="FM58">
        <v>3402.325769230769</v>
      </c>
      <c r="FN58">
        <v>15</v>
      </c>
      <c r="FO58">
        <v>0</v>
      </c>
      <c r="FP58" t="s">
        <v>431</v>
      </c>
      <c r="FQ58">
        <v>1679456443.1</v>
      </c>
      <c r="FR58">
        <v>1679456433.1</v>
      </c>
      <c r="FS58">
        <v>0</v>
      </c>
      <c r="FT58">
        <v>-0.109</v>
      </c>
      <c r="FU58">
        <v>0.019</v>
      </c>
      <c r="FV58">
        <v>-0.823</v>
      </c>
      <c r="FW58">
        <v>0.271</v>
      </c>
      <c r="FX58">
        <v>420</v>
      </c>
      <c r="FY58">
        <v>24</v>
      </c>
      <c r="FZ58">
        <v>0.71</v>
      </c>
      <c r="GA58">
        <v>0.25</v>
      </c>
      <c r="GB58">
        <v>-29.79234634146341</v>
      </c>
      <c r="GC58">
        <v>-0.2089526132403992</v>
      </c>
      <c r="GD58">
        <v>0.08408842064526527</v>
      </c>
      <c r="GE58">
        <v>0</v>
      </c>
      <c r="GF58">
        <v>0.498948487804878</v>
      </c>
      <c r="GG58">
        <v>-0.01165317073170748</v>
      </c>
      <c r="GH58">
        <v>0.009423086747961489</v>
      </c>
      <c r="GI58">
        <v>1</v>
      </c>
      <c r="GJ58">
        <v>1</v>
      </c>
      <c r="GK58">
        <v>2</v>
      </c>
      <c r="GL58" t="s">
        <v>432</v>
      </c>
      <c r="GM58">
        <v>3.1009</v>
      </c>
      <c r="GN58">
        <v>2.73551</v>
      </c>
      <c r="GO58">
        <v>0.117444</v>
      </c>
      <c r="GP58">
        <v>0.121286</v>
      </c>
      <c r="GQ58">
        <v>0.0544901</v>
      </c>
      <c r="GR58">
        <v>0.0529543</v>
      </c>
      <c r="GS58">
        <v>22785</v>
      </c>
      <c r="GT58">
        <v>22394.7</v>
      </c>
      <c r="GU58">
        <v>26353.4</v>
      </c>
      <c r="GV58">
        <v>25811.3</v>
      </c>
      <c r="GW58">
        <v>40023</v>
      </c>
      <c r="GX58">
        <v>37312.7</v>
      </c>
      <c r="GY58">
        <v>46113.1</v>
      </c>
      <c r="GZ58">
        <v>42622.2</v>
      </c>
      <c r="HA58">
        <v>1.93218</v>
      </c>
      <c r="HB58">
        <v>1.9578</v>
      </c>
      <c r="HC58">
        <v>0.0286177</v>
      </c>
      <c r="HD58">
        <v>0</v>
      </c>
      <c r="HE58">
        <v>19.5155</v>
      </c>
      <c r="HF58">
        <v>999.9</v>
      </c>
      <c r="HG58">
        <v>25.8</v>
      </c>
      <c r="HH58">
        <v>29.5</v>
      </c>
      <c r="HI58">
        <v>11.8608</v>
      </c>
      <c r="HJ58">
        <v>60.7077</v>
      </c>
      <c r="HK58">
        <v>26.879</v>
      </c>
      <c r="HL58">
        <v>1</v>
      </c>
      <c r="HM58">
        <v>-0.193707</v>
      </c>
      <c r="HN58">
        <v>3.7713</v>
      </c>
      <c r="HO58">
        <v>20.2358</v>
      </c>
      <c r="HP58">
        <v>5.21714</v>
      </c>
      <c r="HQ58">
        <v>11.98</v>
      </c>
      <c r="HR58">
        <v>4.96475</v>
      </c>
      <c r="HS58">
        <v>3.27402</v>
      </c>
      <c r="HT58">
        <v>9999</v>
      </c>
      <c r="HU58">
        <v>9999</v>
      </c>
      <c r="HV58">
        <v>9999</v>
      </c>
      <c r="HW58">
        <v>935.7</v>
      </c>
      <c r="HX58">
        <v>1.86417</v>
      </c>
      <c r="HY58">
        <v>1.8601</v>
      </c>
      <c r="HZ58">
        <v>1.85835</v>
      </c>
      <c r="IA58">
        <v>1.85989</v>
      </c>
      <c r="IB58">
        <v>1.85989</v>
      </c>
      <c r="IC58">
        <v>1.85824</v>
      </c>
      <c r="ID58">
        <v>1.85731</v>
      </c>
      <c r="IE58">
        <v>1.85236</v>
      </c>
      <c r="IF58">
        <v>0</v>
      </c>
      <c r="IG58">
        <v>0</v>
      </c>
      <c r="IH58">
        <v>0</v>
      </c>
      <c r="II58">
        <v>0</v>
      </c>
      <c r="IJ58" t="s">
        <v>433</v>
      </c>
      <c r="IK58" t="s">
        <v>434</v>
      </c>
      <c r="IL58" t="s">
        <v>435</v>
      </c>
      <c r="IM58" t="s">
        <v>435</v>
      </c>
      <c r="IN58" t="s">
        <v>435</v>
      </c>
      <c r="IO58" t="s">
        <v>435</v>
      </c>
      <c r="IP58">
        <v>0</v>
      </c>
      <c r="IQ58">
        <v>100</v>
      </c>
      <c r="IR58">
        <v>100</v>
      </c>
      <c r="IS58">
        <v>-0.8120000000000001</v>
      </c>
      <c r="IT58">
        <v>0.0278</v>
      </c>
      <c r="IU58">
        <v>-0.3228139330668147</v>
      </c>
      <c r="IV58">
        <v>-0.001399286051689175</v>
      </c>
      <c r="IW58">
        <v>1.297619083215453E-06</v>
      </c>
      <c r="IX58">
        <v>-4.997941095464379E-10</v>
      </c>
      <c r="IY58">
        <v>-0.005634625857734406</v>
      </c>
      <c r="IZ58">
        <v>-0.003512179546530375</v>
      </c>
      <c r="JA58">
        <v>0.0008073039280847738</v>
      </c>
      <c r="JB58">
        <v>-5.485301315548657E-06</v>
      </c>
      <c r="JC58">
        <v>2</v>
      </c>
      <c r="JD58">
        <v>1997</v>
      </c>
      <c r="JE58">
        <v>1</v>
      </c>
      <c r="JF58">
        <v>25</v>
      </c>
      <c r="JG58">
        <v>873.9</v>
      </c>
      <c r="JH58">
        <v>874</v>
      </c>
      <c r="JI58">
        <v>1.64429</v>
      </c>
      <c r="JJ58">
        <v>2.62573</v>
      </c>
      <c r="JK58">
        <v>1.49658</v>
      </c>
      <c r="JL58">
        <v>2.39014</v>
      </c>
      <c r="JM58">
        <v>1.54907</v>
      </c>
      <c r="JN58">
        <v>2.323</v>
      </c>
      <c r="JO58">
        <v>34.1225</v>
      </c>
      <c r="JP58">
        <v>24.1751</v>
      </c>
      <c r="JQ58">
        <v>18</v>
      </c>
      <c r="JR58">
        <v>486.2</v>
      </c>
      <c r="JS58">
        <v>514.311</v>
      </c>
      <c r="JT58">
        <v>15.2425</v>
      </c>
      <c r="JU58">
        <v>24.707</v>
      </c>
      <c r="JV58">
        <v>30.0003</v>
      </c>
      <c r="JW58">
        <v>24.8207</v>
      </c>
      <c r="JX58">
        <v>24.779</v>
      </c>
      <c r="JY58">
        <v>33.0884</v>
      </c>
      <c r="JZ58">
        <v>22.9927</v>
      </c>
      <c r="KA58">
        <v>20.8522</v>
      </c>
      <c r="KB58">
        <v>15.2435</v>
      </c>
      <c r="KC58">
        <v>673.962</v>
      </c>
      <c r="KD58">
        <v>8.85585</v>
      </c>
      <c r="KE58">
        <v>100.748</v>
      </c>
      <c r="KF58">
        <v>101.121</v>
      </c>
    </row>
    <row r="59" spans="1:292">
      <c r="A59">
        <v>41</v>
      </c>
      <c r="B59">
        <v>1679508879.5</v>
      </c>
      <c r="C59">
        <v>292</v>
      </c>
      <c r="D59" t="s">
        <v>515</v>
      </c>
      <c r="E59" t="s">
        <v>516</v>
      </c>
      <c r="F59">
        <v>5</v>
      </c>
      <c r="G59" t="s">
        <v>428</v>
      </c>
      <c r="H59">
        <v>1679508871.714286</v>
      </c>
      <c r="I59">
        <f>(J59)/1000</f>
        <v>0</v>
      </c>
      <c r="J59">
        <f>IF(DO59, AM59, AG59)</f>
        <v>0</v>
      </c>
      <c r="K59">
        <f>IF(DO59, AH59, AF59)</f>
        <v>0</v>
      </c>
      <c r="L59">
        <f>DQ59 - IF(AT59&gt;1, K59*DK59*100.0/(AV59*EE59), 0)</f>
        <v>0</v>
      </c>
      <c r="M59">
        <f>((S59-I59/2)*L59-K59)/(S59+I59/2)</f>
        <v>0</v>
      </c>
      <c r="N59">
        <f>M59*(DX59+DY59)/1000.0</f>
        <v>0</v>
      </c>
      <c r="O59">
        <f>(DQ59 - IF(AT59&gt;1, K59*DK59*100.0/(AV59*EE59), 0))*(DX59+DY59)/1000.0</f>
        <v>0</v>
      </c>
      <c r="P59">
        <f>2.0/((1/R59-1/Q59)+SIGN(R59)*SQRT((1/R59-1/Q59)*(1/R59-1/Q59) + 4*DL59/((DL59+1)*(DL59+1))*(2*1/R59*1/Q59-1/Q59*1/Q59)))</f>
        <v>0</v>
      </c>
      <c r="Q59">
        <f>IF(LEFT(DM59,1)&lt;&gt;"0",IF(LEFT(DM59,1)="1",3.0,DN59),$D$5+$E$5*(EE59*DX59/($K$5*1000))+$F$5*(EE59*DX59/($K$5*1000))*MAX(MIN(DK59,$J$5),$I$5)*MAX(MIN(DK59,$J$5),$I$5)+$G$5*MAX(MIN(DK59,$J$5),$I$5)*(EE59*DX59/($K$5*1000))+$H$5*(EE59*DX59/($K$5*1000))*(EE59*DX59/($K$5*1000)))</f>
        <v>0</v>
      </c>
      <c r="R59">
        <f>I59*(1000-(1000*0.61365*exp(17.502*V59/(240.97+V59))/(DX59+DY59)+DS59)/2)/(1000*0.61365*exp(17.502*V59/(240.97+V59))/(DX59+DY59)-DS59)</f>
        <v>0</v>
      </c>
      <c r="S59">
        <f>1/((DL59+1)/(P59/1.6)+1/(Q59/1.37)) + DL59/((DL59+1)/(P59/1.6) + DL59/(Q59/1.37))</f>
        <v>0</v>
      </c>
      <c r="T59">
        <f>(DG59*DJ59)</f>
        <v>0</v>
      </c>
      <c r="U59">
        <f>(DZ59+(T59+2*0.95*5.67E-8*(((DZ59+$B$9)+273)^4-(DZ59+273)^4)-44100*I59)/(1.84*29.3*Q59+8*0.95*5.67E-8*(DZ59+273)^3))</f>
        <v>0</v>
      </c>
      <c r="V59">
        <f>($C$9*EA59+$D$9*EB59+$E$9*U59)</f>
        <v>0</v>
      </c>
      <c r="W59">
        <f>0.61365*exp(17.502*V59/(240.97+V59))</f>
        <v>0</v>
      </c>
      <c r="X59">
        <f>(Y59/Z59*100)</f>
        <v>0</v>
      </c>
      <c r="Y59">
        <f>DS59*(DX59+DY59)/1000</f>
        <v>0</v>
      </c>
      <c r="Z59">
        <f>0.61365*exp(17.502*DZ59/(240.97+DZ59))</f>
        <v>0</v>
      </c>
      <c r="AA59">
        <f>(W59-DS59*(DX59+DY59)/1000)</f>
        <v>0</v>
      </c>
      <c r="AB59">
        <f>(-I59*44100)</f>
        <v>0</v>
      </c>
      <c r="AC59">
        <f>2*29.3*Q59*0.92*(DZ59-V59)</f>
        <v>0</v>
      </c>
      <c r="AD59">
        <f>2*0.95*5.67E-8*(((DZ59+$B$9)+273)^4-(V59+273)^4)</f>
        <v>0</v>
      </c>
      <c r="AE59">
        <f>T59+AD59+AB59+AC59</f>
        <v>0</v>
      </c>
      <c r="AF59">
        <f>DW59*AT59*(DR59-DQ59*(1000-AT59*DT59)/(1000-AT59*DS59))/(100*DK59)</f>
        <v>0</v>
      </c>
      <c r="AG59">
        <f>1000*DW59*AT59*(DS59-DT59)/(100*DK59*(1000-AT59*DS59))</f>
        <v>0</v>
      </c>
      <c r="AH59">
        <f>(AI59 - AJ59 - DX59*1E3/(8.314*(DZ59+273.15)) * AL59/DW59 * AK59) * DW59/(100*DK59) * (1000 - DT59)/1000</f>
        <v>0</v>
      </c>
      <c r="AI59">
        <v>663.2469695388671</v>
      </c>
      <c r="AJ59">
        <v>642.3851454545455</v>
      </c>
      <c r="AK59">
        <v>3.368972718390144</v>
      </c>
      <c r="AL59">
        <v>67.30139003579045</v>
      </c>
      <c r="AM59">
        <f>(AO59 - AN59 + DX59*1E3/(8.314*(DZ59+273.15)) * AQ59/DW59 * AP59) * DW59/(100*DK59) * 1000/(1000 - AO59)</f>
        <v>0</v>
      </c>
      <c r="AN59">
        <v>8.907453133211126</v>
      </c>
      <c r="AO59">
        <v>9.394043151515149</v>
      </c>
      <c r="AP59">
        <v>-2.287046012550347E-06</v>
      </c>
      <c r="AQ59">
        <v>93.42874812251745</v>
      </c>
      <c r="AR59">
        <v>2</v>
      </c>
      <c r="AS59">
        <v>0</v>
      </c>
      <c r="AT59">
        <f>IF(AR59*$H$15&gt;=AV59,1.0,(AV59/(AV59-AR59*$H$15)))</f>
        <v>0</v>
      </c>
      <c r="AU59">
        <f>(AT59-1)*100</f>
        <v>0</v>
      </c>
      <c r="AV59">
        <f>MAX(0,($B$15+$C$15*EE59)/(1+$D$15*EE59)*DX59/(DZ59+273)*$E$15)</f>
        <v>0</v>
      </c>
      <c r="AW59" t="s">
        <v>429</v>
      </c>
      <c r="AX59" t="s">
        <v>429</v>
      </c>
      <c r="AY59">
        <v>0</v>
      </c>
      <c r="AZ59">
        <v>0</v>
      </c>
      <c r="BA59">
        <f>1-AY59/AZ59</f>
        <v>0</v>
      </c>
      <c r="BB59">
        <v>0</v>
      </c>
      <c r="BC59" t="s">
        <v>429</v>
      </c>
      <c r="BD59" t="s">
        <v>429</v>
      </c>
      <c r="BE59">
        <v>0</v>
      </c>
      <c r="BF59">
        <v>0</v>
      </c>
      <c r="BG59">
        <f>1-BE59/BF59</f>
        <v>0</v>
      </c>
      <c r="BH59">
        <v>0.5</v>
      </c>
      <c r="BI59">
        <f>DH59</f>
        <v>0</v>
      </c>
      <c r="BJ59">
        <f>K59</f>
        <v>0</v>
      </c>
      <c r="BK59">
        <f>BG59*BH59*BI59</f>
        <v>0</v>
      </c>
      <c r="BL59">
        <f>(BJ59-BB59)/BI59</f>
        <v>0</v>
      </c>
      <c r="BM59">
        <f>(AZ59-BF59)/BF59</f>
        <v>0</v>
      </c>
      <c r="BN59">
        <f>AY59/(BA59+AY59/BF59)</f>
        <v>0</v>
      </c>
      <c r="BO59" t="s">
        <v>429</v>
      </c>
      <c r="BP59">
        <v>0</v>
      </c>
      <c r="BQ59">
        <f>IF(BP59&lt;&gt;0, BP59, BN59)</f>
        <v>0</v>
      </c>
      <c r="BR59">
        <f>1-BQ59/BF59</f>
        <v>0</v>
      </c>
      <c r="BS59">
        <f>(BF59-BE59)/(BF59-BQ59)</f>
        <v>0</v>
      </c>
      <c r="BT59">
        <f>(AZ59-BF59)/(AZ59-BQ59)</f>
        <v>0</v>
      </c>
      <c r="BU59">
        <f>(BF59-BE59)/(BF59-AY59)</f>
        <v>0</v>
      </c>
      <c r="BV59">
        <f>(AZ59-BF59)/(AZ59-AY59)</f>
        <v>0</v>
      </c>
      <c r="BW59">
        <f>(BS59*BQ59/BE59)</f>
        <v>0</v>
      </c>
      <c r="BX59">
        <f>(1-BW59)</f>
        <v>0</v>
      </c>
      <c r="DG59">
        <f>$B$13*EF59+$C$13*EG59+$F$13*ER59*(1-EU59)</f>
        <v>0</v>
      </c>
      <c r="DH59">
        <f>DG59*DI59</f>
        <v>0</v>
      </c>
      <c r="DI59">
        <f>($B$13*$D$11+$C$13*$D$11+$F$13*((FE59+EW59)/MAX(FE59+EW59+FF59, 0.1)*$I$11+FF59/MAX(FE59+EW59+FF59, 0.1)*$J$11))/($B$13+$C$13+$F$13)</f>
        <v>0</v>
      </c>
      <c r="DJ59">
        <f>($B$13*$K$11+$C$13*$K$11+$F$13*((FE59+EW59)/MAX(FE59+EW59+FF59, 0.1)*$P$11+FF59/MAX(FE59+EW59+FF59, 0.1)*$Q$11))/($B$13+$C$13+$F$13)</f>
        <v>0</v>
      </c>
      <c r="DK59">
        <v>1.91</v>
      </c>
      <c r="DL59">
        <v>0.5</v>
      </c>
      <c r="DM59" t="s">
        <v>430</v>
      </c>
      <c r="DN59">
        <v>2</v>
      </c>
      <c r="DO59" t="b">
        <v>1</v>
      </c>
      <c r="DP59">
        <v>1679508871.714286</v>
      </c>
      <c r="DQ59">
        <v>612.0211785714288</v>
      </c>
      <c r="DR59">
        <v>641.8663214285715</v>
      </c>
      <c r="DS59">
        <v>9.400693571428572</v>
      </c>
      <c r="DT59">
        <v>8.907668214285714</v>
      </c>
      <c r="DU59">
        <v>612.8291428571429</v>
      </c>
      <c r="DV59">
        <v>9.372841071428571</v>
      </c>
      <c r="DW59">
        <v>500.0396785714286</v>
      </c>
      <c r="DX59">
        <v>90.04233571428573</v>
      </c>
      <c r="DY59">
        <v>0.10004855</v>
      </c>
      <c r="DZ59">
        <v>18.91573571428571</v>
      </c>
      <c r="EA59">
        <v>19.99086428571428</v>
      </c>
      <c r="EB59">
        <v>999.9000000000002</v>
      </c>
      <c r="EC59">
        <v>0</v>
      </c>
      <c r="ED59">
        <v>0</v>
      </c>
      <c r="EE59">
        <v>10002.68857142857</v>
      </c>
      <c r="EF59">
        <v>0</v>
      </c>
      <c r="EG59">
        <v>12.5071</v>
      </c>
      <c r="EH59">
        <v>-29.84508214285714</v>
      </c>
      <c r="EI59">
        <v>617.8290357142857</v>
      </c>
      <c r="EJ59">
        <v>647.6351428571428</v>
      </c>
      <c r="EK59">
        <v>0.4930248214285715</v>
      </c>
      <c r="EL59">
        <v>641.8663214285715</v>
      </c>
      <c r="EM59">
        <v>8.907668214285714</v>
      </c>
      <c r="EN59">
        <v>0.8464603928571428</v>
      </c>
      <c r="EO59">
        <v>0.8020672499999998</v>
      </c>
      <c r="EP59">
        <v>4.511268571428571</v>
      </c>
      <c r="EQ59">
        <v>3.743942142857143</v>
      </c>
      <c r="ER59">
        <v>2000.015</v>
      </c>
      <c r="ES59">
        <v>0.9799931785714284</v>
      </c>
      <c r="ET59">
        <v>0.02000700714285715</v>
      </c>
      <c r="EU59">
        <v>0</v>
      </c>
      <c r="EV59">
        <v>169.92475</v>
      </c>
      <c r="EW59">
        <v>5.00078</v>
      </c>
      <c r="EX59">
        <v>3401.581071428572</v>
      </c>
      <c r="EY59">
        <v>16379.71785714285</v>
      </c>
      <c r="EZ59">
        <v>38.50421428571428</v>
      </c>
      <c r="FA59">
        <v>39.66271428571428</v>
      </c>
      <c r="FB59">
        <v>39.31010714285714</v>
      </c>
      <c r="FC59">
        <v>38.88371428571429</v>
      </c>
      <c r="FD59">
        <v>38.93492857142856</v>
      </c>
      <c r="FE59">
        <v>1955.102142857143</v>
      </c>
      <c r="FF59">
        <v>39.91071428571428</v>
      </c>
      <c r="FG59">
        <v>0</v>
      </c>
      <c r="FH59">
        <v>1679508862</v>
      </c>
      <c r="FI59">
        <v>0</v>
      </c>
      <c r="FJ59">
        <v>169.89236</v>
      </c>
      <c r="FK59">
        <v>-0.3502307686991122</v>
      </c>
      <c r="FL59">
        <v>-11.16307691250864</v>
      </c>
      <c r="FM59">
        <v>3401.4556</v>
      </c>
      <c r="FN59">
        <v>15</v>
      </c>
      <c r="FO59">
        <v>0</v>
      </c>
      <c r="FP59" t="s">
        <v>431</v>
      </c>
      <c r="FQ59">
        <v>1679456443.1</v>
      </c>
      <c r="FR59">
        <v>1679456433.1</v>
      </c>
      <c r="FS59">
        <v>0</v>
      </c>
      <c r="FT59">
        <v>-0.109</v>
      </c>
      <c r="FU59">
        <v>0.019</v>
      </c>
      <c r="FV59">
        <v>-0.823</v>
      </c>
      <c r="FW59">
        <v>0.271</v>
      </c>
      <c r="FX59">
        <v>420</v>
      </c>
      <c r="FY59">
        <v>24</v>
      </c>
      <c r="FZ59">
        <v>0.71</v>
      </c>
      <c r="GA59">
        <v>0.25</v>
      </c>
      <c r="GB59">
        <v>-29.8434175</v>
      </c>
      <c r="GC59">
        <v>-0.3492709193246272</v>
      </c>
      <c r="GD59">
        <v>0.09121525060947853</v>
      </c>
      <c r="GE59">
        <v>0</v>
      </c>
      <c r="GF59">
        <v>0.4975864</v>
      </c>
      <c r="GG59">
        <v>-0.09194449530956844</v>
      </c>
      <c r="GH59">
        <v>0.009328203398297021</v>
      </c>
      <c r="GI59">
        <v>1</v>
      </c>
      <c r="GJ59">
        <v>1</v>
      </c>
      <c r="GK59">
        <v>2</v>
      </c>
      <c r="GL59" t="s">
        <v>432</v>
      </c>
      <c r="GM59">
        <v>3.10091</v>
      </c>
      <c r="GN59">
        <v>2.7354</v>
      </c>
      <c r="GO59">
        <v>0.119623</v>
      </c>
      <c r="GP59">
        <v>0.123432</v>
      </c>
      <c r="GQ59">
        <v>0.0544679</v>
      </c>
      <c r="GR59">
        <v>0.0529545</v>
      </c>
      <c r="GS59">
        <v>22728.4</v>
      </c>
      <c r="GT59">
        <v>22340</v>
      </c>
      <c r="GU59">
        <v>26353</v>
      </c>
      <c r="GV59">
        <v>25811.2</v>
      </c>
      <c r="GW59">
        <v>40023.8</v>
      </c>
      <c r="GX59">
        <v>37312.9</v>
      </c>
      <c r="GY59">
        <v>46112.6</v>
      </c>
      <c r="GZ59">
        <v>42622.1</v>
      </c>
      <c r="HA59">
        <v>1.93215</v>
      </c>
      <c r="HB59">
        <v>1.9578</v>
      </c>
      <c r="HC59">
        <v>0.0284761</v>
      </c>
      <c r="HD59">
        <v>0</v>
      </c>
      <c r="HE59">
        <v>19.5164</v>
      </c>
      <c r="HF59">
        <v>999.9</v>
      </c>
      <c r="HG59">
        <v>25.8</v>
      </c>
      <c r="HH59">
        <v>29.5</v>
      </c>
      <c r="HI59">
        <v>11.8619</v>
      </c>
      <c r="HJ59">
        <v>60.8377</v>
      </c>
      <c r="HK59">
        <v>26.7588</v>
      </c>
      <c r="HL59">
        <v>1</v>
      </c>
      <c r="HM59">
        <v>-0.193689</v>
      </c>
      <c r="HN59">
        <v>3.76653</v>
      </c>
      <c r="HO59">
        <v>20.236</v>
      </c>
      <c r="HP59">
        <v>5.21729</v>
      </c>
      <c r="HQ59">
        <v>11.98</v>
      </c>
      <c r="HR59">
        <v>4.9647</v>
      </c>
      <c r="HS59">
        <v>3.27402</v>
      </c>
      <c r="HT59">
        <v>9999</v>
      </c>
      <c r="HU59">
        <v>9999</v>
      </c>
      <c r="HV59">
        <v>9999</v>
      </c>
      <c r="HW59">
        <v>935.7</v>
      </c>
      <c r="HX59">
        <v>1.86416</v>
      </c>
      <c r="HY59">
        <v>1.86008</v>
      </c>
      <c r="HZ59">
        <v>1.85834</v>
      </c>
      <c r="IA59">
        <v>1.85986</v>
      </c>
      <c r="IB59">
        <v>1.85989</v>
      </c>
      <c r="IC59">
        <v>1.85825</v>
      </c>
      <c r="ID59">
        <v>1.8573</v>
      </c>
      <c r="IE59">
        <v>1.85234</v>
      </c>
      <c r="IF59">
        <v>0</v>
      </c>
      <c r="IG59">
        <v>0</v>
      </c>
      <c r="IH59">
        <v>0</v>
      </c>
      <c r="II59">
        <v>0</v>
      </c>
      <c r="IJ59" t="s">
        <v>433</v>
      </c>
      <c r="IK59" t="s">
        <v>434</v>
      </c>
      <c r="IL59" t="s">
        <v>435</v>
      </c>
      <c r="IM59" t="s">
        <v>435</v>
      </c>
      <c r="IN59" t="s">
        <v>435</v>
      </c>
      <c r="IO59" t="s">
        <v>435</v>
      </c>
      <c r="IP59">
        <v>0</v>
      </c>
      <c r="IQ59">
        <v>100</v>
      </c>
      <c r="IR59">
        <v>100</v>
      </c>
      <c r="IS59">
        <v>-0.8169999999999999</v>
      </c>
      <c r="IT59">
        <v>0.0278</v>
      </c>
      <c r="IU59">
        <v>-0.3228139330668147</v>
      </c>
      <c r="IV59">
        <v>-0.001399286051689175</v>
      </c>
      <c r="IW59">
        <v>1.297619083215453E-06</v>
      </c>
      <c r="IX59">
        <v>-4.997941095464379E-10</v>
      </c>
      <c r="IY59">
        <v>-0.005634625857734406</v>
      </c>
      <c r="IZ59">
        <v>-0.003512179546530375</v>
      </c>
      <c r="JA59">
        <v>0.0008073039280847738</v>
      </c>
      <c r="JB59">
        <v>-5.485301315548657E-06</v>
      </c>
      <c r="JC59">
        <v>2</v>
      </c>
      <c r="JD59">
        <v>1997</v>
      </c>
      <c r="JE59">
        <v>1</v>
      </c>
      <c r="JF59">
        <v>25</v>
      </c>
      <c r="JG59">
        <v>873.9</v>
      </c>
      <c r="JH59">
        <v>874.1</v>
      </c>
      <c r="JI59">
        <v>1.67847</v>
      </c>
      <c r="JJ59">
        <v>2.62329</v>
      </c>
      <c r="JK59">
        <v>1.49658</v>
      </c>
      <c r="JL59">
        <v>2.39014</v>
      </c>
      <c r="JM59">
        <v>1.54907</v>
      </c>
      <c r="JN59">
        <v>2.36572</v>
      </c>
      <c r="JO59">
        <v>34.1225</v>
      </c>
      <c r="JP59">
        <v>24.1838</v>
      </c>
      <c r="JQ59">
        <v>18</v>
      </c>
      <c r="JR59">
        <v>486.195</v>
      </c>
      <c r="JS59">
        <v>514.326</v>
      </c>
      <c r="JT59">
        <v>15.2461</v>
      </c>
      <c r="JU59">
        <v>24.709</v>
      </c>
      <c r="JV59">
        <v>30.0002</v>
      </c>
      <c r="JW59">
        <v>24.8219</v>
      </c>
      <c r="JX59">
        <v>24.7804</v>
      </c>
      <c r="JY59">
        <v>33.7238</v>
      </c>
      <c r="JZ59">
        <v>22.9927</v>
      </c>
      <c r="KA59">
        <v>20.8522</v>
      </c>
      <c r="KB59">
        <v>15.2529</v>
      </c>
      <c r="KC59">
        <v>694.003</v>
      </c>
      <c r="KD59">
        <v>8.852220000000001</v>
      </c>
      <c r="KE59">
        <v>100.746</v>
      </c>
      <c r="KF59">
        <v>101.121</v>
      </c>
    </row>
    <row r="60" spans="1:292">
      <c r="A60">
        <v>42</v>
      </c>
      <c r="B60">
        <v>1679508884.5</v>
      </c>
      <c r="C60">
        <v>297</v>
      </c>
      <c r="D60" t="s">
        <v>517</v>
      </c>
      <c r="E60" t="s">
        <v>518</v>
      </c>
      <c r="F60">
        <v>5</v>
      </c>
      <c r="G60" t="s">
        <v>428</v>
      </c>
      <c r="H60">
        <v>1679508877</v>
      </c>
      <c r="I60">
        <f>(J60)/1000</f>
        <v>0</v>
      </c>
      <c r="J60">
        <f>IF(DO60, AM60, AG60)</f>
        <v>0</v>
      </c>
      <c r="K60">
        <f>IF(DO60, AH60, AF60)</f>
        <v>0</v>
      </c>
      <c r="L60">
        <f>DQ60 - IF(AT60&gt;1, K60*DK60*100.0/(AV60*EE60), 0)</f>
        <v>0</v>
      </c>
      <c r="M60">
        <f>((S60-I60/2)*L60-K60)/(S60+I60/2)</f>
        <v>0</v>
      </c>
      <c r="N60">
        <f>M60*(DX60+DY60)/1000.0</f>
        <v>0</v>
      </c>
      <c r="O60">
        <f>(DQ60 - IF(AT60&gt;1, K60*DK60*100.0/(AV60*EE60), 0))*(DX60+DY60)/1000.0</f>
        <v>0</v>
      </c>
      <c r="P60">
        <f>2.0/((1/R60-1/Q60)+SIGN(R60)*SQRT((1/R60-1/Q60)*(1/R60-1/Q60) + 4*DL60/((DL60+1)*(DL60+1))*(2*1/R60*1/Q60-1/Q60*1/Q60)))</f>
        <v>0</v>
      </c>
      <c r="Q60">
        <f>IF(LEFT(DM60,1)&lt;&gt;"0",IF(LEFT(DM60,1)="1",3.0,DN60),$D$5+$E$5*(EE60*DX60/($K$5*1000))+$F$5*(EE60*DX60/($K$5*1000))*MAX(MIN(DK60,$J$5),$I$5)*MAX(MIN(DK60,$J$5),$I$5)+$G$5*MAX(MIN(DK60,$J$5),$I$5)*(EE60*DX60/($K$5*1000))+$H$5*(EE60*DX60/($K$5*1000))*(EE60*DX60/($K$5*1000)))</f>
        <v>0</v>
      </c>
      <c r="R60">
        <f>I60*(1000-(1000*0.61365*exp(17.502*V60/(240.97+V60))/(DX60+DY60)+DS60)/2)/(1000*0.61365*exp(17.502*V60/(240.97+V60))/(DX60+DY60)-DS60)</f>
        <v>0</v>
      </c>
      <c r="S60">
        <f>1/((DL60+1)/(P60/1.6)+1/(Q60/1.37)) + DL60/((DL60+1)/(P60/1.6) + DL60/(Q60/1.37))</f>
        <v>0</v>
      </c>
      <c r="T60">
        <f>(DG60*DJ60)</f>
        <v>0</v>
      </c>
      <c r="U60">
        <f>(DZ60+(T60+2*0.95*5.67E-8*(((DZ60+$B$9)+273)^4-(DZ60+273)^4)-44100*I60)/(1.84*29.3*Q60+8*0.95*5.67E-8*(DZ60+273)^3))</f>
        <v>0</v>
      </c>
      <c r="V60">
        <f>($C$9*EA60+$D$9*EB60+$E$9*U60)</f>
        <v>0</v>
      </c>
      <c r="W60">
        <f>0.61365*exp(17.502*V60/(240.97+V60))</f>
        <v>0</v>
      </c>
      <c r="X60">
        <f>(Y60/Z60*100)</f>
        <v>0</v>
      </c>
      <c r="Y60">
        <f>DS60*(DX60+DY60)/1000</f>
        <v>0</v>
      </c>
      <c r="Z60">
        <f>0.61365*exp(17.502*DZ60/(240.97+DZ60))</f>
        <v>0</v>
      </c>
      <c r="AA60">
        <f>(W60-DS60*(DX60+DY60)/1000)</f>
        <v>0</v>
      </c>
      <c r="AB60">
        <f>(-I60*44100)</f>
        <v>0</v>
      </c>
      <c r="AC60">
        <f>2*29.3*Q60*0.92*(DZ60-V60)</f>
        <v>0</v>
      </c>
      <c r="AD60">
        <f>2*0.95*5.67E-8*(((DZ60+$B$9)+273)^4-(V60+273)^4)</f>
        <v>0</v>
      </c>
      <c r="AE60">
        <f>T60+AD60+AB60+AC60</f>
        <v>0</v>
      </c>
      <c r="AF60">
        <f>DW60*AT60*(DR60-DQ60*(1000-AT60*DT60)/(1000-AT60*DS60))/(100*DK60)</f>
        <v>0</v>
      </c>
      <c r="AG60">
        <f>1000*DW60*AT60*(DS60-DT60)/(100*DK60*(1000-AT60*DS60))</f>
        <v>0</v>
      </c>
      <c r="AH60">
        <f>(AI60 - AJ60 - DX60*1E3/(8.314*(DZ60+273.15)) * AL60/DW60 * AK60) * DW60/(100*DK60) * (1000 - DT60)/1000</f>
        <v>0</v>
      </c>
      <c r="AI60">
        <v>680.3763509200834</v>
      </c>
      <c r="AJ60">
        <v>659.3344181818181</v>
      </c>
      <c r="AK60">
        <v>3.387140469923131</v>
      </c>
      <c r="AL60">
        <v>67.30139003579045</v>
      </c>
      <c r="AM60">
        <f>(AO60 - AN60 + DX60*1E3/(8.314*(DZ60+273.15)) * AQ60/DW60 * AP60) * DW60/(100*DK60) * 1000/(1000 - AO60)</f>
        <v>0</v>
      </c>
      <c r="AN60">
        <v>8.906660537656991</v>
      </c>
      <c r="AO60">
        <v>9.392137515151511</v>
      </c>
      <c r="AP60">
        <v>-9.82514943254536E-07</v>
      </c>
      <c r="AQ60">
        <v>93.42874812251745</v>
      </c>
      <c r="AR60">
        <v>2</v>
      </c>
      <c r="AS60">
        <v>0</v>
      </c>
      <c r="AT60">
        <f>IF(AR60*$H$15&gt;=AV60,1.0,(AV60/(AV60-AR60*$H$15)))</f>
        <v>0</v>
      </c>
      <c r="AU60">
        <f>(AT60-1)*100</f>
        <v>0</v>
      </c>
      <c r="AV60">
        <f>MAX(0,($B$15+$C$15*EE60)/(1+$D$15*EE60)*DX60/(DZ60+273)*$E$15)</f>
        <v>0</v>
      </c>
      <c r="AW60" t="s">
        <v>429</v>
      </c>
      <c r="AX60" t="s">
        <v>429</v>
      </c>
      <c r="AY60">
        <v>0</v>
      </c>
      <c r="AZ60">
        <v>0</v>
      </c>
      <c r="BA60">
        <f>1-AY60/AZ60</f>
        <v>0</v>
      </c>
      <c r="BB60">
        <v>0</v>
      </c>
      <c r="BC60" t="s">
        <v>429</v>
      </c>
      <c r="BD60" t="s">
        <v>429</v>
      </c>
      <c r="BE60">
        <v>0</v>
      </c>
      <c r="BF60">
        <v>0</v>
      </c>
      <c r="BG60">
        <f>1-BE60/BF60</f>
        <v>0</v>
      </c>
      <c r="BH60">
        <v>0.5</v>
      </c>
      <c r="BI60">
        <f>DH60</f>
        <v>0</v>
      </c>
      <c r="BJ60">
        <f>K60</f>
        <v>0</v>
      </c>
      <c r="BK60">
        <f>BG60*BH60*BI60</f>
        <v>0</v>
      </c>
      <c r="BL60">
        <f>(BJ60-BB60)/BI60</f>
        <v>0</v>
      </c>
      <c r="BM60">
        <f>(AZ60-BF60)/BF60</f>
        <v>0</v>
      </c>
      <c r="BN60">
        <f>AY60/(BA60+AY60/BF60)</f>
        <v>0</v>
      </c>
      <c r="BO60" t="s">
        <v>429</v>
      </c>
      <c r="BP60">
        <v>0</v>
      </c>
      <c r="BQ60">
        <f>IF(BP60&lt;&gt;0, BP60, BN60)</f>
        <v>0</v>
      </c>
      <c r="BR60">
        <f>1-BQ60/BF60</f>
        <v>0</v>
      </c>
      <c r="BS60">
        <f>(BF60-BE60)/(BF60-BQ60)</f>
        <v>0</v>
      </c>
      <c r="BT60">
        <f>(AZ60-BF60)/(AZ60-BQ60)</f>
        <v>0</v>
      </c>
      <c r="BU60">
        <f>(BF60-BE60)/(BF60-AY60)</f>
        <v>0</v>
      </c>
      <c r="BV60">
        <f>(AZ60-BF60)/(AZ60-AY60)</f>
        <v>0</v>
      </c>
      <c r="BW60">
        <f>(BS60*BQ60/BE60)</f>
        <v>0</v>
      </c>
      <c r="BX60">
        <f>(1-BW60)</f>
        <v>0</v>
      </c>
      <c r="DG60">
        <f>$B$13*EF60+$C$13*EG60+$F$13*ER60*(1-EU60)</f>
        <v>0</v>
      </c>
      <c r="DH60">
        <f>DG60*DI60</f>
        <v>0</v>
      </c>
      <c r="DI60">
        <f>($B$13*$D$11+$C$13*$D$11+$F$13*((FE60+EW60)/MAX(FE60+EW60+FF60, 0.1)*$I$11+FF60/MAX(FE60+EW60+FF60, 0.1)*$J$11))/($B$13+$C$13+$F$13)</f>
        <v>0</v>
      </c>
      <c r="DJ60">
        <f>($B$13*$K$11+$C$13*$K$11+$F$13*((FE60+EW60)/MAX(FE60+EW60+FF60, 0.1)*$P$11+FF60/MAX(FE60+EW60+FF60, 0.1)*$Q$11))/($B$13+$C$13+$F$13)</f>
        <v>0</v>
      </c>
      <c r="DK60">
        <v>1.91</v>
      </c>
      <c r="DL60">
        <v>0.5</v>
      </c>
      <c r="DM60" t="s">
        <v>430</v>
      </c>
      <c r="DN60">
        <v>2</v>
      </c>
      <c r="DO60" t="b">
        <v>1</v>
      </c>
      <c r="DP60">
        <v>1679508877</v>
      </c>
      <c r="DQ60">
        <v>629.6913703703705</v>
      </c>
      <c r="DR60">
        <v>659.6541111111111</v>
      </c>
      <c r="DS60">
        <v>9.395620000000001</v>
      </c>
      <c r="DT60">
        <v>8.907145555555555</v>
      </c>
      <c r="DU60">
        <v>630.5058148148148</v>
      </c>
      <c r="DV60">
        <v>9.367818518518519</v>
      </c>
      <c r="DW60">
        <v>500.0167407407407</v>
      </c>
      <c r="DX60">
        <v>90.04203333333336</v>
      </c>
      <c r="DY60">
        <v>0.09998141851851852</v>
      </c>
      <c r="DZ60">
        <v>18.91423703703704</v>
      </c>
      <c r="EA60">
        <v>19.99295185185185</v>
      </c>
      <c r="EB60">
        <v>999.9000000000001</v>
      </c>
      <c r="EC60">
        <v>0</v>
      </c>
      <c r="ED60">
        <v>0</v>
      </c>
      <c r="EE60">
        <v>10002.31592592593</v>
      </c>
      <c r="EF60">
        <v>0</v>
      </c>
      <c r="EG60">
        <v>12.5071</v>
      </c>
      <c r="EH60">
        <v>-29.96254074074074</v>
      </c>
      <c r="EI60">
        <v>635.6638148148149</v>
      </c>
      <c r="EJ60">
        <v>665.5824074074073</v>
      </c>
      <c r="EK60">
        <v>0.4884741481481481</v>
      </c>
      <c r="EL60">
        <v>659.6541111111111</v>
      </c>
      <c r="EM60">
        <v>8.907145555555555</v>
      </c>
      <c r="EN60">
        <v>0.8460006666666666</v>
      </c>
      <c r="EO60">
        <v>0.8020174444444443</v>
      </c>
      <c r="EP60">
        <v>4.503508148148149</v>
      </c>
      <c r="EQ60">
        <v>3.743061481481482</v>
      </c>
      <c r="ER60">
        <v>1999.99962962963</v>
      </c>
      <c r="ES60">
        <v>0.9799927777777776</v>
      </c>
      <c r="ET60">
        <v>0.02000741111111111</v>
      </c>
      <c r="EU60">
        <v>0</v>
      </c>
      <c r="EV60">
        <v>169.9014074074074</v>
      </c>
      <c r="EW60">
        <v>5.00078</v>
      </c>
      <c r="EX60">
        <v>3400.628888888889</v>
      </c>
      <c r="EY60">
        <v>16379.58518518518</v>
      </c>
      <c r="EZ60">
        <v>38.43496296296296</v>
      </c>
      <c r="FA60">
        <v>39.61314814814814</v>
      </c>
      <c r="FB60">
        <v>39.24751851851852</v>
      </c>
      <c r="FC60">
        <v>38.81462962962963</v>
      </c>
      <c r="FD60">
        <v>38.89325925925926</v>
      </c>
      <c r="FE60">
        <v>1955.083333333333</v>
      </c>
      <c r="FF60">
        <v>39.91259259259259</v>
      </c>
      <c r="FG60">
        <v>0</v>
      </c>
      <c r="FH60">
        <v>1679508866.8</v>
      </c>
      <c r="FI60">
        <v>0</v>
      </c>
      <c r="FJ60">
        <v>169.88792</v>
      </c>
      <c r="FK60">
        <v>0.2734615386191579</v>
      </c>
      <c r="FL60">
        <v>-11.20461541562085</v>
      </c>
      <c r="FM60">
        <v>3400.5488</v>
      </c>
      <c r="FN60">
        <v>15</v>
      </c>
      <c r="FO60">
        <v>0</v>
      </c>
      <c r="FP60" t="s">
        <v>431</v>
      </c>
      <c r="FQ60">
        <v>1679456443.1</v>
      </c>
      <c r="FR60">
        <v>1679456433.1</v>
      </c>
      <c r="FS60">
        <v>0</v>
      </c>
      <c r="FT60">
        <v>-0.109</v>
      </c>
      <c r="FU60">
        <v>0.019</v>
      </c>
      <c r="FV60">
        <v>-0.823</v>
      </c>
      <c r="FW60">
        <v>0.271</v>
      </c>
      <c r="FX60">
        <v>420</v>
      </c>
      <c r="FY60">
        <v>24</v>
      </c>
      <c r="FZ60">
        <v>0.71</v>
      </c>
      <c r="GA60">
        <v>0.25</v>
      </c>
      <c r="GB60">
        <v>-29.90969250000001</v>
      </c>
      <c r="GC60">
        <v>-1.319485553470861</v>
      </c>
      <c r="GD60">
        <v>0.1501275997068824</v>
      </c>
      <c r="GE60">
        <v>0</v>
      </c>
      <c r="GF60">
        <v>0.49109125</v>
      </c>
      <c r="GG60">
        <v>-0.04949254784240291</v>
      </c>
      <c r="GH60">
        <v>0.005056784436526835</v>
      </c>
      <c r="GI60">
        <v>1</v>
      </c>
      <c r="GJ60">
        <v>1</v>
      </c>
      <c r="GK60">
        <v>2</v>
      </c>
      <c r="GL60" t="s">
        <v>432</v>
      </c>
      <c r="GM60">
        <v>3.10087</v>
      </c>
      <c r="GN60">
        <v>2.73532</v>
      </c>
      <c r="GO60">
        <v>0.12178</v>
      </c>
      <c r="GP60">
        <v>0.12556</v>
      </c>
      <c r="GQ60">
        <v>0.0544621</v>
      </c>
      <c r="GR60">
        <v>0.0529429</v>
      </c>
      <c r="GS60">
        <v>22672.6</v>
      </c>
      <c r="GT60">
        <v>22285.6</v>
      </c>
      <c r="GU60">
        <v>26352.8</v>
      </c>
      <c r="GV60">
        <v>25811.1</v>
      </c>
      <c r="GW60">
        <v>40023.9</v>
      </c>
      <c r="GX60">
        <v>37313.1</v>
      </c>
      <c r="GY60">
        <v>46112.1</v>
      </c>
      <c r="GZ60">
        <v>42621.6</v>
      </c>
      <c r="HA60">
        <v>1.932</v>
      </c>
      <c r="HB60">
        <v>1.9578</v>
      </c>
      <c r="HC60">
        <v>0.0292137</v>
      </c>
      <c r="HD60">
        <v>0</v>
      </c>
      <c r="HE60">
        <v>19.5173</v>
      </c>
      <c r="HF60">
        <v>999.9</v>
      </c>
      <c r="HG60">
        <v>25.8</v>
      </c>
      <c r="HH60">
        <v>29.5</v>
      </c>
      <c r="HI60">
        <v>11.8607</v>
      </c>
      <c r="HJ60">
        <v>60.6677</v>
      </c>
      <c r="HK60">
        <v>26.6947</v>
      </c>
      <c r="HL60">
        <v>1</v>
      </c>
      <c r="HM60">
        <v>-0.193598</v>
      </c>
      <c r="HN60">
        <v>3.76269</v>
      </c>
      <c r="HO60">
        <v>20.2359</v>
      </c>
      <c r="HP60">
        <v>5.21654</v>
      </c>
      <c r="HQ60">
        <v>11.9798</v>
      </c>
      <c r="HR60">
        <v>4.9649</v>
      </c>
      <c r="HS60">
        <v>3.27393</v>
      </c>
      <c r="HT60">
        <v>9999</v>
      </c>
      <c r="HU60">
        <v>9999</v>
      </c>
      <c r="HV60">
        <v>9999</v>
      </c>
      <c r="HW60">
        <v>935.7</v>
      </c>
      <c r="HX60">
        <v>1.86417</v>
      </c>
      <c r="HY60">
        <v>1.86013</v>
      </c>
      <c r="HZ60">
        <v>1.85835</v>
      </c>
      <c r="IA60">
        <v>1.85988</v>
      </c>
      <c r="IB60">
        <v>1.85989</v>
      </c>
      <c r="IC60">
        <v>1.85826</v>
      </c>
      <c r="ID60">
        <v>1.85732</v>
      </c>
      <c r="IE60">
        <v>1.85232</v>
      </c>
      <c r="IF60">
        <v>0</v>
      </c>
      <c r="IG60">
        <v>0</v>
      </c>
      <c r="IH60">
        <v>0</v>
      </c>
      <c r="II60">
        <v>0</v>
      </c>
      <c r="IJ60" t="s">
        <v>433</v>
      </c>
      <c r="IK60" t="s">
        <v>434</v>
      </c>
      <c r="IL60" t="s">
        <v>435</v>
      </c>
      <c r="IM60" t="s">
        <v>435</v>
      </c>
      <c r="IN60" t="s">
        <v>435</v>
      </c>
      <c r="IO60" t="s">
        <v>435</v>
      </c>
      <c r="IP60">
        <v>0</v>
      </c>
      <c r="IQ60">
        <v>100</v>
      </c>
      <c r="IR60">
        <v>100</v>
      </c>
      <c r="IS60">
        <v>-0.823</v>
      </c>
      <c r="IT60">
        <v>0.0278</v>
      </c>
      <c r="IU60">
        <v>-0.3228139330668147</v>
      </c>
      <c r="IV60">
        <v>-0.001399286051689175</v>
      </c>
      <c r="IW60">
        <v>1.297619083215453E-06</v>
      </c>
      <c r="IX60">
        <v>-4.997941095464379E-10</v>
      </c>
      <c r="IY60">
        <v>-0.005634625857734406</v>
      </c>
      <c r="IZ60">
        <v>-0.003512179546530375</v>
      </c>
      <c r="JA60">
        <v>0.0008073039280847738</v>
      </c>
      <c r="JB60">
        <v>-5.485301315548657E-06</v>
      </c>
      <c r="JC60">
        <v>2</v>
      </c>
      <c r="JD60">
        <v>1997</v>
      </c>
      <c r="JE60">
        <v>1</v>
      </c>
      <c r="JF60">
        <v>25</v>
      </c>
      <c r="JG60">
        <v>874</v>
      </c>
      <c r="JH60">
        <v>874.2</v>
      </c>
      <c r="JI60">
        <v>1.71143</v>
      </c>
      <c r="JJ60">
        <v>2.62695</v>
      </c>
      <c r="JK60">
        <v>1.49658</v>
      </c>
      <c r="JL60">
        <v>2.39014</v>
      </c>
      <c r="JM60">
        <v>1.54907</v>
      </c>
      <c r="JN60">
        <v>2.38281</v>
      </c>
      <c r="JO60">
        <v>34.1225</v>
      </c>
      <c r="JP60">
        <v>24.1838</v>
      </c>
      <c r="JQ60">
        <v>18</v>
      </c>
      <c r="JR60">
        <v>486.119</v>
      </c>
      <c r="JS60">
        <v>514.345</v>
      </c>
      <c r="JT60">
        <v>15.254</v>
      </c>
      <c r="JU60">
        <v>24.7111</v>
      </c>
      <c r="JV60">
        <v>30.0002</v>
      </c>
      <c r="JW60">
        <v>24.823</v>
      </c>
      <c r="JX60">
        <v>24.7825</v>
      </c>
      <c r="JY60">
        <v>34.4318</v>
      </c>
      <c r="JZ60">
        <v>22.9927</v>
      </c>
      <c r="KA60">
        <v>20.8522</v>
      </c>
      <c r="KB60">
        <v>15.2558</v>
      </c>
      <c r="KC60">
        <v>707.377</v>
      </c>
      <c r="KD60">
        <v>8.847849999999999</v>
      </c>
      <c r="KE60">
        <v>100.745</v>
      </c>
      <c r="KF60">
        <v>101.119</v>
      </c>
    </row>
    <row r="61" spans="1:292">
      <c r="A61">
        <v>43</v>
      </c>
      <c r="B61">
        <v>1679508889.5</v>
      </c>
      <c r="C61">
        <v>302</v>
      </c>
      <c r="D61" t="s">
        <v>519</v>
      </c>
      <c r="E61" t="s">
        <v>520</v>
      </c>
      <c r="F61">
        <v>5</v>
      </c>
      <c r="G61" t="s">
        <v>428</v>
      </c>
      <c r="H61">
        <v>1679508881.714286</v>
      </c>
      <c r="I61">
        <f>(J61)/1000</f>
        <v>0</v>
      </c>
      <c r="J61">
        <f>IF(DO61, AM61, AG61)</f>
        <v>0</v>
      </c>
      <c r="K61">
        <f>IF(DO61, AH61, AF61)</f>
        <v>0</v>
      </c>
      <c r="L61">
        <f>DQ61 - IF(AT61&gt;1, K61*DK61*100.0/(AV61*EE61), 0)</f>
        <v>0</v>
      </c>
      <c r="M61">
        <f>((S61-I61/2)*L61-K61)/(S61+I61/2)</f>
        <v>0</v>
      </c>
      <c r="N61">
        <f>M61*(DX61+DY61)/1000.0</f>
        <v>0</v>
      </c>
      <c r="O61">
        <f>(DQ61 - IF(AT61&gt;1, K61*DK61*100.0/(AV61*EE61), 0))*(DX61+DY61)/1000.0</f>
        <v>0</v>
      </c>
      <c r="P61">
        <f>2.0/((1/R61-1/Q61)+SIGN(R61)*SQRT((1/R61-1/Q61)*(1/R61-1/Q61) + 4*DL61/((DL61+1)*(DL61+1))*(2*1/R61*1/Q61-1/Q61*1/Q61)))</f>
        <v>0</v>
      </c>
      <c r="Q61">
        <f>IF(LEFT(DM61,1)&lt;&gt;"0",IF(LEFT(DM61,1)="1",3.0,DN61),$D$5+$E$5*(EE61*DX61/($K$5*1000))+$F$5*(EE61*DX61/($K$5*1000))*MAX(MIN(DK61,$J$5),$I$5)*MAX(MIN(DK61,$J$5),$I$5)+$G$5*MAX(MIN(DK61,$J$5),$I$5)*(EE61*DX61/($K$5*1000))+$H$5*(EE61*DX61/($K$5*1000))*(EE61*DX61/($K$5*1000)))</f>
        <v>0</v>
      </c>
      <c r="R61">
        <f>I61*(1000-(1000*0.61365*exp(17.502*V61/(240.97+V61))/(DX61+DY61)+DS61)/2)/(1000*0.61365*exp(17.502*V61/(240.97+V61))/(DX61+DY61)-DS61)</f>
        <v>0</v>
      </c>
      <c r="S61">
        <f>1/((DL61+1)/(P61/1.6)+1/(Q61/1.37)) + DL61/((DL61+1)/(P61/1.6) + DL61/(Q61/1.37))</f>
        <v>0</v>
      </c>
      <c r="T61">
        <f>(DG61*DJ61)</f>
        <v>0</v>
      </c>
      <c r="U61">
        <f>(DZ61+(T61+2*0.95*5.67E-8*(((DZ61+$B$9)+273)^4-(DZ61+273)^4)-44100*I61)/(1.84*29.3*Q61+8*0.95*5.67E-8*(DZ61+273)^3))</f>
        <v>0</v>
      </c>
      <c r="V61">
        <f>($C$9*EA61+$D$9*EB61+$E$9*U61)</f>
        <v>0</v>
      </c>
      <c r="W61">
        <f>0.61365*exp(17.502*V61/(240.97+V61))</f>
        <v>0</v>
      </c>
      <c r="X61">
        <f>(Y61/Z61*100)</f>
        <v>0</v>
      </c>
      <c r="Y61">
        <f>DS61*(DX61+DY61)/1000</f>
        <v>0</v>
      </c>
      <c r="Z61">
        <f>0.61365*exp(17.502*DZ61/(240.97+DZ61))</f>
        <v>0</v>
      </c>
      <c r="AA61">
        <f>(W61-DS61*(DX61+DY61)/1000)</f>
        <v>0</v>
      </c>
      <c r="AB61">
        <f>(-I61*44100)</f>
        <v>0</v>
      </c>
      <c r="AC61">
        <f>2*29.3*Q61*0.92*(DZ61-V61)</f>
        <v>0</v>
      </c>
      <c r="AD61">
        <f>2*0.95*5.67E-8*(((DZ61+$B$9)+273)^4-(V61+273)^4)</f>
        <v>0</v>
      </c>
      <c r="AE61">
        <f>T61+AD61+AB61+AC61</f>
        <v>0</v>
      </c>
      <c r="AF61">
        <f>DW61*AT61*(DR61-DQ61*(1000-AT61*DT61)/(1000-AT61*DS61))/(100*DK61)</f>
        <v>0</v>
      </c>
      <c r="AG61">
        <f>1000*DW61*AT61*(DS61-DT61)/(100*DK61*(1000-AT61*DS61))</f>
        <v>0</v>
      </c>
      <c r="AH61">
        <f>(AI61 - AJ61 - DX61*1E3/(8.314*(DZ61+273.15)) * AL61/DW61 * AK61) * DW61/(100*DK61) * (1000 - DT61)/1000</f>
        <v>0</v>
      </c>
      <c r="AI61">
        <v>697.3987907301504</v>
      </c>
      <c r="AJ61">
        <v>676.3421636363637</v>
      </c>
      <c r="AK61">
        <v>3.400874655956452</v>
      </c>
      <c r="AL61">
        <v>67.30139003579045</v>
      </c>
      <c r="AM61">
        <f>(AO61 - AN61 + DX61*1E3/(8.314*(DZ61+273.15)) * AQ61/DW61 * AP61) * DW61/(100*DK61) * 1000/(1000 - AO61)</f>
        <v>0</v>
      </c>
      <c r="AN61">
        <v>8.905487528910973</v>
      </c>
      <c r="AO61">
        <v>9.391213999999994</v>
      </c>
      <c r="AP61">
        <v>-4.173518848991303E-07</v>
      </c>
      <c r="AQ61">
        <v>93.42874812251745</v>
      </c>
      <c r="AR61">
        <v>2</v>
      </c>
      <c r="AS61">
        <v>0</v>
      </c>
      <c r="AT61">
        <f>IF(AR61*$H$15&gt;=AV61,1.0,(AV61/(AV61-AR61*$H$15)))</f>
        <v>0</v>
      </c>
      <c r="AU61">
        <f>(AT61-1)*100</f>
        <v>0</v>
      </c>
      <c r="AV61">
        <f>MAX(0,($B$15+$C$15*EE61)/(1+$D$15*EE61)*DX61/(DZ61+273)*$E$15)</f>
        <v>0</v>
      </c>
      <c r="AW61" t="s">
        <v>429</v>
      </c>
      <c r="AX61" t="s">
        <v>429</v>
      </c>
      <c r="AY61">
        <v>0</v>
      </c>
      <c r="AZ61">
        <v>0</v>
      </c>
      <c r="BA61">
        <f>1-AY61/AZ61</f>
        <v>0</v>
      </c>
      <c r="BB61">
        <v>0</v>
      </c>
      <c r="BC61" t="s">
        <v>429</v>
      </c>
      <c r="BD61" t="s">
        <v>429</v>
      </c>
      <c r="BE61">
        <v>0</v>
      </c>
      <c r="BF61">
        <v>0</v>
      </c>
      <c r="BG61">
        <f>1-BE61/BF61</f>
        <v>0</v>
      </c>
      <c r="BH61">
        <v>0.5</v>
      </c>
      <c r="BI61">
        <f>DH61</f>
        <v>0</v>
      </c>
      <c r="BJ61">
        <f>K61</f>
        <v>0</v>
      </c>
      <c r="BK61">
        <f>BG61*BH61*BI61</f>
        <v>0</v>
      </c>
      <c r="BL61">
        <f>(BJ61-BB61)/BI61</f>
        <v>0</v>
      </c>
      <c r="BM61">
        <f>(AZ61-BF61)/BF61</f>
        <v>0</v>
      </c>
      <c r="BN61">
        <f>AY61/(BA61+AY61/BF61)</f>
        <v>0</v>
      </c>
      <c r="BO61" t="s">
        <v>429</v>
      </c>
      <c r="BP61">
        <v>0</v>
      </c>
      <c r="BQ61">
        <f>IF(BP61&lt;&gt;0, BP61, BN61)</f>
        <v>0</v>
      </c>
      <c r="BR61">
        <f>1-BQ61/BF61</f>
        <v>0</v>
      </c>
      <c r="BS61">
        <f>(BF61-BE61)/(BF61-BQ61)</f>
        <v>0</v>
      </c>
      <c r="BT61">
        <f>(AZ61-BF61)/(AZ61-BQ61)</f>
        <v>0</v>
      </c>
      <c r="BU61">
        <f>(BF61-BE61)/(BF61-AY61)</f>
        <v>0</v>
      </c>
      <c r="BV61">
        <f>(AZ61-BF61)/(AZ61-AY61)</f>
        <v>0</v>
      </c>
      <c r="BW61">
        <f>(BS61*BQ61/BE61)</f>
        <v>0</v>
      </c>
      <c r="BX61">
        <f>(1-BW61)</f>
        <v>0</v>
      </c>
      <c r="DG61">
        <f>$B$13*EF61+$C$13*EG61+$F$13*ER61*(1-EU61)</f>
        <v>0</v>
      </c>
      <c r="DH61">
        <f>DG61*DI61</f>
        <v>0</v>
      </c>
      <c r="DI61">
        <f>($B$13*$D$11+$C$13*$D$11+$F$13*((FE61+EW61)/MAX(FE61+EW61+FF61, 0.1)*$I$11+FF61/MAX(FE61+EW61+FF61, 0.1)*$J$11))/($B$13+$C$13+$F$13)</f>
        <v>0</v>
      </c>
      <c r="DJ61">
        <f>($B$13*$K$11+$C$13*$K$11+$F$13*((FE61+EW61)/MAX(FE61+EW61+FF61, 0.1)*$P$11+FF61/MAX(FE61+EW61+FF61, 0.1)*$Q$11))/($B$13+$C$13+$F$13)</f>
        <v>0</v>
      </c>
      <c r="DK61">
        <v>1.91</v>
      </c>
      <c r="DL61">
        <v>0.5</v>
      </c>
      <c r="DM61" t="s">
        <v>430</v>
      </c>
      <c r="DN61">
        <v>2</v>
      </c>
      <c r="DO61" t="b">
        <v>1</v>
      </c>
      <c r="DP61">
        <v>1679508881.714286</v>
      </c>
      <c r="DQ61">
        <v>645.4920357142856</v>
      </c>
      <c r="DR61">
        <v>675.5538571428572</v>
      </c>
      <c r="DS61">
        <v>9.393449642857144</v>
      </c>
      <c r="DT61">
        <v>8.906533571428572</v>
      </c>
      <c r="DU61">
        <v>646.3120357142858</v>
      </c>
      <c r="DV61">
        <v>9.365670000000003</v>
      </c>
      <c r="DW61">
        <v>500.0046785714285</v>
      </c>
      <c r="DX61">
        <v>90.04128571428571</v>
      </c>
      <c r="DY61">
        <v>0.09999025357142857</v>
      </c>
      <c r="DZ61">
        <v>18.91302142857143</v>
      </c>
      <c r="EA61">
        <v>19.99230714285714</v>
      </c>
      <c r="EB61">
        <v>999.9000000000002</v>
      </c>
      <c r="EC61">
        <v>0</v>
      </c>
      <c r="ED61">
        <v>0</v>
      </c>
      <c r="EE61">
        <v>9999.396071428569</v>
      </c>
      <c r="EF61">
        <v>0</v>
      </c>
      <c r="EG61">
        <v>12.5071</v>
      </c>
      <c r="EH61">
        <v>-30.061675</v>
      </c>
      <c r="EI61">
        <v>651.6129285714285</v>
      </c>
      <c r="EJ61">
        <v>681.6246428571428</v>
      </c>
      <c r="EK61">
        <v>0.4869152499999999</v>
      </c>
      <c r="EL61">
        <v>675.5538571428572</v>
      </c>
      <c r="EM61">
        <v>8.906533571428572</v>
      </c>
      <c r="EN61">
        <v>0.845798214285714</v>
      </c>
      <c r="EO61">
        <v>0.8019556785714286</v>
      </c>
      <c r="EP61">
        <v>4.500087857142857</v>
      </c>
      <c r="EQ61">
        <v>3.741968214285714</v>
      </c>
      <c r="ER61">
        <v>2000.0125</v>
      </c>
      <c r="ES61">
        <v>0.97999275</v>
      </c>
      <c r="ET61">
        <v>0.02000744642857144</v>
      </c>
      <c r="EU61">
        <v>0</v>
      </c>
      <c r="EV61">
        <v>169.8893571428571</v>
      </c>
      <c r="EW61">
        <v>5.00078</v>
      </c>
      <c r="EX61">
        <v>3399.918214285713</v>
      </c>
      <c r="EY61">
        <v>16379.69285714286</v>
      </c>
      <c r="EZ61">
        <v>38.37692857142857</v>
      </c>
      <c r="FA61">
        <v>39.56453571428572</v>
      </c>
      <c r="FB61">
        <v>39.18510714285714</v>
      </c>
      <c r="FC61">
        <v>38.73414285714285</v>
      </c>
      <c r="FD61">
        <v>38.83228571428572</v>
      </c>
      <c r="FE61">
        <v>1955.093571428572</v>
      </c>
      <c r="FF61">
        <v>39.91571428571429</v>
      </c>
      <c r="FG61">
        <v>0</v>
      </c>
      <c r="FH61">
        <v>1679508871.6</v>
      </c>
      <c r="FI61">
        <v>0</v>
      </c>
      <c r="FJ61">
        <v>169.86184</v>
      </c>
      <c r="FK61">
        <v>0.01115386035232028</v>
      </c>
      <c r="FL61">
        <v>-9.614615406174773</v>
      </c>
      <c r="FM61">
        <v>3399.842</v>
      </c>
      <c r="FN61">
        <v>15</v>
      </c>
      <c r="FO61">
        <v>0</v>
      </c>
      <c r="FP61" t="s">
        <v>431</v>
      </c>
      <c r="FQ61">
        <v>1679456443.1</v>
      </c>
      <c r="FR61">
        <v>1679456433.1</v>
      </c>
      <c r="FS61">
        <v>0</v>
      </c>
      <c r="FT61">
        <v>-0.109</v>
      </c>
      <c r="FU61">
        <v>0.019</v>
      </c>
      <c r="FV61">
        <v>-0.823</v>
      </c>
      <c r="FW61">
        <v>0.271</v>
      </c>
      <c r="FX61">
        <v>420</v>
      </c>
      <c r="FY61">
        <v>24</v>
      </c>
      <c r="FZ61">
        <v>0.71</v>
      </c>
      <c r="GA61">
        <v>0.25</v>
      </c>
      <c r="GB61">
        <v>-29.98806829268293</v>
      </c>
      <c r="GC61">
        <v>-1.609986062717798</v>
      </c>
      <c r="GD61">
        <v>0.1711709378669631</v>
      </c>
      <c r="GE61">
        <v>0</v>
      </c>
      <c r="GF61">
        <v>0.4883868048780488</v>
      </c>
      <c r="GG61">
        <v>-0.02471533797909435</v>
      </c>
      <c r="GH61">
        <v>0.002733269169359527</v>
      </c>
      <c r="GI61">
        <v>1</v>
      </c>
      <c r="GJ61">
        <v>1</v>
      </c>
      <c r="GK61">
        <v>2</v>
      </c>
      <c r="GL61" t="s">
        <v>432</v>
      </c>
      <c r="GM61">
        <v>3.10091</v>
      </c>
      <c r="GN61">
        <v>2.7356</v>
      </c>
      <c r="GO61">
        <v>0.123916</v>
      </c>
      <c r="GP61">
        <v>0.127633</v>
      </c>
      <c r="GQ61">
        <v>0.0544584</v>
      </c>
      <c r="GR61">
        <v>0.052943</v>
      </c>
      <c r="GS61">
        <v>22617.5</v>
      </c>
      <c r="GT61">
        <v>22232.6</v>
      </c>
      <c r="GU61">
        <v>26352.9</v>
      </c>
      <c r="GV61">
        <v>25810.9</v>
      </c>
      <c r="GW61">
        <v>40024.2</v>
      </c>
      <c r="GX61">
        <v>37313.2</v>
      </c>
      <c r="GY61">
        <v>46112</v>
      </c>
      <c r="GZ61">
        <v>42621.4</v>
      </c>
      <c r="HA61">
        <v>1.93213</v>
      </c>
      <c r="HB61">
        <v>1.95772</v>
      </c>
      <c r="HC61">
        <v>0.0284314</v>
      </c>
      <c r="HD61">
        <v>0</v>
      </c>
      <c r="HE61">
        <v>19.5189</v>
      </c>
      <c r="HF61">
        <v>999.9</v>
      </c>
      <c r="HG61">
        <v>25.8</v>
      </c>
      <c r="HH61">
        <v>29.5</v>
      </c>
      <c r="HI61">
        <v>11.861</v>
      </c>
      <c r="HJ61">
        <v>61.0677</v>
      </c>
      <c r="HK61">
        <v>26.7107</v>
      </c>
      <c r="HL61">
        <v>1</v>
      </c>
      <c r="HM61">
        <v>-0.193338</v>
      </c>
      <c r="HN61">
        <v>3.7688</v>
      </c>
      <c r="HO61">
        <v>20.2357</v>
      </c>
      <c r="HP61">
        <v>5.21609</v>
      </c>
      <c r="HQ61">
        <v>11.98</v>
      </c>
      <c r="HR61">
        <v>4.96465</v>
      </c>
      <c r="HS61">
        <v>3.27393</v>
      </c>
      <c r="HT61">
        <v>9999</v>
      </c>
      <c r="HU61">
        <v>9999</v>
      </c>
      <c r="HV61">
        <v>9999</v>
      </c>
      <c r="HW61">
        <v>935.7</v>
      </c>
      <c r="HX61">
        <v>1.86417</v>
      </c>
      <c r="HY61">
        <v>1.86012</v>
      </c>
      <c r="HZ61">
        <v>1.85837</v>
      </c>
      <c r="IA61">
        <v>1.85988</v>
      </c>
      <c r="IB61">
        <v>1.8599</v>
      </c>
      <c r="IC61">
        <v>1.85826</v>
      </c>
      <c r="ID61">
        <v>1.85731</v>
      </c>
      <c r="IE61">
        <v>1.85238</v>
      </c>
      <c r="IF61">
        <v>0</v>
      </c>
      <c r="IG61">
        <v>0</v>
      </c>
      <c r="IH61">
        <v>0</v>
      </c>
      <c r="II61">
        <v>0</v>
      </c>
      <c r="IJ61" t="s">
        <v>433</v>
      </c>
      <c r="IK61" t="s">
        <v>434</v>
      </c>
      <c r="IL61" t="s">
        <v>435</v>
      </c>
      <c r="IM61" t="s">
        <v>435</v>
      </c>
      <c r="IN61" t="s">
        <v>435</v>
      </c>
      <c r="IO61" t="s">
        <v>435</v>
      </c>
      <c r="IP61">
        <v>0</v>
      </c>
      <c r="IQ61">
        <v>100</v>
      </c>
      <c r="IR61">
        <v>100</v>
      </c>
      <c r="IS61">
        <v>-0.829</v>
      </c>
      <c r="IT61">
        <v>0.0278</v>
      </c>
      <c r="IU61">
        <v>-0.3228139330668147</v>
      </c>
      <c r="IV61">
        <v>-0.001399286051689175</v>
      </c>
      <c r="IW61">
        <v>1.297619083215453E-06</v>
      </c>
      <c r="IX61">
        <v>-4.997941095464379E-10</v>
      </c>
      <c r="IY61">
        <v>-0.005634625857734406</v>
      </c>
      <c r="IZ61">
        <v>-0.003512179546530375</v>
      </c>
      <c r="JA61">
        <v>0.0008073039280847738</v>
      </c>
      <c r="JB61">
        <v>-5.485301315548657E-06</v>
      </c>
      <c r="JC61">
        <v>2</v>
      </c>
      <c r="JD61">
        <v>1997</v>
      </c>
      <c r="JE61">
        <v>1</v>
      </c>
      <c r="JF61">
        <v>25</v>
      </c>
      <c r="JG61">
        <v>874.1</v>
      </c>
      <c r="JH61">
        <v>874.3</v>
      </c>
      <c r="JI61">
        <v>1.74561</v>
      </c>
      <c r="JJ61">
        <v>2.62817</v>
      </c>
      <c r="JK61">
        <v>1.49658</v>
      </c>
      <c r="JL61">
        <v>2.39014</v>
      </c>
      <c r="JM61">
        <v>1.54907</v>
      </c>
      <c r="JN61">
        <v>2.37305</v>
      </c>
      <c r="JO61">
        <v>34.1225</v>
      </c>
      <c r="JP61">
        <v>24.1838</v>
      </c>
      <c r="JQ61">
        <v>18</v>
      </c>
      <c r="JR61">
        <v>486.207</v>
      </c>
      <c r="JS61">
        <v>514.3099999999999</v>
      </c>
      <c r="JT61">
        <v>15.2577</v>
      </c>
      <c r="JU61">
        <v>24.7126</v>
      </c>
      <c r="JV61">
        <v>30.0003</v>
      </c>
      <c r="JW61">
        <v>24.825</v>
      </c>
      <c r="JX61">
        <v>24.7841</v>
      </c>
      <c r="JY61">
        <v>35.06</v>
      </c>
      <c r="JZ61">
        <v>22.9927</v>
      </c>
      <c r="KA61">
        <v>20.8522</v>
      </c>
      <c r="KB61">
        <v>15.2591</v>
      </c>
      <c r="KC61">
        <v>727.412</v>
      </c>
      <c r="KD61">
        <v>8.845039999999999</v>
      </c>
      <c r="KE61">
        <v>100.745</v>
      </c>
      <c r="KF61">
        <v>101.119</v>
      </c>
    </row>
    <row r="62" spans="1:292">
      <c r="A62">
        <v>44</v>
      </c>
      <c r="B62">
        <v>1679508894.5</v>
      </c>
      <c r="C62">
        <v>307</v>
      </c>
      <c r="D62" t="s">
        <v>521</v>
      </c>
      <c r="E62" t="s">
        <v>522</v>
      </c>
      <c r="F62">
        <v>5</v>
      </c>
      <c r="G62" t="s">
        <v>428</v>
      </c>
      <c r="H62">
        <v>1679508887</v>
      </c>
      <c r="I62">
        <f>(J62)/1000</f>
        <v>0</v>
      </c>
      <c r="J62">
        <f>IF(DO62, AM62, AG62)</f>
        <v>0</v>
      </c>
      <c r="K62">
        <f>IF(DO62, AH62, AF62)</f>
        <v>0</v>
      </c>
      <c r="L62">
        <f>DQ62 - IF(AT62&gt;1, K62*DK62*100.0/(AV62*EE62), 0)</f>
        <v>0</v>
      </c>
      <c r="M62">
        <f>((S62-I62/2)*L62-K62)/(S62+I62/2)</f>
        <v>0</v>
      </c>
      <c r="N62">
        <f>M62*(DX62+DY62)/1000.0</f>
        <v>0</v>
      </c>
      <c r="O62">
        <f>(DQ62 - IF(AT62&gt;1, K62*DK62*100.0/(AV62*EE62), 0))*(DX62+DY62)/1000.0</f>
        <v>0</v>
      </c>
      <c r="P62">
        <f>2.0/((1/R62-1/Q62)+SIGN(R62)*SQRT((1/R62-1/Q62)*(1/R62-1/Q62) + 4*DL62/((DL62+1)*(DL62+1))*(2*1/R62*1/Q62-1/Q62*1/Q62)))</f>
        <v>0</v>
      </c>
      <c r="Q62">
        <f>IF(LEFT(DM62,1)&lt;&gt;"0",IF(LEFT(DM62,1)="1",3.0,DN62),$D$5+$E$5*(EE62*DX62/($K$5*1000))+$F$5*(EE62*DX62/($K$5*1000))*MAX(MIN(DK62,$J$5),$I$5)*MAX(MIN(DK62,$J$5),$I$5)+$G$5*MAX(MIN(DK62,$J$5),$I$5)*(EE62*DX62/($K$5*1000))+$H$5*(EE62*DX62/($K$5*1000))*(EE62*DX62/($K$5*1000)))</f>
        <v>0</v>
      </c>
      <c r="R62">
        <f>I62*(1000-(1000*0.61365*exp(17.502*V62/(240.97+V62))/(DX62+DY62)+DS62)/2)/(1000*0.61365*exp(17.502*V62/(240.97+V62))/(DX62+DY62)-DS62)</f>
        <v>0</v>
      </c>
      <c r="S62">
        <f>1/((DL62+1)/(P62/1.6)+1/(Q62/1.37)) + DL62/((DL62+1)/(P62/1.6) + DL62/(Q62/1.37))</f>
        <v>0</v>
      </c>
      <c r="T62">
        <f>(DG62*DJ62)</f>
        <v>0</v>
      </c>
      <c r="U62">
        <f>(DZ62+(T62+2*0.95*5.67E-8*(((DZ62+$B$9)+273)^4-(DZ62+273)^4)-44100*I62)/(1.84*29.3*Q62+8*0.95*5.67E-8*(DZ62+273)^3))</f>
        <v>0</v>
      </c>
      <c r="V62">
        <f>($C$9*EA62+$D$9*EB62+$E$9*U62)</f>
        <v>0</v>
      </c>
      <c r="W62">
        <f>0.61365*exp(17.502*V62/(240.97+V62))</f>
        <v>0</v>
      </c>
      <c r="X62">
        <f>(Y62/Z62*100)</f>
        <v>0</v>
      </c>
      <c r="Y62">
        <f>DS62*(DX62+DY62)/1000</f>
        <v>0</v>
      </c>
      <c r="Z62">
        <f>0.61365*exp(17.502*DZ62/(240.97+DZ62))</f>
        <v>0</v>
      </c>
      <c r="AA62">
        <f>(W62-DS62*(DX62+DY62)/1000)</f>
        <v>0</v>
      </c>
      <c r="AB62">
        <f>(-I62*44100)</f>
        <v>0</v>
      </c>
      <c r="AC62">
        <f>2*29.3*Q62*0.92*(DZ62-V62)</f>
        <v>0</v>
      </c>
      <c r="AD62">
        <f>2*0.95*5.67E-8*(((DZ62+$B$9)+273)^4-(V62+273)^4)</f>
        <v>0</v>
      </c>
      <c r="AE62">
        <f>T62+AD62+AB62+AC62</f>
        <v>0</v>
      </c>
      <c r="AF62">
        <f>DW62*AT62*(DR62-DQ62*(1000-AT62*DT62)/(1000-AT62*DS62))/(100*DK62)</f>
        <v>0</v>
      </c>
      <c r="AG62">
        <f>1000*DW62*AT62*(DS62-DT62)/(100*DK62*(1000-AT62*DS62))</f>
        <v>0</v>
      </c>
      <c r="AH62">
        <f>(AI62 - AJ62 - DX62*1E3/(8.314*(DZ62+273.15)) * AL62/DW62 * AK62) * DW62/(100*DK62) * (1000 - DT62)/1000</f>
        <v>0</v>
      </c>
      <c r="AI62">
        <v>714.1493951854403</v>
      </c>
      <c r="AJ62">
        <v>693.1427696969695</v>
      </c>
      <c r="AK62">
        <v>3.357566418323794</v>
      </c>
      <c r="AL62">
        <v>67.30139003579045</v>
      </c>
      <c r="AM62">
        <f>(AO62 - AN62 + DX62*1E3/(8.314*(DZ62+273.15)) * AQ62/DW62 * AP62) * DW62/(100*DK62) * 1000/(1000 - AO62)</f>
        <v>0</v>
      </c>
      <c r="AN62">
        <v>8.90500520247353</v>
      </c>
      <c r="AO62">
        <v>9.389965454545454</v>
      </c>
      <c r="AP62">
        <v>-7.359651783014296E-07</v>
      </c>
      <c r="AQ62">
        <v>93.42874812251745</v>
      </c>
      <c r="AR62">
        <v>2</v>
      </c>
      <c r="AS62">
        <v>0</v>
      </c>
      <c r="AT62">
        <f>IF(AR62*$H$15&gt;=AV62,1.0,(AV62/(AV62-AR62*$H$15)))</f>
        <v>0</v>
      </c>
      <c r="AU62">
        <f>(AT62-1)*100</f>
        <v>0</v>
      </c>
      <c r="AV62">
        <f>MAX(0,($B$15+$C$15*EE62)/(1+$D$15*EE62)*DX62/(DZ62+273)*$E$15)</f>
        <v>0</v>
      </c>
      <c r="AW62" t="s">
        <v>429</v>
      </c>
      <c r="AX62" t="s">
        <v>429</v>
      </c>
      <c r="AY62">
        <v>0</v>
      </c>
      <c r="AZ62">
        <v>0</v>
      </c>
      <c r="BA62">
        <f>1-AY62/AZ62</f>
        <v>0</v>
      </c>
      <c r="BB62">
        <v>0</v>
      </c>
      <c r="BC62" t="s">
        <v>429</v>
      </c>
      <c r="BD62" t="s">
        <v>429</v>
      </c>
      <c r="BE62">
        <v>0</v>
      </c>
      <c r="BF62">
        <v>0</v>
      </c>
      <c r="BG62">
        <f>1-BE62/BF62</f>
        <v>0</v>
      </c>
      <c r="BH62">
        <v>0.5</v>
      </c>
      <c r="BI62">
        <f>DH62</f>
        <v>0</v>
      </c>
      <c r="BJ62">
        <f>K62</f>
        <v>0</v>
      </c>
      <c r="BK62">
        <f>BG62*BH62*BI62</f>
        <v>0</v>
      </c>
      <c r="BL62">
        <f>(BJ62-BB62)/BI62</f>
        <v>0</v>
      </c>
      <c r="BM62">
        <f>(AZ62-BF62)/BF62</f>
        <v>0</v>
      </c>
      <c r="BN62">
        <f>AY62/(BA62+AY62/BF62)</f>
        <v>0</v>
      </c>
      <c r="BO62" t="s">
        <v>429</v>
      </c>
      <c r="BP62">
        <v>0</v>
      </c>
      <c r="BQ62">
        <f>IF(BP62&lt;&gt;0, BP62, BN62)</f>
        <v>0</v>
      </c>
      <c r="BR62">
        <f>1-BQ62/BF62</f>
        <v>0</v>
      </c>
      <c r="BS62">
        <f>(BF62-BE62)/(BF62-BQ62)</f>
        <v>0</v>
      </c>
      <c r="BT62">
        <f>(AZ62-BF62)/(AZ62-BQ62)</f>
        <v>0</v>
      </c>
      <c r="BU62">
        <f>(BF62-BE62)/(BF62-AY62)</f>
        <v>0</v>
      </c>
      <c r="BV62">
        <f>(AZ62-BF62)/(AZ62-AY62)</f>
        <v>0</v>
      </c>
      <c r="BW62">
        <f>(BS62*BQ62/BE62)</f>
        <v>0</v>
      </c>
      <c r="BX62">
        <f>(1-BW62)</f>
        <v>0</v>
      </c>
      <c r="DG62">
        <f>$B$13*EF62+$C$13*EG62+$F$13*ER62*(1-EU62)</f>
        <v>0</v>
      </c>
      <c r="DH62">
        <f>DG62*DI62</f>
        <v>0</v>
      </c>
      <c r="DI62">
        <f>($B$13*$D$11+$C$13*$D$11+$F$13*((FE62+EW62)/MAX(FE62+EW62+FF62, 0.1)*$I$11+FF62/MAX(FE62+EW62+FF62, 0.1)*$J$11))/($B$13+$C$13+$F$13)</f>
        <v>0</v>
      </c>
      <c r="DJ62">
        <f>($B$13*$K$11+$C$13*$K$11+$F$13*((FE62+EW62)/MAX(FE62+EW62+FF62, 0.1)*$P$11+FF62/MAX(FE62+EW62+FF62, 0.1)*$Q$11))/($B$13+$C$13+$F$13)</f>
        <v>0</v>
      </c>
      <c r="DK62">
        <v>1.91</v>
      </c>
      <c r="DL62">
        <v>0.5</v>
      </c>
      <c r="DM62" t="s">
        <v>430</v>
      </c>
      <c r="DN62">
        <v>2</v>
      </c>
      <c r="DO62" t="b">
        <v>1</v>
      </c>
      <c r="DP62">
        <v>1679508887</v>
      </c>
      <c r="DQ62">
        <v>663.217</v>
      </c>
      <c r="DR62">
        <v>693.329074074074</v>
      </c>
      <c r="DS62">
        <v>9.391502962962964</v>
      </c>
      <c r="DT62">
        <v>8.905694074074072</v>
      </c>
      <c r="DU62">
        <v>664.0431111111112</v>
      </c>
      <c r="DV62">
        <v>9.363744074074075</v>
      </c>
      <c r="DW62">
        <v>499.9906296296296</v>
      </c>
      <c r="DX62">
        <v>90.0413888888889</v>
      </c>
      <c r="DY62">
        <v>0.09991841111111111</v>
      </c>
      <c r="DZ62">
        <v>18.91475185185185</v>
      </c>
      <c r="EA62">
        <v>19.99601481481482</v>
      </c>
      <c r="EB62">
        <v>999.9000000000001</v>
      </c>
      <c r="EC62">
        <v>0</v>
      </c>
      <c r="ED62">
        <v>0</v>
      </c>
      <c r="EE62">
        <v>10008.62925925926</v>
      </c>
      <c r="EF62">
        <v>0</v>
      </c>
      <c r="EG62">
        <v>12.5071</v>
      </c>
      <c r="EH62">
        <v>-30.11203333333334</v>
      </c>
      <c r="EI62">
        <v>669.5046296296298</v>
      </c>
      <c r="EJ62">
        <v>699.5590740740741</v>
      </c>
      <c r="EK62">
        <v>0.4858083703703704</v>
      </c>
      <c r="EL62">
        <v>693.329074074074</v>
      </c>
      <c r="EM62">
        <v>8.905694074074072</v>
      </c>
      <c r="EN62">
        <v>0.8456239259259258</v>
      </c>
      <c r="EO62">
        <v>0.8018810370370372</v>
      </c>
      <c r="EP62">
        <v>4.497143703703704</v>
      </c>
      <c r="EQ62">
        <v>3.740645925925926</v>
      </c>
      <c r="ER62">
        <v>2000.006296296296</v>
      </c>
      <c r="ES62">
        <v>0.9799925555555554</v>
      </c>
      <c r="ET62">
        <v>0.02000764444444445</v>
      </c>
      <c r="EU62">
        <v>0</v>
      </c>
      <c r="EV62">
        <v>169.8946296296296</v>
      </c>
      <c r="EW62">
        <v>5.00078</v>
      </c>
      <c r="EX62">
        <v>3399.105925925926</v>
      </c>
      <c r="EY62">
        <v>16379.65185185185</v>
      </c>
      <c r="EZ62">
        <v>38.33303703703704</v>
      </c>
      <c r="FA62">
        <v>39.50662962962962</v>
      </c>
      <c r="FB62">
        <v>39.12474074074074</v>
      </c>
      <c r="FC62">
        <v>38.67566666666666</v>
      </c>
      <c r="FD62">
        <v>38.77059259259259</v>
      </c>
      <c r="FE62">
        <v>1955.086296296296</v>
      </c>
      <c r="FF62">
        <v>39.91851851851852</v>
      </c>
      <c r="FG62">
        <v>0</v>
      </c>
      <c r="FH62">
        <v>1679508876.4</v>
      </c>
      <c r="FI62">
        <v>0</v>
      </c>
      <c r="FJ62">
        <v>169.89764</v>
      </c>
      <c r="FK62">
        <v>1.307307716164402</v>
      </c>
      <c r="FL62">
        <v>-7.59692306891102</v>
      </c>
      <c r="FM62">
        <v>3399.1036</v>
      </c>
      <c r="FN62">
        <v>15</v>
      </c>
      <c r="FO62">
        <v>0</v>
      </c>
      <c r="FP62" t="s">
        <v>431</v>
      </c>
      <c r="FQ62">
        <v>1679456443.1</v>
      </c>
      <c r="FR62">
        <v>1679456433.1</v>
      </c>
      <c r="FS62">
        <v>0</v>
      </c>
      <c r="FT62">
        <v>-0.109</v>
      </c>
      <c r="FU62">
        <v>0.019</v>
      </c>
      <c r="FV62">
        <v>-0.823</v>
      </c>
      <c r="FW62">
        <v>0.271</v>
      </c>
      <c r="FX62">
        <v>420</v>
      </c>
      <c r="FY62">
        <v>24</v>
      </c>
      <c r="FZ62">
        <v>0.71</v>
      </c>
      <c r="GA62">
        <v>0.25</v>
      </c>
      <c r="GB62">
        <v>-30.05581219512196</v>
      </c>
      <c r="GC62">
        <v>-0.5615770034843719</v>
      </c>
      <c r="GD62">
        <v>0.1035816472940889</v>
      </c>
      <c r="GE62">
        <v>0</v>
      </c>
      <c r="GF62">
        <v>0.4867237804878048</v>
      </c>
      <c r="GG62">
        <v>-0.01303848083623676</v>
      </c>
      <c r="GH62">
        <v>0.001662318150878836</v>
      </c>
      <c r="GI62">
        <v>1</v>
      </c>
      <c r="GJ62">
        <v>1</v>
      </c>
      <c r="GK62">
        <v>2</v>
      </c>
      <c r="GL62" t="s">
        <v>432</v>
      </c>
      <c r="GM62">
        <v>3.10085</v>
      </c>
      <c r="GN62">
        <v>2.7354</v>
      </c>
      <c r="GO62">
        <v>0.126013</v>
      </c>
      <c r="GP62">
        <v>0.129701</v>
      </c>
      <c r="GQ62">
        <v>0.054456</v>
      </c>
      <c r="GR62">
        <v>0.0529334</v>
      </c>
      <c r="GS62">
        <v>22563.2</v>
      </c>
      <c r="GT62">
        <v>22179.9</v>
      </c>
      <c r="GU62">
        <v>26352.7</v>
      </c>
      <c r="GV62">
        <v>25810.8</v>
      </c>
      <c r="GW62">
        <v>40024.6</v>
      </c>
      <c r="GX62">
        <v>37313.8</v>
      </c>
      <c r="GY62">
        <v>46112.1</v>
      </c>
      <c r="GZ62">
        <v>42621.4</v>
      </c>
      <c r="HA62">
        <v>1.93202</v>
      </c>
      <c r="HB62">
        <v>1.9577</v>
      </c>
      <c r="HC62">
        <v>0.0284016</v>
      </c>
      <c r="HD62">
        <v>0</v>
      </c>
      <c r="HE62">
        <v>19.521</v>
      </c>
      <c r="HF62">
        <v>999.9</v>
      </c>
      <c r="HG62">
        <v>25.8</v>
      </c>
      <c r="HH62">
        <v>29.5</v>
      </c>
      <c r="HI62">
        <v>11.8609</v>
      </c>
      <c r="HJ62">
        <v>60.9277</v>
      </c>
      <c r="HK62">
        <v>26.859</v>
      </c>
      <c r="HL62">
        <v>1</v>
      </c>
      <c r="HM62">
        <v>-0.193089</v>
      </c>
      <c r="HN62">
        <v>3.76863</v>
      </c>
      <c r="HO62">
        <v>20.2358</v>
      </c>
      <c r="HP62">
        <v>5.21624</v>
      </c>
      <c r="HQ62">
        <v>11.98</v>
      </c>
      <c r="HR62">
        <v>4.96475</v>
      </c>
      <c r="HS62">
        <v>3.27395</v>
      </c>
      <c r="HT62">
        <v>9999</v>
      </c>
      <c r="HU62">
        <v>9999</v>
      </c>
      <c r="HV62">
        <v>9999</v>
      </c>
      <c r="HW62">
        <v>935.7</v>
      </c>
      <c r="HX62">
        <v>1.86417</v>
      </c>
      <c r="HY62">
        <v>1.86015</v>
      </c>
      <c r="HZ62">
        <v>1.85835</v>
      </c>
      <c r="IA62">
        <v>1.85989</v>
      </c>
      <c r="IB62">
        <v>1.85989</v>
      </c>
      <c r="IC62">
        <v>1.85828</v>
      </c>
      <c r="ID62">
        <v>1.8573</v>
      </c>
      <c r="IE62">
        <v>1.85238</v>
      </c>
      <c r="IF62">
        <v>0</v>
      </c>
      <c r="IG62">
        <v>0</v>
      </c>
      <c r="IH62">
        <v>0</v>
      </c>
      <c r="II62">
        <v>0</v>
      </c>
      <c r="IJ62" t="s">
        <v>433</v>
      </c>
      <c r="IK62" t="s">
        <v>434</v>
      </c>
      <c r="IL62" t="s">
        <v>435</v>
      </c>
      <c r="IM62" t="s">
        <v>435</v>
      </c>
      <c r="IN62" t="s">
        <v>435</v>
      </c>
      <c r="IO62" t="s">
        <v>435</v>
      </c>
      <c r="IP62">
        <v>0</v>
      </c>
      <c r="IQ62">
        <v>100</v>
      </c>
      <c r="IR62">
        <v>100</v>
      </c>
      <c r="IS62">
        <v>-0.834</v>
      </c>
      <c r="IT62">
        <v>0.0277</v>
      </c>
      <c r="IU62">
        <v>-0.3228139330668147</v>
      </c>
      <c r="IV62">
        <v>-0.001399286051689175</v>
      </c>
      <c r="IW62">
        <v>1.297619083215453E-06</v>
      </c>
      <c r="IX62">
        <v>-4.997941095464379E-10</v>
      </c>
      <c r="IY62">
        <v>-0.005634625857734406</v>
      </c>
      <c r="IZ62">
        <v>-0.003512179546530375</v>
      </c>
      <c r="JA62">
        <v>0.0008073039280847738</v>
      </c>
      <c r="JB62">
        <v>-5.485301315548657E-06</v>
      </c>
      <c r="JC62">
        <v>2</v>
      </c>
      <c r="JD62">
        <v>1997</v>
      </c>
      <c r="JE62">
        <v>1</v>
      </c>
      <c r="JF62">
        <v>25</v>
      </c>
      <c r="JG62">
        <v>874.2</v>
      </c>
      <c r="JH62">
        <v>874.4</v>
      </c>
      <c r="JI62">
        <v>1.77856</v>
      </c>
      <c r="JJ62">
        <v>2.61597</v>
      </c>
      <c r="JK62">
        <v>1.49658</v>
      </c>
      <c r="JL62">
        <v>2.39014</v>
      </c>
      <c r="JM62">
        <v>1.54907</v>
      </c>
      <c r="JN62">
        <v>2.38647</v>
      </c>
      <c r="JO62">
        <v>34.1225</v>
      </c>
      <c r="JP62">
        <v>24.1838</v>
      </c>
      <c r="JQ62">
        <v>18</v>
      </c>
      <c r="JR62">
        <v>486.166</v>
      </c>
      <c r="JS62">
        <v>514.308</v>
      </c>
      <c r="JT62">
        <v>15.2608</v>
      </c>
      <c r="JU62">
        <v>24.7147</v>
      </c>
      <c r="JV62">
        <v>30.0001</v>
      </c>
      <c r="JW62">
        <v>24.8269</v>
      </c>
      <c r="JX62">
        <v>24.7857</v>
      </c>
      <c r="JY62">
        <v>35.7634</v>
      </c>
      <c r="JZ62">
        <v>23.2715</v>
      </c>
      <c r="KA62">
        <v>20.8522</v>
      </c>
      <c r="KB62">
        <v>15.2632</v>
      </c>
      <c r="KC62">
        <v>740.769</v>
      </c>
      <c r="KD62">
        <v>8.840619999999999</v>
      </c>
      <c r="KE62">
        <v>100.745</v>
      </c>
      <c r="KF62">
        <v>101.119</v>
      </c>
    </row>
    <row r="63" spans="1:292">
      <c r="A63">
        <v>45</v>
      </c>
      <c r="B63">
        <v>1679508899.5</v>
      </c>
      <c r="C63">
        <v>312</v>
      </c>
      <c r="D63" t="s">
        <v>523</v>
      </c>
      <c r="E63" t="s">
        <v>524</v>
      </c>
      <c r="F63">
        <v>5</v>
      </c>
      <c r="G63" t="s">
        <v>428</v>
      </c>
      <c r="H63">
        <v>1679508891.714286</v>
      </c>
      <c r="I63">
        <f>(J63)/1000</f>
        <v>0</v>
      </c>
      <c r="J63">
        <f>IF(DO63, AM63, AG63)</f>
        <v>0</v>
      </c>
      <c r="K63">
        <f>IF(DO63, AH63, AF63)</f>
        <v>0</v>
      </c>
      <c r="L63">
        <f>DQ63 - IF(AT63&gt;1, K63*DK63*100.0/(AV63*EE63), 0)</f>
        <v>0</v>
      </c>
      <c r="M63">
        <f>((S63-I63/2)*L63-K63)/(S63+I63/2)</f>
        <v>0</v>
      </c>
      <c r="N63">
        <f>M63*(DX63+DY63)/1000.0</f>
        <v>0</v>
      </c>
      <c r="O63">
        <f>(DQ63 - IF(AT63&gt;1, K63*DK63*100.0/(AV63*EE63), 0))*(DX63+DY63)/1000.0</f>
        <v>0</v>
      </c>
      <c r="P63">
        <f>2.0/((1/R63-1/Q63)+SIGN(R63)*SQRT((1/R63-1/Q63)*(1/R63-1/Q63) + 4*DL63/((DL63+1)*(DL63+1))*(2*1/R63*1/Q63-1/Q63*1/Q63)))</f>
        <v>0</v>
      </c>
      <c r="Q63">
        <f>IF(LEFT(DM63,1)&lt;&gt;"0",IF(LEFT(DM63,1)="1",3.0,DN63),$D$5+$E$5*(EE63*DX63/($K$5*1000))+$F$5*(EE63*DX63/($K$5*1000))*MAX(MIN(DK63,$J$5),$I$5)*MAX(MIN(DK63,$J$5),$I$5)+$G$5*MAX(MIN(DK63,$J$5),$I$5)*(EE63*DX63/($K$5*1000))+$H$5*(EE63*DX63/($K$5*1000))*(EE63*DX63/($K$5*1000)))</f>
        <v>0</v>
      </c>
      <c r="R63">
        <f>I63*(1000-(1000*0.61365*exp(17.502*V63/(240.97+V63))/(DX63+DY63)+DS63)/2)/(1000*0.61365*exp(17.502*V63/(240.97+V63))/(DX63+DY63)-DS63)</f>
        <v>0</v>
      </c>
      <c r="S63">
        <f>1/((DL63+1)/(P63/1.6)+1/(Q63/1.37)) + DL63/((DL63+1)/(P63/1.6) + DL63/(Q63/1.37))</f>
        <v>0</v>
      </c>
      <c r="T63">
        <f>(DG63*DJ63)</f>
        <v>0</v>
      </c>
      <c r="U63">
        <f>(DZ63+(T63+2*0.95*5.67E-8*(((DZ63+$B$9)+273)^4-(DZ63+273)^4)-44100*I63)/(1.84*29.3*Q63+8*0.95*5.67E-8*(DZ63+273)^3))</f>
        <v>0</v>
      </c>
      <c r="V63">
        <f>($C$9*EA63+$D$9*EB63+$E$9*U63)</f>
        <v>0</v>
      </c>
      <c r="W63">
        <f>0.61365*exp(17.502*V63/(240.97+V63))</f>
        <v>0</v>
      </c>
      <c r="X63">
        <f>(Y63/Z63*100)</f>
        <v>0</v>
      </c>
      <c r="Y63">
        <f>DS63*(DX63+DY63)/1000</f>
        <v>0</v>
      </c>
      <c r="Z63">
        <f>0.61365*exp(17.502*DZ63/(240.97+DZ63))</f>
        <v>0</v>
      </c>
      <c r="AA63">
        <f>(W63-DS63*(DX63+DY63)/1000)</f>
        <v>0</v>
      </c>
      <c r="AB63">
        <f>(-I63*44100)</f>
        <v>0</v>
      </c>
      <c r="AC63">
        <f>2*29.3*Q63*0.92*(DZ63-V63)</f>
        <v>0</v>
      </c>
      <c r="AD63">
        <f>2*0.95*5.67E-8*(((DZ63+$B$9)+273)^4-(V63+273)^4)</f>
        <v>0</v>
      </c>
      <c r="AE63">
        <f>T63+AD63+AB63+AC63</f>
        <v>0</v>
      </c>
      <c r="AF63">
        <f>DW63*AT63*(DR63-DQ63*(1000-AT63*DT63)/(1000-AT63*DS63))/(100*DK63)</f>
        <v>0</v>
      </c>
      <c r="AG63">
        <f>1000*DW63*AT63*(DS63-DT63)/(100*DK63*(1000-AT63*DS63))</f>
        <v>0</v>
      </c>
      <c r="AH63">
        <f>(AI63 - AJ63 - DX63*1E3/(8.314*(DZ63+273.15)) * AL63/DW63 * AK63) * DW63/(100*DK63) * (1000 - DT63)/1000</f>
        <v>0</v>
      </c>
      <c r="AI63">
        <v>731.2004818589169</v>
      </c>
      <c r="AJ63">
        <v>710.1285454545455</v>
      </c>
      <c r="AK63">
        <v>3.403147413558959</v>
      </c>
      <c r="AL63">
        <v>67.30139003579045</v>
      </c>
      <c r="AM63">
        <f>(AO63 - AN63 + DX63*1E3/(8.314*(DZ63+273.15)) * AQ63/DW63 * AP63) * DW63/(100*DK63) * 1000/(1000 - AO63)</f>
        <v>0</v>
      </c>
      <c r="AN63">
        <v>8.894941885814587</v>
      </c>
      <c r="AO63">
        <v>9.387496181818181</v>
      </c>
      <c r="AP63">
        <v>-5.162281445852317E-07</v>
      </c>
      <c r="AQ63">
        <v>93.42874812251745</v>
      </c>
      <c r="AR63">
        <v>2</v>
      </c>
      <c r="AS63">
        <v>0</v>
      </c>
      <c r="AT63">
        <f>IF(AR63*$H$15&gt;=AV63,1.0,(AV63/(AV63-AR63*$H$15)))</f>
        <v>0</v>
      </c>
      <c r="AU63">
        <f>(AT63-1)*100</f>
        <v>0</v>
      </c>
      <c r="AV63">
        <f>MAX(0,($B$15+$C$15*EE63)/(1+$D$15*EE63)*DX63/(DZ63+273)*$E$15)</f>
        <v>0</v>
      </c>
      <c r="AW63" t="s">
        <v>429</v>
      </c>
      <c r="AX63" t="s">
        <v>429</v>
      </c>
      <c r="AY63">
        <v>0</v>
      </c>
      <c r="AZ63">
        <v>0</v>
      </c>
      <c r="BA63">
        <f>1-AY63/AZ63</f>
        <v>0</v>
      </c>
      <c r="BB63">
        <v>0</v>
      </c>
      <c r="BC63" t="s">
        <v>429</v>
      </c>
      <c r="BD63" t="s">
        <v>429</v>
      </c>
      <c r="BE63">
        <v>0</v>
      </c>
      <c r="BF63">
        <v>0</v>
      </c>
      <c r="BG63">
        <f>1-BE63/BF63</f>
        <v>0</v>
      </c>
      <c r="BH63">
        <v>0.5</v>
      </c>
      <c r="BI63">
        <f>DH63</f>
        <v>0</v>
      </c>
      <c r="BJ63">
        <f>K63</f>
        <v>0</v>
      </c>
      <c r="BK63">
        <f>BG63*BH63*BI63</f>
        <v>0</v>
      </c>
      <c r="BL63">
        <f>(BJ63-BB63)/BI63</f>
        <v>0</v>
      </c>
      <c r="BM63">
        <f>(AZ63-BF63)/BF63</f>
        <v>0</v>
      </c>
      <c r="BN63">
        <f>AY63/(BA63+AY63/BF63)</f>
        <v>0</v>
      </c>
      <c r="BO63" t="s">
        <v>429</v>
      </c>
      <c r="BP63">
        <v>0</v>
      </c>
      <c r="BQ63">
        <f>IF(BP63&lt;&gt;0, BP63, BN63)</f>
        <v>0</v>
      </c>
      <c r="BR63">
        <f>1-BQ63/BF63</f>
        <v>0</v>
      </c>
      <c r="BS63">
        <f>(BF63-BE63)/(BF63-BQ63)</f>
        <v>0</v>
      </c>
      <c r="BT63">
        <f>(AZ63-BF63)/(AZ63-BQ63)</f>
        <v>0</v>
      </c>
      <c r="BU63">
        <f>(BF63-BE63)/(BF63-AY63)</f>
        <v>0</v>
      </c>
      <c r="BV63">
        <f>(AZ63-BF63)/(AZ63-AY63)</f>
        <v>0</v>
      </c>
      <c r="BW63">
        <f>(BS63*BQ63/BE63)</f>
        <v>0</v>
      </c>
      <c r="BX63">
        <f>(1-BW63)</f>
        <v>0</v>
      </c>
      <c r="DG63">
        <f>$B$13*EF63+$C$13*EG63+$F$13*ER63*(1-EU63)</f>
        <v>0</v>
      </c>
      <c r="DH63">
        <f>DG63*DI63</f>
        <v>0</v>
      </c>
      <c r="DI63">
        <f>($B$13*$D$11+$C$13*$D$11+$F$13*((FE63+EW63)/MAX(FE63+EW63+FF63, 0.1)*$I$11+FF63/MAX(FE63+EW63+FF63, 0.1)*$J$11))/($B$13+$C$13+$F$13)</f>
        <v>0</v>
      </c>
      <c r="DJ63">
        <f>($B$13*$K$11+$C$13*$K$11+$F$13*((FE63+EW63)/MAX(FE63+EW63+FF63, 0.1)*$P$11+FF63/MAX(FE63+EW63+FF63, 0.1)*$Q$11))/($B$13+$C$13+$F$13)</f>
        <v>0</v>
      </c>
      <c r="DK63">
        <v>1.91</v>
      </c>
      <c r="DL63">
        <v>0.5</v>
      </c>
      <c r="DM63" t="s">
        <v>430</v>
      </c>
      <c r="DN63">
        <v>2</v>
      </c>
      <c r="DO63" t="b">
        <v>1</v>
      </c>
      <c r="DP63">
        <v>1679508891.714286</v>
      </c>
      <c r="DQ63">
        <v>679.0142857142856</v>
      </c>
      <c r="DR63">
        <v>709.1458571428574</v>
      </c>
      <c r="DS63">
        <v>9.390609642857143</v>
      </c>
      <c r="DT63">
        <v>8.901511071428573</v>
      </c>
      <c r="DU63">
        <v>679.8456785714285</v>
      </c>
      <c r="DV63">
        <v>9.36286</v>
      </c>
      <c r="DW63">
        <v>499.9856071428571</v>
      </c>
      <c r="DX63">
        <v>90.04224642857143</v>
      </c>
      <c r="DY63">
        <v>0.1000150285714286</v>
      </c>
      <c r="DZ63">
        <v>18.91619642857143</v>
      </c>
      <c r="EA63">
        <v>19.98956071428572</v>
      </c>
      <c r="EB63">
        <v>999.9000000000002</v>
      </c>
      <c r="EC63">
        <v>0</v>
      </c>
      <c r="ED63">
        <v>0</v>
      </c>
      <c r="EE63">
        <v>10012.40857142857</v>
      </c>
      <c r="EF63">
        <v>0</v>
      </c>
      <c r="EG63">
        <v>12.5071</v>
      </c>
      <c r="EH63">
        <v>-30.13152142857143</v>
      </c>
      <c r="EI63">
        <v>685.4510714285714</v>
      </c>
      <c r="EJ63">
        <v>715.5148214285716</v>
      </c>
      <c r="EK63">
        <v>0.4890982142857142</v>
      </c>
      <c r="EL63">
        <v>709.1458571428574</v>
      </c>
      <c r="EM63">
        <v>8.901511071428573</v>
      </c>
      <c r="EN63">
        <v>0.8455515714285714</v>
      </c>
      <c r="EO63">
        <v>0.801512</v>
      </c>
      <c r="EP63">
        <v>4.495920357142857</v>
      </c>
      <c r="EQ63">
        <v>3.7341075</v>
      </c>
      <c r="ER63">
        <v>2000.009285714286</v>
      </c>
      <c r="ES63">
        <v>0.9799924285714284</v>
      </c>
      <c r="ET63">
        <v>0.02000777142857143</v>
      </c>
      <c r="EU63">
        <v>0</v>
      </c>
      <c r="EV63">
        <v>169.9586071428571</v>
      </c>
      <c r="EW63">
        <v>5.00078</v>
      </c>
      <c r="EX63">
        <v>3398.560357142858</v>
      </c>
      <c r="EY63">
        <v>16379.675</v>
      </c>
      <c r="EZ63">
        <v>38.28542857142856</v>
      </c>
      <c r="FA63">
        <v>39.46174999999999</v>
      </c>
      <c r="FB63">
        <v>39.08017857142857</v>
      </c>
      <c r="FC63">
        <v>38.62025</v>
      </c>
      <c r="FD63">
        <v>38.72303571428571</v>
      </c>
      <c r="FE63">
        <v>1955.089285714286</v>
      </c>
      <c r="FF63">
        <v>39.92000000000001</v>
      </c>
      <c r="FG63">
        <v>0</v>
      </c>
      <c r="FH63">
        <v>1679508881.8</v>
      </c>
      <c r="FI63">
        <v>0</v>
      </c>
      <c r="FJ63">
        <v>169.9511923076923</v>
      </c>
      <c r="FK63">
        <v>1.100615405549028</v>
      </c>
      <c r="FL63">
        <v>-7.723076925075573</v>
      </c>
      <c r="FM63">
        <v>3398.545384615385</v>
      </c>
      <c r="FN63">
        <v>15</v>
      </c>
      <c r="FO63">
        <v>0</v>
      </c>
      <c r="FP63" t="s">
        <v>431</v>
      </c>
      <c r="FQ63">
        <v>1679456443.1</v>
      </c>
      <c r="FR63">
        <v>1679456433.1</v>
      </c>
      <c r="FS63">
        <v>0</v>
      </c>
      <c r="FT63">
        <v>-0.109</v>
      </c>
      <c r="FU63">
        <v>0.019</v>
      </c>
      <c r="FV63">
        <v>-0.823</v>
      </c>
      <c r="FW63">
        <v>0.271</v>
      </c>
      <c r="FX63">
        <v>420</v>
      </c>
      <c r="FY63">
        <v>24</v>
      </c>
      <c r="FZ63">
        <v>0.71</v>
      </c>
      <c r="GA63">
        <v>0.25</v>
      </c>
      <c r="GB63">
        <v>-30.1280275</v>
      </c>
      <c r="GC63">
        <v>-0.06904502814255753</v>
      </c>
      <c r="GD63">
        <v>0.07211478692854889</v>
      </c>
      <c r="GE63">
        <v>1</v>
      </c>
      <c r="GF63">
        <v>0.4881354999999999</v>
      </c>
      <c r="GG63">
        <v>0.03334894559099449</v>
      </c>
      <c r="GH63">
        <v>0.004614677366837255</v>
      </c>
      <c r="GI63">
        <v>1</v>
      </c>
      <c r="GJ63">
        <v>2</v>
      </c>
      <c r="GK63">
        <v>2</v>
      </c>
      <c r="GL63" t="s">
        <v>476</v>
      </c>
      <c r="GM63">
        <v>3.10099</v>
      </c>
      <c r="GN63">
        <v>2.73581</v>
      </c>
      <c r="GO63">
        <v>0.128099</v>
      </c>
      <c r="GP63">
        <v>0.131722</v>
      </c>
      <c r="GQ63">
        <v>0.0544422</v>
      </c>
      <c r="GR63">
        <v>0.0528613</v>
      </c>
      <c r="GS63">
        <v>22509.3</v>
      </c>
      <c r="GT63">
        <v>22128.3</v>
      </c>
      <c r="GU63">
        <v>26352.6</v>
      </c>
      <c r="GV63">
        <v>25810.7</v>
      </c>
      <c r="GW63">
        <v>40025.4</v>
      </c>
      <c r="GX63">
        <v>37316.4</v>
      </c>
      <c r="GY63">
        <v>46111.9</v>
      </c>
      <c r="GZ63">
        <v>42620.9</v>
      </c>
      <c r="HA63">
        <v>1.93237</v>
      </c>
      <c r="HB63">
        <v>1.95763</v>
      </c>
      <c r="HC63">
        <v>0.0270158</v>
      </c>
      <c r="HD63">
        <v>0</v>
      </c>
      <c r="HE63">
        <v>19.5231</v>
      </c>
      <c r="HF63">
        <v>999.9</v>
      </c>
      <c r="HG63">
        <v>25.8</v>
      </c>
      <c r="HH63">
        <v>29.5</v>
      </c>
      <c r="HI63">
        <v>11.8623</v>
      </c>
      <c r="HJ63">
        <v>60.6977</v>
      </c>
      <c r="HK63">
        <v>26.895</v>
      </c>
      <c r="HL63">
        <v>1</v>
      </c>
      <c r="HM63">
        <v>-0.193064</v>
      </c>
      <c r="HN63">
        <v>3.75489</v>
      </c>
      <c r="HO63">
        <v>20.2364</v>
      </c>
      <c r="HP63">
        <v>5.21654</v>
      </c>
      <c r="HQ63">
        <v>11.98</v>
      </c>
      <c r="HR63">
        <v>4.96475</v>
      </c>
      <c r="HS63">
        <v>3.27385</v>
      </c>
      <c r="HT63">
        <v>9999</v>
      </c>
      <c r="HU63">
        <v>9999</v>
      </c>
      <c r="HV63">
        <v>9999</v>
      </c>
      <c r="HW63">
        <v>935.7</v>
      </c>
      <c r="HX63">
        <v>1.86417</v>
      </c>
      <c r="HY63">
        <v>1.86009</v>
      </c>
      <c r="HZ63">
        <v>1.85834</v>
      </c>
      <c r="IA63">
        <v>1.85986</v>
      </c>
      <c r="IB63">
        <v>1.85989</v>
      </c>
      <c r="IC63">
        <v>1.85825</v>
      </c>
      <c r="ID63">
        <v>1.8573</v>
      </c>
      <c r="IE63">
        <v>1.85237</v>
      </c>
      <c r="IF63">
        <v>0</v>
      </c>
      <c r="IG63">
        <v>0</v>
      </c>
      <c r="IH63">
        <v>0</v>
      </c>
      <c r="II63">
        <v>0</v>
      </c>
      <c r="IJ63" t="s">
        <v>433</v>
      </c>
      <c r="IK63" t="s">
        <v>434</v>
      </c>
      <c r="IL63" t="s">
        <v>435</v>
      </c>
      <c r="IM63" t="s">
        <v>435</v>
      </c>
      <c r="IN63" t="s">
        <v>435</v>
      </c>
      <c r="IO63" t="s">
        <v>435</v>
      </c>
      <c r="IP63">
        <v>0</v>
      </c>
      <c r="IQ63">
        <v>100</v>
      </c>
      <c r="IR63">
        <v>100</v>
      </c>
      <c r="IS63">
        <v>-0.84</v>
      </c>
      <c r="IT63">
        <v>0.0277</v>
      </c>
      <c r="IU63">
        <v>-0.3228139330668147</v>
      </c>
      <c r="IV63">
        <v>-0.001399286051689175</v>
      </c>
      <c r="IW63">
        <v>1.297619083215453E-06</v>
      </c>
      <c r="IX63">
        <v>-4.997941095464379E-10</v>
      </c>
      <c r="IY63">
        <v>-0.005634625857734406</v>
      </c>
      <c r="IZ63">
        <v>-0.003512179546530375</v>
      </c>
      <c r="JA63">
        <v>0.0008073039280847738</v>
      </c>
      <c r="JB63">
        <v>-5.485301315548657E-06</v>
      </c>
      <c r="JC63">
        <v>2</v>
      </c>
      <c r="JD63">
        <v>1997</v>
      </c>
      <c r="JE63">
        <v>1</v>
      </c>
      <c r="JF63">
        <v>25</v>
      </c>
      <c r="JG63">
        <v>874.3</v>
      </c>
      <c r="JH63">
        <v>874.4</v>
      </c>
      <c r="JI63">
        <v>1.81274</v>
      </c>
      <c r="JJ63">
        <v>2.62207</v>
      </c>
      <c r="JK63">
        <v>1.49658</v>
      </c>
      <c r="JL63">
        <v>2.39014</v>
      </c>
      <c r="JM63">
        <v>1.54907</v>
      </c>
      <c r="JN63">
        <v>2.41943</v>
      </c>
      <c r="JO63">
        <v>34.1225</v>
      </c>
      <c r="JP63">
        <v>24.1838</v>
      </c>
      <c r="JQ63">
        <v>18</v>
      </c>
      <c r="JR63">
        <v>486.38</v>
      </c>
      <c r="JS63">
        <v>514.273</v>
      </c>
      <c r="JT63">
        <v>15.2647</v>
      </c>
      <c r="JU63">
        <v>24.7168</v>
      </c>
      <c r="JV63">
        <v>30.0002</v>
      </c>
      <c r="JW63">
        <v>24.8287</v>
      </c>
      <c r="JX63">
        <v>24.7873</v>
      </c>
      <c r="JY63">
        <v>36.3881</v>
      </c>
      <c r="JZ63">
        <v>23.2715</v>
      </c>
      <c r="KA63">
        <v>20.8522</v>
      </c>
      <c r="KB63">
        <v>15.2733</v>
      </c>
      <c r="KC63">
        <v>760.8049999999999</v>
      </c>
      <c r="KD63">
        <v>8.840450000000001</v>
      </c>
      <c r="KE63">
        <v>100.745</v>
      </c>
      <c r="KF63">
        <v>101.118</v>
      </c>
    </row>
    <row r="64" spans="1:292">
      <c r="A64">
        <v>46</v>
      </c>
      <c r="B64">
        <v>1679508904.5</v>
      </c>
      <c r="C64">
        <v>317</v>
      </c>
      <c r="D64" t="s">
        <v>525</v>
      </c>
      <c r="E64" t="s">
        <v>526</v>
      </c>
      <c r="F64">
        <v>5</v>
      </c>
      <c r="G64" t="s">
        <v>428</v>
      </c>
      <c r="H64">
        <v>1679508897</v>
      </c>
      <c r="I64">
        <f>(J64)/1000</f>
        <v>0</v>
      </c>
      <c r="J64">
        <f>IF(DO64, AM64, AG64)</f>
        <v>0</v>
      </c>
      <c r="K64">
        <f>IF(DO64, AH64, AF64)</f>
        <v>0</v>
      </c>
      <c r="L64">
        <f>DQ64 - IF(AT64&gt;1, K64*DK64*100.0/(AV64*EE64), 0)</f>
        <v>0</v>
      </c>
      <c r="M64">
        <f>((S64-I64/2)*L64-K64)/(S64+I64/2)</f>
        <v>0</v>
      </c>
      <c r="N64">
        <f>M64*(DX64+DY64)/1000.0</f>
        <v>0</v>
      </c>
      <c r="O64">
        <f>(DQ64 - IF(AT64&gt;1, K64*DK64*100.0/(AV64*EE64), 0))*(DX64+DY64)/1000.0</f>
        <v>0</v>
      </c>
      <c r="P64">
        <f>2.0/((1/R64-1/Q64)+SIGN(R64)*SQRT((1/R64-1/Q64)*(1/R64-1/Q64) + 4*DL64/((DL64+1)*(DL64+1))*(2*1/R64*1/Q64-1/Q64*1/Q64)))</f>
        <v>0</v>
      </c>
      <c r="Q64">
        <f>IF(LEFT(DM64,1)&lt;&gt;"0",IF(LEFT(DM64,1)="1",3.0,DN64),$D$5+$E$5*(EE64*DX64/($K$5*1000))+$F$5*(EE64*DX64/($K$5*1000))*MAX(MIN(DK64,$J$5),$I$5)*MAX(MIN(DK64,$J$5),$I$5)+$G$5*MAX(MIN(DK64,$J$5),$I$5)*(EE64*DX64/($K$5*1000))+$H$5*(EE64*DX64/($K$5*1000))*(EE64*DX64/($K$5*1000)))</f>
        <v>0</v>
      </c>
      <c r="R64">
        <f>I64*(1000-(1000*0.61365*exp(17.502*V64/(240.97+V64))/(DX64+DY64)+DS64)/2)/(1000*0.61365*exp(17.502*V64/(240.97+V64))/(DX64+DY64)-DS64)</f>
        <v>0</v>
      </c>
      <c r="S64">
        <f>1/((DL64+1)/(P64/1.6)+1/(Q64/1.37)) + DL64/((DL64+1)/(P64/1.6) + DL64/(Q64/1.37))</f>
        <v>0</v>
      </c>
      <c r="T64">
        <f>(DG64*DJ64)</f>
        <v>0</v>
      </c>
      <c r="U64">
        <f>(DZ64+(T64+2*0.95*5.67E-8*(((DZ64+$B$9)+273)^4-(DZ64+273)^4)-44100*I64)/(1.84*29.3*Q64+8*0.95*5.67E-8*(DZ64+273)^3))</f>
        <v>0</v>
      </c>
      <c r="V64">
        <f>($C$9*EA64+$D$9*EB64+$E$9*U64)</f>
        <v>0</v>
      </c>
      <c r="W64">
        <f>0.61365*exp(17.502*V64/(240.97+V64))</f>
        <v>0</v>
      </c>
      <c r="X64">
        <f>(Y64/Z64*100)</f>
        <v>0</v>
      </c>
      <c r="Y64">
        <f>DS64*(DX64+DY64)/1000</f>
        <v>0</v>
      </c>
      <c r="Z64">
        <f>0.61365*exp(17.502*DZ64/(240.97+DZ64))</f>
        <v>0</v>
      </c>
      <c r="AA64">
        <f>(W64-DS64*(DX64+DY64)/1000)</f>
        <v>0</v>
      </c>
      <c r="AB64">
        <f>(-I64*44100)</f>
        <v>0</v>
      </c>
      <c r="AC64">
        <f>2*29.3*Q64*0.92*(DZ64-V64)</f>
        <v>0</v>
      </c>
      <c r="AD64">
        <f>2*0.95*5.67E-8*(((DZ64+$B$9)+273)^4-(V64+273)^4)</f>
        <v>0</v>
      </c>
      <c r="AE64">
        <f>T64+AD64+AB64+AC64</f>
        <v>0</v>
      </c>
      <c r="AF64">
        <f>DW64*AT64*(DR64-DQ64*(1000-AT64*DT64)/(1000-AT64*DS64))/(100*DK64)</f>
        <v>0</v>
      </c>
      <c r="AG64">
        <f>1000*DW64*AT64*(DS64-DT64)/(100*DK64*(1000-AT64*DS64))</f>
        <v>0</v>
      </c>
      <c r="AH64">
        <f>(AI64 - AJ64 - DX64*1E3/(8.314*(DZ64+273.15)) * AL64/DW64 * AK64) * DW64/(100*DK64) * (1000 - DT64)/1000</f>
        <v>0</v>
      </c>
      <c r="AI64">
        <v>747.9474340432462</v>
      </c>
      <c r="AJ64">
        <v>726.9833333333336</v>
      </c>
      <c r="AK64">
        <v>3.371140067838232</v>
      </c>
      <c r="AL64">
        <v>67.30139003579045</v>
      </c>
      <c r="AM64">
        <f>(AO64 - AN64 + DX64*1E3/(8.314*(DZ64+273.15)) * AQ64/DW64 * AP64) * DW64/(100*DK64) * 1000/(1000 - AO64)</f>
        <v>0</v>
      </c>
      <c r="AN64">
        <v>8.88767143050819</v>
      </c>
      <c r="AO64">
        <v>9.382332060606059</v>
      </c>
      <c r="AP64">
        <v>-2.270509308955955E-06</v>
      </c>
      <c r="AQ64">
        <v>93.42874812251745</v>
      </c>
      <c r="AR64">
        <v>2</v>
      </c>
      <c r="AS64">
        <v>0</v>
      </c>
      <c r="AT64">
        <f>IF(AR64*$H$15&gt;=AV64,1.0,(AV64/(AV64-AR64*$H$15)))</f>
        <v>0</v>
      </c>
      <c r="AU64">
        <f>(AT64-1)*100</f>
        <v>0</v>
      </c>
      <c r="AV64">
        <f>MAX(0,($B$15+$C$15*EE64)/(1+$D$15*EE64)*DX64/(DZ64+273)*$E$15)</f>
        <v>0</v>
      </c>
      <c r="AW64" t="s">
        <v>429</v>
      </c>
      <c r="AX64" t="s">
        <v>429</v>
      </c>
      <c r="AY64">
        <v>0</v>
      </c>
      <c r="AZ64">
        <v>0</v>
      </c>
      <c r="BA64">
        <f>1-AY64/AZ64</f>
        <v>0</v>
      </c>
      <c r="BB64">
        <v>0</v>
      </c>
      <c r="BC64" t="s">
        <v>429</v>
      </c>
      <c r="BD64" t="s">
        <v>429</v>
      </c>
      <c r="BE64">
        <v>0</v>
      </c>
      <c r="BF64">
        <v>0</v>
      </c>
      <c r="BG64">
        <f>1-BE64/BF64</f>
        <v>0</v>
      </c>
      <c r="BH64">
        <v>0.5</v>
      </c>
      <c r="BI64">
        <f>DH64</f>
        <v>0</v>
      </c>
      <c r="BJ64">
        <f>K64</f>
        <v>0</v>
      </c>
      <c r="BK64">
        <f>BG64*BH64*BI64</f>
        <v>0</v>
      </c>
      <c r="BL64">
        <f>(BJ64-BB64)/BI64</f>
        <v>0</v>
      </c>
      <c r="BM64">
        <f>(AZ64-BF64)/BF64</f>
        <v>0</v>
      </c>
      <c r="BN64">
        <f>AY64/(BA64+AY64/BF64)</f>
        <v>0</v>
      </c>
      <c r="BO64" t="s">
        <v>429</v>
      </c>
      <c r="BP64">
        <v>0</v>
      </c>
      <c r="BQ64">
        <f>IF(BP64&lt;&gt;0, BP64, BN64)</f>
        <v>0</v>
      </c>
      <c r="BR64">
        <f>1-BQ64/BF64</f>
        <v>0</v>
      </c>
      <c r="BS64">
        <f>(BF64-BE64)/(BF64-BQ64)</f>
        <v>0</v>
      </c>
      <c r="BT64">
        <f>(AZ64-BF64)/(AZ64-BQ64)</f>
        <v>0</v>
      </c>
      <c r="BU64">
        <f>(BF64-BE64)/(BF64-AY64)</f>
        <v>0</v>
      </c>
      <c r="BV64">
        <f>(AZ64-BF64)/(AZ64-AY64)</f>
        <v>0</v>
      </c>
      <c r="BW64">
        <f>(BS64*BQ64/BE64)</f>
        <v>0</v>
      </c>
      <c r="BX64">
        <f>(1-BW64)</f>
        <v>0</v>
      </c>
      <c r="DG64">
        <f>$B$13*EF64+$C$13*EG64+$F$13*ER64*(1-EU64)</f>
        <v>0</v>
      </c>
      <c r="DH64">
        <f>DG64*DI64</f>
        <v>0</v>
      </c>
      <c r="DI64">
        <f>($B$13*$D$11+$C$13*$D$11+$F$13*((FE64+EW64)/MAX(FE64+EW64+FF64, 0.1)*$I$11+FF64/MAX(FE64+EW64+FF64, 0.1)*$J$11))/($B$13+$C$13+$F$13)</f>
        <v>0</v>
      </c>
      <c r="DJ64">
        <f>($B$13*$K$11+$C$13*$K$11+$F$13*((FE64+EW64)/MAX(FE64+EW64+FF64, 0.1)*$P$11+FF64/MAX(FE64+EW64+FF64, 0.1)*$Q$11))/($B$13+$C$13+$F$13)</f>
        <v>0</v>
      </c>
      <c r="DK64">
        <v>1.91</v>
      </c>
      <c r="DL64">
        <v>0.5</v>
      </c>
      <c r="DM64" t="s">
        <v>430</v>
      </c>
      <c r="DN64">
        <v>2</v>
      </c>
      <c r="DO64" t="b">
        <v>1</v>
      </c>
      <c r="DP64">
        <v>1679508897</v>
      </c>
      <c r="DQ64">
        <v>696.7156296296297</v>
      </c>
      <c r="DR64">
        <v>726.8251481481483</v>
      </c>
      <c r="DS64">
        <v>9.388122222222224</v>
      </c>
      <c r="DT64">
        <v>8.895404074074074</v>
      </c>
      <c r="DU64">
        <v>697.5527407407407</v>
      </c>
      <c r="DV64">
        <v>9.360397407407406</v>
      </c>
      <c r="DW64">
        <v>500.0084814814815</v>
      </c>
      <c r="DX64">
        <v>90.04324814814815</v>
      </c>
      <c r="DY64">
        <v>0.0999730962962963</v>
      </c>
      <c r="DZ64">
        <v>18.91844814814815</v>
      </c>
      <c r="EA64">
        <v>19.98492962962963</v>
      </c>
      <c r="EB64">
        <v>999.9000000000001</v>
      </c>
      <c r="EC64">
        <v>0</v>
      </c>
      <c r="ED64">
        <v>0</v>
      </c>
      <c r="EE64">
        <v>10020.62222222222</v>
      </c>
      <c r="EF64">
        <v>0</v>
      </c>
      <c r="EG64">
        <v>12.5071</v>
      </c>
      <c r="EH64">
        <v>-30.10953333333334</v>
      </c>
      <c r="EI64">
        <v>703.3184074074074</v>
      </c>
      <c r="EJ64">
        <v>733.3484814814815</v>
      </c>
      <c r="EK64">
        <v>0.4927170740740742</v>
      </c>
      <c r="EL64">
        <v>726.8251481481483</v>
      </c>
      <c r="EM64">
        <v>8.895404074074074</v>
      </c>
      <c r="EN64">
        <v>0.8453369259259259</v>
      </c>
      <c r="EO64">
        <v>0.8009711481481481</v>
      </c>
      <c r="EP64">
        <v>4.492294444444444</v>
      </c>
      <c r="EQ64">
        <v>3.724521111111111</v>
      </c>
      <c r="ER64">
        <v>1999.997407407407</v>
      </c>
      <c r="ES64">
        <v>0.979992111111111</v>
      </c>
      <c r="ET64">
        <v>0.02000808888888889</v>
      </c>
      <c r="EU64">
        <v>0</v>
      </c>
      <c r="EV64">
        <v>169.9875925925926</v>
      </c>
      <c r="EW64">
        <v>5.00078</v>
      </c>
      <c r="EX64">
        <v>3397.93925925926</v>
      </c>
      <c r="EY64">
        <v>16379.57777777778</v>
      </c>
      <c r="EZ64">
        <v>38.23581481481482</v>
      </c>
      <c r="FA64">
        <v>39.41637037037037</v>
      </c>
      <c r="FB64">
        <v>39.03222222222222</v>
      </c>
      <c r="FC64">
        <v>38.57385185185186</v>
      </c>
      <c r="FD64">
        <v>38.68262962962962</v>
      </c>
      <c r="FE64">
        <v>1955.077407407407</v>
      </c>
      <c r="FF64">
        <v>39.92000000000001</v>
      </c>
      <c r="FG64">
        <v>0</v>
      </c>
      <c r="FH64">
        <v>1679508886.6</v>
      </c>
      <c r="FI64">
        <v>0</v>
      </c>
      <c r="FJ64">
        <v>170.0071153846154</v>
      </c>
      <c r="FK64">
        <v>0.1173675371321576</v>
      </c>
      <c r="FL64">
        <v>-6.832136753328628</v>
      </c>
      <c r="FM64">
        <v>3397.956153846154</v>
      </c>
      <c r="FN64">
        <v>15</v>
      </c>
      <c r="FO64">
        <v>0</v>
      </c>
      <c r="FP64" t="s">
        <v>431</v>
      </c>
      <c r="FQ64">
        <v>1679456443.1</v>
      </c>
      <c r="FR64">
        <v>1679456433.1</v>
      </c>
      <c r="FS64">
        <v>0</v>
      </c>
      <c r="FT64">
        <v>-0.109</v>
      </c>
      <c r="FU64">
        <v>0.019</v>
      </c>
      <c r="FV64">
        <v>-0.823</v>
      </c>
      <c r="FW64">
        <v>0.271</v>
      </c>
      <c r="FX64">
        <v>420</v>
      </c>
      <c r="FY64">
        <v>24</v>
      </c>
      <c r="FZ64">
        <v>0.71</v>
      </c>
      <c r="GA64">
        <v>0.25</v>
      </c>
      <c r="GB64">
        <v>-30.121655</v>
      </c>
      <c r="GC64">
        <v>0.1039992495310257</v>
      </c>
      <c r="GD64">
        <v>0.08283534254773142</v>
      </c>
      <c r="GE64">
        <v>0</v>
      </c>
      <c r="GF64">
        <v>0.490961175</v>
      </c>
      <c r="GG64">
        <v>0.04880061163226977</v>
      </c>
      <c r="GH64">
        <v>0.005698063951411479</v>
      </c>
      <c r="GI64">
        <v>1</v>
      </c>
      <c r="GJ64">
        <v>1</v>
      </c>
      <c r="GK64">
        <v>2</v>
      </c>
      <c r="GL64" t="s">
        <v>432</v>
      </c>
      <c r="GM64">
        <v>3.10083</v>
      </c>
      <c r="GN64">
        <v>2.73565</v>
      </c>
      <c r="GO64">
        <v>0.13014</v>
      </c>
      <c r="GP64">
        <v>0.133744</v>
      </c>
      <c r="GQ64">
        <v>0.0544139</v>
      </c>
      <c r="GR64">
        <v>0.0528594</v>
      </c>
      <c r="GS64">
        <v>22456.5</v>
      </c>
      <c r="GT64">
        <v>22076.7</v>
      </c>
      <c r="GU64">
        <v>26352.5</v>
      </c>
      <c r="GV64">
        <v>25810.5</v>
      </c>
      <c r="GW64">
        <v>40026.8</v>
      </c>
      <c r="GX64">
        <v>37316.9</v>
      </c>
      <c r="GY64">
        <v>46111.8</v>
      </c>
      <c r="GZ64">
        <v>42621.1</v>
      </c>
      <c r="HA64">
        <v>1.93205</v>
      </c>
      <c r="HB64">
        <v>1.95785</v>
      </c>
      <c r="HC64">
        <v>0.0279099</v>
      </c>
      <c r="HD64">
        <v>0</v>
      </c>
      <c r="HE64">
        <v>19.5252</v>
      </c>
      <c r="HF64">
        <v>999.9</v>
      </c>
      <c r="HG64">
        <v>25.8</v>
      </c>
      <c r="HH64">
        <v>29.6</v>
      </c>
      <c r="HI64">
        <v>11.9305</v>
      </c>
      <c r="HJ64">
        <v>60.8577</v>
      </c>
      <c r="HK64">
        <v>26.903</v>
      </c>
      <c r="HL64">
        <v>1</v>
      </c>
      <c r="HM64">
        <v>-0.19282</v>
      </c>
      <c r="HN64">
        <v>3.72094</v>
      </c>
      <c r="HO64">
        <v>20.2371</v>
      </c>
      <c r="HP64">
        <v>5.21654</v>
      </c>
      <c r="HQ64">
        <v>11.98</v>
      </c>
      <c r="HR64">
        <v>4.9647</v>
      </c>
      <c r="HS64">
        <v>3.27387</v>
      </c>
      <c r="HT64">
        <v>9999</v>
      </c>
      <c r="HU64">
        <v>9999</v>
      </c>
      <c r="HV64">
        <v>9999</v>
      </c>
      <c r="HW64">
        <v>935.7</v>
      </c>
      <c r="HX64">
        <v>1.86417</v>
      </c>
      <c r="HY64">
        <v>1.86011</v>
      </c>
      <c r="HZ64">
        <v>1.85837</v>
      </c>
      <c r="IA64">
        <v>1.85989</v>
      </c>
      <c r="IB64">
        <v>1.85989</v>
      </c>
      <c r="IC64">
        <v>1.85822</v>
      </c>
      <c r="ID64">
        <v>1.8573</v>
      </c>
      <c r="IE64">
        <v>1.85239</v>
      </c>
      <c r="IF64">
        <v>0</v>
      </c>
      <c r="IG64">
        <v>0</v>
      </c>
      <c r="IH64">
        <v>0</v>
      </c>
      <c r="II64">
        <v>0</v>
      </c>
      <c r="IJ64" t="s">
        <v>433</v>
      </c>
      <c r="IK64" t="s">
        <v>434</v>
      </c>
      <c r="IL64" t="s">
        <v>435</v>
      </c>
      <c r="IM64" t="s">
        <v>435</v>
      </c>
      <c r="IN64" t="s">
        <v>435</v>
      </c>
      <c r="IO64" t="s">
        <v>435</v>
      </c>
      <c r="IP64">
        <v>0</v>
      </c>
      <c r="IQ64">
        <v>100</v>
      </c>
      <c r="IR64">
        <v>100</v>
      </c>
      <c r="IS64">
        <v>-0.845</v>
      </c>
      <c r="IT64">
        <v>0.0277</v>
      </c>
      <c r="IU64">
        <v>-0.3228139330668147</v>
      </c>
      <c r="IV64">
        <v>-0.001399286051689175</v>
      </c>
      <c r="IW64">
        <v>1.297619083215453E-06</v>
      </c>
      <c r="IX64">
        <v>-4.997941095464379E-10</v>
      </c>
      <c r="IY64">
        <v>-0.005634625857734406</v>
      </c>
      <c r="IZ64">
        <v>-0.003512179546530375</v>
      </c>
      <c r="JA64">
        <v>0.0008073039280847738</v>
      </c>
      <c r="JB64">
        <v>-5.485301315548657E-06</v>
      </c>
      <c r="JC64">
        <v>2</v>
      </c>
      <c r="JD64">
        <v>1997</v>
      </c>
      <c r="JE64">
        <v>1</v>
      </c>
      <c r="JF64">
        <v>25</v>
      </c>
      <c r="JG64">
        <v>874.4</v>
      </c>
      <c r="JH64">
        <v>874.5</v>
      </c>
      <c r="JI64">
        <v>1.84448</v>
      </c>
      <c r="JJ64">
        <v>2.62695</v>
      </c>
      <c r="JK64">
        <v>1.49658</v>
      </c>
      <c r="JL64">
        <v>2.39014</v>
      </c>
      <c r="JM64">
        <v>1.54907</v>
      </c>
      <c r="JN64">
        <v>2.31079</v>
      </c>
      <c r="JO64">
        <v>34.1225</v>
      </c>
      <c r="JP64">
        <v>24.1751</v>
      </c>
      <c r="JQ64">
        <v>18</v>
      </c>
      <c r="JR64">
        <v>486.211</v>
      </c>
      <c r="JS64">
        <v>514.438</v>
      </c>
      <c r="JT64">
        <v>15.274</v>
      </c>
      <c r="JU64">
        <v>24.7184</v>
      </c>
      <c r="JV64">
        <v>30.0003</v>
      </c>
      <c r="JW64">
        <v>24.8308</v>
      </c>
      <c r="JX64">
        <v>24.7887</v>
      </c>
      <c r="JY64">
        <v>37.0859</v>
      </c>
      <c r="JZ64">
        <v>23.2715</v>
      </c>
      <c r="KA64">
        <v>20.8522</v>
      </c>
      <c r="KB64">
        <v>15.2907</v>
      </c>
      <c r="KC64">
        <v>774.162</v>
      </c>
      <c r="KD64">
        <v>8.841839999999999</v>
      </c>
      <c r="KE64">
        <v>100.745</v>
      </c>
      <c r="KF64">
        <v>101.118</v>
      </c>
    </row>
    <row r="65" spans="1:292">
      <c r="A65">
        <v>47</v>
      </c>
      <c r="B65">
        <v>1679508909.5</v>
      </c>
      <c r="C65">
        <v>322</v>
      </c>
      <c r="D65" t="s">
        <v>527</v>
      </c>
      <c r="E65" t="s">
        <v>528</v>
      </c>
      <c r="F65">
        <v>5</v>
      </c>
      <c r="G65" t="s">
        <v>428</v>
      </c>
      <c r="H65">
        <v>1679508901.714286</v>
      </c>
      <c r="I65">
        <f>(J65)/1000</f>
        <v>0</v>
      </c>
      <c r="J65">
        <f>IF(DO65, AM65, AG65)</f>
        <v>0</v>
      </c>
      <c r="K65">
        <f>IF(DO65, AH65, AF65)</f>
        <v>0</v>
      </c>
      <c r="L65">
        <f>DQ65 - IF(AT65&gt;1, K65*DK65*100.0/(AV65*EE65), 0)</f>
        <v>0</v>
      </c>
      <c r="M65">
        <f>((S65-I65/2)*L65-K65)/(S65+I65/2)</f>
        <v>0</v>
      </c>
      <c r="N65">
        <f>M65*(DX65+DY65)/1000.0</f>
        <v>0</v>
      </c>
      <c r="O65">
        <f>(DQ65 - IF(AT65&gt;1, K65*DK65*100.0/(AV65*EE65), 0))*(DX65+DY65)/1000.0</f>
        <v>0</v>
      </c>
      <c r="P65">
        <f>2.0/((1/R65-1/Q65)+SIGN(R65)*SQRT((1/R65-1/Q65)*(1/R65-1/Q65) + 4*DL65/((DL65+1)*(DL65+1))*(2*1/R65*1/Q65-1/Q65*1/Q65)))</f>
        <v>0</v>
      </c>
      <c r="Q65">
        <f>IF(LEFT(DM65,1)&lt;&gt;"0",IF(LEFT(DM65,1)="1",3.0,DN65),$D$5+$E$5*(EE65*DX65/($K$5*1000))+$F$5*(EE65*DX65/($K$5*1000))*MAX(MIN(DK65,$J$5),$I$5)*MAX(MIN(DK65,$J$5),$I$5)+$G$5*MAX(MIN(DK65,$J$5),$I$5)*(EE65*DX65/($K$5*1000))+$H$5*(EE65*DX65/($K$5*1000))*(EE65*DX65/($K$5*1000)))</f>
        <v>0</v>
      </c>
      <c r="R65">
        <f>I65*(1000-(1000*0.61365*exp(17.502*V65/(240.97+V65))/(DX65+DY65)+DS65)/2)/(1000*0.61365*exp(17.502*V65/(240.97+V65))/(DX65+DY65)-DS65)</f>
        <v>0</v>
      </c>
      <c r="S65">
        <f>1/((DL65+1)/(P65/1.6)+1/(Q65/1.37)) + DL65/((DL65+1)/(P65/1.6) + DL65/(Q65/1.37))</f>
        <v>0</v>
      </c>
      <c r="T65">
        <f>(DG65*DJ65)</f>
        <v>0</v>
      </c>
      <c r="U65">
        <f>(DZ65+(T65+2*0.95*5.67E-8*(((DZ65+$B$9)+273)^4-(DZ65+273)^4)-44100*I65)/(1.84*29.3*Q65+8*0.95*5.67E-8*(DZ65+273)^3))</f>
        <v>0</v>
      </c>
      <c r="V65">
        <f>($C$9*EA65+$D$9*EB65+$E$9*U65)</f>
        <v>0</v>
      </c>
      <c r="W65">
        <f>0.61365*exp(17.502*V65/(240.97+V65))</f>
        <v>0</v>
      </c>
      <c r="X65">
        <f>(Y65/Z65*100)</f>
        <v>0</v>
      </c>
      <c r="Y65">
        <f>DS65*(DX65+DY65)/1000</f>
        <v>0</v>
      </c>
      <c r="Z65">
        <f>0.61365*exp(17.502*DZ65/(240.97+DZ65))</f>
        <v>0</v>
      </c>
      <c r="AA65">
        <f>(W65-DS65*(DX65+DY65)/1000)</f>
        <v>0</v>
      </c>
      <c r="AB65">
        <f>(-I65*44100)</f>
        <v>0</v>
      </c>
      <c r="AC65">
        <f>2*29.3*Q65*0.92*(DZ65-V65)</f>
        <v>0</v>
      </c>
      <c r="AD65">
        <f>2*0.95*5.67E-8*(((DZ65+$B$9)+273)^4-(V65+273)^4)</f>
        <v>0</v>
      </c>
      <c r="AE65">
        <f>T65+AD65+AB65+AC65</f>
        <v>0</v>
      </c>
      <c r="AF65">
        <f>DW65*AT65*(DR65-DQ65*(1000-AT65*DT65)/(1000-AT65*DS65))/(100*DK65)</f>
        <v>0</v>
      </c>
      <c r="AG65">
        <f>1000*DW65*AT65*(DS65-DT65)/(100*DK65*(1000-AT65*DS65))</f>
        <v>0</v>
      </c>
      <c r="AH65">
        <f>(AI65 - AJ65 - DX65*1E3/(8.314*(DZ65+273.15)) * AL65/DW65 * AK65) * DW65/(100*DK65) * (1000 - DT65)/1000</f>
        <v>0</v>
      </c>
      <c r="AI65">
        <v>765.0452683056068</v>
      </c>
      <c r="AJ65">
        <v>743.8676484848487</v>
      </c>
      <c r="AK65">
        <v>3.372398614508213</v>
      </c>
      <c r="AL65">
        <v>67.30139003579045</v>
      </c>
      <c r="AM65">
        <f>(AO65 - AN65 + DX65*1E3/(8.314*(DZ65+273.15)) * AQ65/DW65 * AP65) * DW65/(100*DK65) * 1000/(1000 - AO65)</f>
        <v>0</v>
      </c>
      <c r="AN65">
        <v>8.887169821553892</v>
      </c>
      <c r="AO65">
        <v>9.37705836363636</v>
      </c>
      <c r="AP65">
        <v>-2.206501524801691E-06</v>
      </c>
      <c r="AQ65">
        <v>93.42874812251745</v>
      </c>
      <c r="AR65">
        <v>2</v>
      </c>
      <c r="AS65">
        <v>0</v>
      </c>
      <c r="AT65">
        <f>IF(AR65*$H$15&gt;=AV65,1.0,(AV65/(AV65-AR65*$H$15)))</f>
        <v>0</v>
      </c>
      <c r="AU65">
        <f>(AT65-1)*100</f>
        <v>0</v>
      </c>
      <c r="AV65">
        <f>MAX(0,($B$15+$C$15*EE65)/(1+$D$15*EE65)*DX65/(DZ65+273)*$E$15)</f>
        <v>0</v>
      </c>
      <c r="AW65" t="s">
        <v>429</v>
      </c>
      <c r="AX65" t="s">
        <v>429</v>
      </c>
      <c r="AY65">
        <v>0</v>
      </c>
      <c r="AZ65">
        <v>0</v>
      </c>
      <c r="BA65">
        <f>1-AY65/AZ65</f>
        <v>0</v>
      </c>
      <c r="BB65">
        <v>0</v>
      </c>
      <c r="BC65" t="s">
        <v>429</v>
      </c>
      <c r="BD65" t="s">
        <v>429</v>
      </c>
      <c r="BE65">
        <v>0</v>
      </c>
      <c r="BF65">
        <v>0</v>
      </c>
      <c r="BG65">
        <f>1-BE65/BF65</f>
        <v>0</v>
      </c>
      <c r="BH65">
        <v>0.5</v>
      </c>
      <c r="BI65">
        <f>DH65</f>
        <v>0</v>
      </c>
      <c r="BJ65">
        <f>K65</f>
        <v>0</v>
      </c>
      <c r="BK65">
        <f>BG65*BH65*BI65</f>
        <v>0</v>
      </c>
      <c r="BL65">
        <f>(BJ65-BB65)/BI65</f>
        <v>0</v>
      </c>
      <c r="BM65">
        <f>(AZ65-BF65)/BF65</f>
        <v>0</v>
      </c>
      <c r="BN65">
        <f>AY65/(BA65+AY65/BF65)</f>
        <v>0</v>
      </c>
      <c r="BO65" t="s">
        <v>429</v>
      </c>
      <c r="BP65">
        <v>0</v>
      </c>
      <c r="BQ65">
        <f>IF(BP65&lt;&gt;0, BP65, BN65)</f>
        <v>0</v>
      </c>
      <c r="BR65">
        <f>1-BQ65/BF65</f>
        <v>0</v>
      </c>
      <c r="BS65">
        <f>(BF65-BE65)/(BF65-BQ65)</f>
        <v>0</v>
      </c>
      <c r="BT65">
        <f>(AZ65-BF65)/(AZ65-BQ65)</f>
        <v>0</v>
      </c>
      <c r="BU65">
        <f>(BF65-BE65)/(BF65-AY65)</f>
        <v>0</v>
      </c>
      <c r="BV65">
        <f>(AZ65-BF65)/(AZ65-AY65)</f>
        <v>0</v>
      </c>
      <c r="BW65">
        <f>(BS65*BQ65/BE65)</f>
        <v>0</v>
      </c>
      <c r="BX65">
        <f>(1-BW65)</f>
        <v>0</v>
      </c>
      <c r="DG65">
        <f>$B$13*EF65+$C$13*EG65+$F$13*ER65*(1-EU65)</f>
        <v>0</v>
      </c>
      <c r="DH65">
        <f>DG65*DI65</f>
        <v>0</v>
      </c>
      <c r="DI65">
        <f>($B$13*$D$11+$C$13*$D$11+$F$13*((FE65+EW65)/MAX(FE65+EW65+FF65, 0.1)*$I$11+FF65/MAX(FE65+EW65+FF65, 0.1)*$J$11))/($B$13+$C$13+$F$13)</f>
        <v>0</v>
      </c>
      <c r="DJ65">
        <f>($B$13*$K$11+$C$13*$K$11+$F$13*((FE65+EW65)/MAX(FE65+EW65+FF65, 0.1)*$P$11+FF65/MAX(FE65+EW65+FF65, 0.1)*$Q$11))/($B$13+$C$13+$F$13)</f>
        <v>0</v>
      </c>
      <c r="DK65">
        <v>1.91</v>
      </c>
      <c r="DL65">
        <v>0.5</v>
      </c>
      <c r="DM65" t="s">
        <v>430</v>
      </c>
      <c r="DN65">
        <v>2</v>
      </c>
      <c r="DO65" t="b">
        <v>1</v>
      </c>
      <c r="DP65">
        <v>1679508901.714286</v>
      </c>
      <c r="DQ65">
        <v>712.4998571428571</v>
      </c>
      <c r="DR65">
        <v>742.6803571428571</v>
      </c>
      <c r="DS65">
        <v>9.384519642857143</v>
      </c>
      <c r="DT65">
        <v>8.889990000000001</v>
      </c>
      <c r="DU65">
        <v>713.3418571428571</v>
      </c>
      <c r="DV65">
        <v>9.356830714285715</v>
      </c>
      <c r="DW65">
        <v>500.0215</v>
      </c>
      <c r="DX65">
        <v>90.04249285714288</v>
      </c>
      <c r="DY65">
        <v>0.1000000071428571</v>
      </c>
      <c r="DZ65">
        <v>18.918775</v>
      </c>
      <c r="EA65">
        <v>19.98326071428571</v>
      </c>
      <c r="EB65">
        <v>999.9000000000002</v>
      </c>
      <c r="EC65">
        <v>0</v>
      </c>
      <c r="ED65">
        <v>0</v>
      </c>
      <c r="EE65">
        <v>10020.82785714286</v>
      </c>
      <c r="EF65">
        <v>0</v>
      </c>
      <c r="EG65">
        <v>12.5071</v>
      </c>
      <c r="EH65">
        <v>-30.18057857142857</v>
      </c>
      <c r="EI65">
        <v>719.2494642857143</v>
      </c>
      <c r="EJ65">
        <v>749.3419642857143</v>
      </c>
      <c r="EK65">
        <v>0.4945295357142857</v>
      </c>
      <c r="EL65">
        <v>742.6803571428571</v>
      </c>
      <c r="EM65">
        <v>8.889990000000001</v>
      </c>
      <c r="EN65">
        <v>0.8450054642857143</v>
      </c>
      <c r="EO65">
        <v>0.8004768928571429</v>
      </c>
      <c r="EP65">
        <v>4.486690714285714</v>
      </c>
      <c r="EQ65">
        <v>3.715760714285715</v>
      </c>
      <c r="ER65">
        <v>2000.006785714286</v>
      </c>
      <c r="ES65">
        <v>0.9799925714285713</v>
      </c>
      <c r="ET65">
        <v>0.02000762142857143</v>
      </c>
      <c r="EU65">
        <v>0</v>
      </c>
      <c r="EV65">
        <v>169.9934642857143</v>
      </c>
      <c r="EW65">
        <v>5.00078</v>
      </c>
      <c r="EX65">
        <v>3397.3125</v>
      </c>
      <c r="EY65">
        <v>16379.65357142857</v>
      </c>
      <c r="EZ65">
        <v>38.17382142857142</v>
      </c>
      <c r="FA65">
        <v>39.37917857142856</v>
      </c>
      <c r="FB65">
        <v>38.98642857142857</v>
      </c>
      <c r="FC65">
        <v>38.52653571428571</v>
      </c>
      <c r="FD65">
        <v>38.63817857142857</v>
      </c>
      <c r="FE65">
        <v>1955.088214285715</v>
      </c>
      <c r="FF65">
        <v>39.91857142857144</v>
      </c>
      <c r="FG65">
        <v>0</v>
      </c>
      <c r="FH65">
        <v>1679508892</v>
      </c>
      <c r="FI65">
        <v>0</v>
      </c>
      <c r="FJ65">
        <v>170.00768</v>
      </c>
      <c r="FK65">
        <v>0.05361537548928995</v>
      </c>
      <c r="FL65">
        <v>-9.498461521122421</v>
      </c>
      <c r="FM65">
        <v>3397.178800000001</v>
      </c>
      <c r="FN65">
        <v>15</v>
      </c>
      <c r="FO65">
        <v>0</v>
      </c>
      <c r="FP65" t="s">
        <v>431</v>
      </c>
      <c r="FQ65">
        <v>1679456443.1</v>
      </c>
      <c r="FR65">
        <v>1679456433.1</v>
      </c>
      <c r="FS65">
        <v>0</v>
      </c>
      <c r="FT65">
        <v>-0.109</v>
      </c>
      <c r="FU65">
        <v>0.019</v>
      </c>
      <c r="FV65">
        <v>-0.823</v>
      </c>
      <c r="FW65">
        <v>0.271</v>
      </c>
      <c r="FX65">
        <v>420</v>
      </c>
      <c r="FY65">
        <v>24</v>
      </c>
      <c r="FZ65">
        <v>0.71</v>
      </c>
      <c r="GA65">
        <v>0.25</v>
      </c>
      <c r="GB65">
        <v>-30.13861951219512</v>
      </c>
      <c r="GC65">
        <v>-0.6152153310104781</v>
      </c>
      <c r="GD65">
        <v>0.09974288951859231</v>
      </c>
      <c r="GE65">
        <v>0</v>
      </c>
      <c r="GF65">
        <v>0.4921372439024391</v>
      </c>
      <c r="GG65">
        <v>0.03023659233449464</v>
      </c>
      <c r="GH65">
        <v>0.005182729485138246</v>
      </c>
      <c r="GI65">
        <v>1</v>
      </c>
      <c r="GJ65">
        <v>1</v>
      </c>
      <c r="GK65">
        <v>2</v>
      </c>
      <c r="GL65" t="s">
        <v>432</v>
      </c>
      <c r="GM65">
        <v>3.10082</v>
      </c>
      <c r="GN65">
        <v>2.73531</v>
      </c>
      <c r="GO65">
        <v>0.132168</v>
      </c>
      <c r="GP65">
        <v>0.135742</v>
      </c>
      <c r="GQ65">
        <v>0.0543928</v>
      </c>
      <c r="GR65">
        <v>0.0528572</v>
      </c>
      <c r="GS65">
        <v>22404.2</v>
      </c>
      <c r="GT65">
        <v>22025.9</v>
      </c>
      <c r="GU65">
        <v>26352.5</v>
      </c>
      <c r="GV65">
        <v>25810.6</v>
      </c>
      <c r="GW65">
        <v>40027.6</v>
      </c>
      <c r="GX65">
        <v>37317.1</v>
      </c>
      <c r="GY65">
        <v>46111.5</v>
      </c>
      <c r="GZ65">
        <v>42620.9</v>
      </c>
      <c r="HA65">
        <v>1.93172</v>
      </c>
      <c r="HB65">
        <v>1.9579</v>
      </c>
      <c r="HC65">
        <v>0.0280887</v>
      </c>
      <c r="HD65">
        <v>0</v>
      </c>
      <c r="HE65">
        <v>19.5273</v>
      </c>
      <c r="HF65">
        <v>999.9</v>
      </c>
      <c r="HG65">
        <v>25.8</v>
      </c>
      <c r="HH65">
        <v>29.5</v>
      </c>
      <c r="HI65">
        <v>11.861</v>
      </c>
      <c r="HJ65">
        <v>61.0177</v>
      </c>
      <c r="HK65">
        <v>26.7508</v>
      </c>
      <c r="HL65">
        <v>1</v>
      </c>
      <c r="HM65">
        <v>-0.192927</v>
      </c>
      <c r="HN65">
        <v>3.69623</v>
      </c>
      <c r="HO65">
        <v>20.2378</v>
      </c>
      <c r="HP65">
        <v>5.21639</v>
      </c>
      <c r="HQ65">
        <v>11.98</v>
      </c>
      <c r="HR65">
        <v>4.96475</v>
      </c>
      <c r="HS65">
        <v>3.27387</v>
      </c>
      <c r="HT65">
        <v>9999</v>
      </c>
      <c r="HU65">
        <v>9999</v>
      </c>
      <c r="HV65">
        <v>9999</v>
      </c>
      <c r="HW65">
        <v>935.7</v>
      </c>
      <c r="HX65">
        <v>1.86417</v>
      </c>
      <c r="HY65">
        <v>1.86009</v>
      </c>
      <c r="HZ65">
        <v>1.85835</v>
      </c>
      <c r="IA65">
        <v>1.85986</v>
      </c>
      <c r="IB65">
        <v>1.85989</v>
      </c>
      <c r="IC65">
        <v>1.85824</v>
      </c>
      <c r="ID65">
        <v>1.8573</v>
      </c>
      <c r="IE65">
        <v>1.85233</v>
      </c>
      <c r="IF65">
        <v>0</v>
      </c>
      <c r="IG65">
        <v>0</v>
      </c>
      <c r="IH65">
        <v>0</v>
      </c>
      <c r="II65">
        <v>0</v>
      </c>
      <c r="IJ65" t="s">
        <v>433</v>
      </c>
      <c r="IK65" t="s">
        <v>434</v>
      </c>
      <c r="IL65" t="s">
        <v>435</v>
      </c>
      <c r="IM65" t="s">
        <v>435</v>
      </c>
      <c r="IN65" t="s">
        <v>435</v>
      </c>
      <c r="IO65" t="s">
        <v>435</v>
      </c>
      <c r="IP65">
        <v>0</v>
      </c>
      <c r="IQ65">
        <v>100</v>
      </c>
      <c r="IR65">
        <v>100</v>
      </c>
      <c r="IS65">
        <v>-0.85</v>
      </c>
      <c r="IT65">
        <v>0.0276</v>
      </c>
      <c r="IU65">
        <v>-0.3228139330668147</v>
      </c>
      <c r="IV65">
        <v>-0.001399286051689175</v>
      </c>
      <c r="IW65">
        <v>1.297619083215453E-06</v>
      </c>
      <c r="IX65">
        <v>-4.997941095464379E-10</v>
      </c>
      <c r="IY65">
        <v>-0.005634625857734406</v>
      </c>
      <c r="IZ65">
        <v>-0.003512179546530375</v>
      </c>
      <c r="JA65">
        <v>0.0008073039280847738</v>
      </c>
      <c r="JB65">
        <v>-5.485301315548657E-06</v>
      </c>
      <c r="JC65">
        <v>2</v>
      </c>
      <c r="JD65">
        <v>1997</v>
      </c>
      <c r="JE65">
        <v>1</v>
      </c>
      <c r="JF65">
        <v>25</v>
      </c>
      <c r="JG65">
        <v>874.4</v>
      </c>
      <c r="JH65">
        <v>874.6</v>
      </c>
      <c r="JI65">
        <v>1.87744</v>
      </c>
      <c r="JJ65">
        <v>2.61963</v>
      </c>
      <c r="JK65">
        <v>1.49658</v>
      </c>
      <c r="JL65">
        <v>2.39014</v>
      </c>
      <c r="JM65">
        <v>1.54907</v>
      </c>
      <c r="JN65">
        <v>2.34375</v>
      </c>
      <c r="JO65">
        <v>34.1225</v>
      </c>
      <c r="JP65">
        <v>24.1838</v>
      </c>
      <c r="JQ65">
        <v>18</v>
      </c>
      <c r="JR65">
        <v>486.039</v>
      </c>
      <c r="JS65">
        <v>514.49</v>
      </c>
      <c r="JT65">
        <v>15.2896</v>
      </c>
      <c r="JU65">
        <v>24.7205</v>
      </c>
      <c r="JV65">
        <v>30.0002</v>
      </c>
      <c r="JW65">
        <v>24.8323</v>
      </c>
      <c r="JX65">
        <v>24.7908</v>
      </c>
      <c r="JY65">
        <v>37.6998</v>
      </c>
      <c r="JZ65">
        <v>23.2715</v>
      </c>
      <c r="KA65">
        <v>20.8522</v>
      </c>
      <c r="KB65">
        <v>15.299</v>
      </c>
      <c r="KC65">
        <v>794.196</v>
      </c>
      <c r="KD65">
        <v>8.84435</v>
      </c>
      <c r="KE65">
        <v>100.744</v>
      </c>
      <c r="KF65">
        <v>101.118</v>
      </c>
    </row>
    <row r="66" spans="1:292">
      <c r="A66">
        <v>48</v>
      </c>
      <c r="B66">
        <v>1679508914.5</v>
      </c>
      <c r="C66">
        <v>327</v>
      </c>
      <c r="D66" t="s">
        <v>529</v>
      </c>
      <c r="E66" t="s">
        <v>530</v>
      </c>
      <c r="F66">
        <v>5</v>
      </c>
      <c r="G66" t="s">
        <v>428</v>
      </c>
      <c r="H66">
        <v>1679508907</v>
      </c>
      <c r="I66">
        <f>(J66)/1000</f>
        <v>0</v>
      </c>
      <c r="J66">
        <f>IF(DO66, AM66, AG66)</f>
        <v>0</v>
      </c>
      <c r="K66">
        <f>IF(DO66, AH66, AF66)</f>
        <v>0</v>
      </c>
      <c r="L66">
        <f>DQ66 - IF(AT66&gt;1, K66*DK66*100.0/(AV66*EE66), 0)</f>
        <v>0</v>
      </c>
      <c r="M66">
        <f>((S66-I66/2)*L66-K66)/(S66+I66/2)</f>
        <v>0</v>
      </c>
      <c r="N66">
        <f>M66*(DX66+DY66)/1000.0</f>
        <v>0</v>
      </c>
      <c r="O66">
        <f>(DQ66 - IF(AT66&gt;1, K66*DK66*100.0/(AV66*EE66), 0))*(DX66+DY66)/1000.0</f>
        <v>0</v>
      </c>
      <c r="P66">
        <f>2.0/((1/R66-1/Q66)+SIGN(R66)*SQRT((1/R66-1/Q66)*(1/R66-1/Q66) + 4*DL66/((DL66+1)*(DL66+1))*(2*1/R66*1/Q66-1/Q66*1/Q66)))</f>
        <v>0</v>
      </c>
      <c r="Q66">
        <f>IF(LEFT(DM66,1)&lt;&gt;"0",IF(LEFT(DM66,1)="1",3.0,DN66),$D$5+$E$5*(EE66*DX66/($K$5*1000))+$F$5*(EE66*DX66/($K$5*1000))*MAX(MIN(DK66,$J$5),$I$5)*MAX(MIN(DK66,$J$5),$I$5)+$G$5*MAX(MIN(DK66,$J$5),$I$5)*(EE66*DX66/($K$5*1000))+$H$5*(EE66*DX66/($K$5*1000))*(EE66*DX66/($K$5*1000)))</f>
        <v>0</v>
      </c>
      <c r="R66">
        <f>I66*(1000-(1000*0.61365*exp(17.502*V66/(240.97+V66))/(DX66+DY66)+DS66)/2)/(1000*0.61365*exp(17.502*V66/(240.97+V66))/(DX66+DY66)-DS66)</f>
        <v>0</v>
      </c>
      <c r="S66">
        <f>1/((DL66+1)/(P66/1.6)+1/(Q66/1.37)) + DL66/((DL66+1)/(P66/1.6) + DL66/(Q66/1.37))</f>
        <v>0</v>
      </c>
      <c r="T66">
        <f>(DG66*DJ66)</f>
        <v>0</v>
      </c>
      <c r="U66">
        <f>(DZ66+(T66+2*0.95*5.67E-8*(((DZ66+$B$9)+273)^4-(DZ66+273)^4)-44100*I66)/(1.84*29.3*Q66+8*0.95*5.67E-8*(DZ66+273)^3))</f>
        <v>0</v>
      </c>
      <c r="V66">
        <f>($C$9*EA66+$D$9*EB66+$E$9*U66)</f>
        <v>0</v>
      </c>
      <c r="W66">
        <f>0.61365*exp(17.502*V66/(240.97+V66))</f>
        <v>0</v>
      </c>
      <c r="X66">
        <f>(Y66/Z66*100)</f>
        <v>0</v>
      </c>
      <c r="Y66">
        <f>DS66*(DX66+DY66)/1000</f>
        <v>0</v>
      </c>
      <c r="Z66">
        <f>0.61365*exp(17.502*DZ66/(240.97+DZ66))</f>
        <v>0</v>
      </c>
      <c r="AA66">
        <f>(W66-DS66*(DX66+DY66)/1000)</f>
        <v>0</v>
      </c>
      <c r="AB66">
        <f>(-I66*44100)</f>
        <v>0</v>
      </c>
      <c r="AC66">
        <f>2*29.3*Q66*0.92*(DZ66-V66)</f>
        <v>0</v>
      </c>
      <c r="AD66">
        <f>2*0.95*5.67E-8*(((DZ66+$B$9)+273)^4-(V66+273)^4)</f>
        <v>0</v>
      </c>
      <c r="AE66">
        <f>T66+AD66+AB66+AC66</f>
        <v>0</v>
      </c>
      <c r="AF66">
        <f>DW66*AT66*(DR66-DQ66*(1000-AT66*DT66)/(1000-AT66*DS66))/(100*DK66)</f>
        <v>0</v>
      </c>
      <c r="AG66">
        <f>1000*DW66*AT66*(DS66-DT66)/(100*DK66*(1000-AT66*DS66))</f>
        <v>0</v>
      </c>
      <c r="AH66">
        <f>(AI66 - AJ66 - DX66*1E3/(8.314*(DZ66+273.15)) * AL66/DW66 * AK66) * DW66/(100*DK66) * (1000 - DT66)/1000</f>
        <v>0</v>
      </c>
      <c r="AI66">
        <v>781.9419562301357</v>
      </c>
      <c r="AJ66">
        <v>760.8072484848482</v>
      </c>
      <c r="AK66">
        <v>3.378888860676798</v>
      </c>
      <c r="AL66">
        <v>67.30139003579045</v>
      </c>
      <c r="AM66">
        <f>(AO66 - AN66 + DX66*1E3/(8.314*(DZ66+273.15)) * AQ66/DW66 * AP66) * DW66/(100*DK66) * 1000/(1000 - AO66)</f>
        <v>0</v>
      </c>
      <c r="AN66">
        <v>8.885471002188014</v>
      </c>
      <c r="AO66">
        <v>9.376110606060607</v>
      </c>
      <c r="AP66">
        <v>-5.139751571973444E-07</v>
      </c>
      <c r="AQ66">
        <v>93.42874812251745</v>
      </c>
      <c r="AR66">
        <v>2</v>
      </c>
      <c r="AS66">
        <v>0</v>
      </c>
      <c r="AT66">
        <f>IF(AR66*$H$15&gt;=AV66,1.0,(AV66/(AV66-AR66*$H$15)))</f>
        <v>0</v>
      </c>
      <c r="AU66">
        <f>(AT66-1)*100</f>
        <v>0</v>
      </c>
      <c r="AV66">
        <f>MAX(0,($B$15+$C$15*EE66)/(1+$D$15*EE66)*DX66/(DZ66+273)*$E$15)</f>
        <v>0</v>
      </c>
      <c r="AW66" t="s">
        <v>429</v>
      </c>
      <c r="AX66" t="s">
        <v>429</v>
      </c>
      <c r="AY66">
        <v>0</v>
      </c>
      <c r="AZ66">
        <v>0</v>
      </c>
      <c r="BA66">
        <f>1-AY66/AZ66</f>
        <v>0</v>
      </c>
      <c r="BB66">
        <v>0</v>
      </c>
      <c r="BC66" t="s">
        <v>429</v>
      </c>
      <c r="BD66" t="s">
        <v>429</v>
      </c>
      <c r="BE66">
        <v>0</v>
      </c>
      <c r="BF66">
        <v>0</v>
      </c>
      <c r="BG66">
        <f>1-BE66/BF66</f>
        <v>0</v>
      </c>
      <c r="BH66">
        <v>0.5</v>
      </c>
      <c r="BI66">
        <f>DH66</f>
        <v>0</v>
      </c>
      <c r="BJ66">
        <f>K66</f>
        <v>0</v>
      </c>
      <c r="BK66">
        <f>BG66*BH66*BI66</f>
        <v>0</v>
      </c>
      <c r="BL66">
        <f>(BJ66-BB66)/BI66</f>
        <v>0</v>
      </c>
      <c r="BM66">
        <f>(AZ66-BF66)/BF66</f>
        <v>0</v>
      </c>
      <c r="BN66">
        <f>AY66/(BA66+AY66/BF66)</f>
        <v>0</v>
      </c>
      <c r="BO66" t="s">
        <v>429</v>
      </c>
      <c r="BP66">
        <v>0</v>
      </c>
      <c r="BQ66">
        <f>IF(BP66&lt;&gt;0, BP66, BN66)</f>
        <v>0</v>
      </c>
      <c r="BR66">
        <f>1-BQ66/BF66</f>
        <v>0</v>
      </c>
      <c r="BS66">
        <f>(BF66-BE66)/(BF66-BQ66)</f>
        <v>0</v>
      </c>
      <c r="BT66">
        <f>(AZ66-BF66)/(AZ66-BQ66)</f>
        <v>0</v>
      </c>
      <c r="BU66">
        <f>(BF66-BE66)/(BF66-AY66)</f>
        <v>0</v>
      </c>
      <c r="BV66">
        <f>(AZ66-BF66)/(AZ66-AY66)</f>
        <v>0</v>
      </c>
      <c r="BW66">
        <f>(BS66*BQ66/BE66)</f>
        <v>0</v>
      </c>
      <c r="BX66">
        <f>(1-BW66)</f>
        <v>0</v>
      </c>
      <c r="DG66">
        <f>$B$13*EF66+$C$13*EG66+$F$13*ER66*(1-EU66)</f>
        <v>0</v>
      </c>
      <c r="DH66">
        <f>DG66*DI66</f>
        <v>0</v>
      </c>
      <c r="DI66">
        <f>($B$13*$D$11+$C$13*$D$11+$F$13*((FE66+EW66)/MAX(FE66+EW66+FF66, 0.1)*$I$11+FF66/MAX(FE66+EW66+FF66, 0.1)*$J$11))/($B$13+$C$13+$F$13)</f>
        <v>0</v>
      </c>
      <c r="DJ66">
        <f>($B$13*$K$11+$C$13*$K$11+$F$13*((FE66+EW66)/MAX(FE66+EW66+FF66, 0.1)*$P$11+FF66/MAX(FE66+EW66+FF66, 0.1)*$Q$11))/($B$13+$C$13+$F$13)</f>
        <v>0</v>
      </c>
      <c r="DK66">
        <v>1.91</v>
      </c>
      <c r="DL66">
        <v>0.5</v>
      </c>
      <c r="DM66" t="s">
        <v>430</v>
      </c>
      <c r="DN66">
        <v>2</v>
      </c>
      <c r="DO66" t="b">
        <v>1</v>
      </c>
      <c r="DP66">
        <v>1679508907</v>
      </c>
      <c r="DQ66">
        <v>730.2222592592593</v>
      </c>
      <c r="DR66">
        <v>760.4104074074074</v>
      </c>
      <c r="DS66">
        <v>9.37987</v>
      </c>
      <c r="DT66">
        <v>8.886797777777778</v>
      </c>
      <c r="DU66">
        <v>731.0697037037036</v>
      </c>
      <c r="DV66">
        <v>9.352226666666667</v>
      </c>
      <c r="DW66">
        <v>500.0348518518519</v>
      </c>
      <c r="DX66">
        <v>90.04242222222223</v>
      </c>
      <c r="DY66">
        <v>0.09994187407407409</v>
      </c>
      <c r="DZ66">
        <v>18.91931481481481</v>
      </c>
      <c r="EA66">
        <v>19.98456666666667</v>
      </c>
      <c r="EB66">
        <v>999.9000000000001</v>
      </c>
      <c r="EC66">
        <v>0</v>
      </c>
      <c r="ED66">
        <v>0</v>
      </c>
      <c r="EE66">
        <v>10010.18592592593</v>
      </c>
      <c r="EF66">
        <v>0</v>
      </c>
      <c r="EG66">
        <v>12.5071</v>
      </c>
      <c r="EH66">
        <v>-30.18822962962963</v>
      </c>
      <c r="EI66">
        <v>737.1362962962962</v>
      </c>
      <c r="EJ66">
        <v>767.2286666666668</v>
      </c>
      <c r="EK66">
        <v>0.493070962962963</v>
      </c>
      <c r="EL66">
        <v>760.4104074074074</v>
      </c>
      <c r="EM66">
        <v>8.886797777777778</v>
      </c>
      <c r="EN66">
        <v>0.8445860740740742</v>
      </c>
      <c r="EO66">
        <v>0.8001888888888889</v>
      </c>
      <c r="EP66">
        <v>4.479601111111111</v>
      </c>
      <c r="EQ66">
        <v>3.710654444444445</v>
      </c>
      <c r="ER66">
        <v>2000.020740740741</v>
      </c>
      <c r="ES66">
        <v>0.9799979259259261</v>
      </c>
      <c r="ET66">
        <v>0.02000206666666667</v>
      </c>
      <c r="EU66">
        <v>0</v>
      </c>
      <c r="EV66">
        <v>169.9782592592592</v>
      </c>
      <c r="EW66">
        <v>5.00078</v>
      </c>
      <c r="EX66">
        <v>3396.578888888889</v>
      </c>
      <c r="EY66">
        <v>16379.8</v>
      </c>
      <c r="EZ66">
        <v>38.12237037037036</v>
      </c>
      <c r="FA66">
        <v>39.33537037037036</v>
      </c>
      <c r="FB66">
        <v>38.94418518518518</v>
      </c>
      <c r="FC66">
        <v>38.47196296296296</v>
      </c>
      <c r="FD66">
        <v>38.5924074074074</v>
      </c>
      <c r="FE66">
        <v>1955.112222222222</v>
      </c>
      <c r="FF66">
        <v>39.90518518518519</v>
      </c>
      <c r="FG66">
        <v>0</v>
      </c>
      <c r="FH66">
        <v>1679508896.8</v>
      </c>
      <c r="FI66">
        <v>0</v>
      </c>
      <c r="FJ66">
        <v>170.00508</v>
      </c>
      <c r="FK66">
        <v>0.06338461192889255</v>
      </c>
      <c r="FL66">
        <v>-9.462307708568684</v>
      </c>
      <c r="FM66">
        <v>3396.5</v>
      </c>
      <c r="FN66">
        <v>15</v>
      </c>
      <c r="FO66">
        <v>0</v>
      </c>
      <c r="FP66" t="s">
        <v>431</v>
      </c>
      <c r="FQ66">
        <v>1679456443.1</v>
      </c>
      <c r="FR66">
        <v>1679456433.1</v>
      </c>
      <c r="FS66">
        <v>0</v>
      </c>
      <c r="FT66">
        <v>-0.109</v>
      </c>
      <c r="FU66">
        <v>0.019</v>
      </c>
      <c r="FV66">
        <v>-0.823</v>
      </c>
      <c r="FW66">
        <v>0.271</v>
      </c>
      <c r="FX66">
        <v>420</v>
      </c>
      <c r="FY66">
        <v>24</v>
      </c>
      <c r="FZ66">
        <v>0.71</v>
      </c>
      <c r="GA66">
        <v>0.25</v>
      </c>
      <c r="GB66">
        <v>-30.1835675</v>
      </c>
      <c r="GC66">
        <v>-0.305492307692299</v>
      </c>
      <c r="GD66">
        <v>0.088246281472649</v>
      </c>
      <c r="GE66">
        <v>0</v>
      </c>
      <c r="GF66">
        <v>0.4936807249999999</v>
      </c>
      <c r="GG66">
        <v>-0.0200183752345224</v>
      </c>
      <c r="GH66">
        <v>0.003546355030080181</v>
      </c>
      <c r="GI66">
        <v>1</v>
      </c>
      <c r="GJ66">
        <v>1</v>
      </c>
      <c r="GK66">
        <v>2</v>
      </c>
      <c r="GL66" t="s">
        <v>432</v>
      </c>
      <c r="GM66">
        <v>3.10095</v>
      </c>
      <c r="GN66">
        <v>2.73523</v>
      </c>
      <c r="GO66">
        <v>0.134176</v>
      </c>
      <c r="GP66">
        <v>0.137698</v>
      </c>
      <c r="GQ66">
        <v>0.0543923</v>
      </c>
      <c r="GR66">
        <v>0.0528549</v>
      </c>
      <c r="GS66">
        <v>22352.1</v>
      </c>
      <c r="GT66">
        <v>21975.6</v>
      </c>
      <c r="GU66">
        <v>26352.2</v>
      </c>
      <c r="GV66">
        <v>25810.2</v>
      </c>
      <c r="GW66">
        <v>40027.8</v>
      </c>
      <c r="GX66">
        <v>37317</v>
      </c>
      <c r="GY66">
        <v>46111.4</v>
      </c>
      <c r="GZ66">
        <v>42620.4</v>
      </c>
      <c r="HA66">
        <v>1.93205</v>
      </c>
      <c r="HB66">
        <v>1.95753</v>
      </c>
      <c r="HC66">
        <v>0.0279844</v>
      </c>
      <c r="HD66">
        <v>0</v>
      </c>
      <c r="HE66">
        <v>19.529</v>
      </c>
      <c r="HF66">
        <v>999.9</v>
      </c>
      <c r="HG66">
        <v>25.8</v>
      </c>
      <c r="HH66">
        <v>29.5</v>
      </c>
      <c r="HI66">
        <v>11.8602</v>
      </c>
      <c r="HJ66">
        <v>61.3577</v>
      </c>
      <c r="HK66">
        <v>26.6907</v>
      </c>
      <c r="HL66">
        <v>1</v>
      </c>
      <c r="HM66">
        <v>-0.192566</v>
      </c>
      <c r="HN66">
        <v>3.70108</v>
      </c>
      <c r="HO66">
        <v>20.2377</v>
      </c>
      <c r="HP66">
        <v>5.21759</v>
      </c>
      <c r="HQ66">
        <v>11.9798</v>
      </c>
      <c r="HR66">
        <v>4.96485</v>
      </c>
      <c r="HS66">
        <v>3.274</v>
      </c>
      <c r="HT66">
        <v>9999</v>
      </c>
      <c r="HU66">
        <v>9999</v>
      </c>
      <c r="HV66">
        <v>9999</v>
      </c>
      <c r="HW66">
        <v>935.7</v>
      </c>
      <c r="HX66">
        <v>1.86417</v>
      </c>
      <c r="HY66">
        <v>1.86008</v>
      </c>
      <c r="HZ66">
        <v>1.85836</v>
      </c>
      <c r="IA66">
        <v>1.85988</v>
      </c>
      <c r="IB66">
        <v>1.85989</v>
      </c>
      <c r="IC66">
        <v>1.85825</v>
      </c>
      <c r="ID66">
        <v>1.8573</v>
      </c>
      <c r="IE66">
        <v>1.85236</v>
      </c>
      <c r="IF66">
        <v>0</v>
      </c>
      <c r="IG66">
        <v>0</v>
      </c>
      <c r="IH66">
        <v>0</v>
      </c>
      <c r="II66">
        <v>0</v>
      </c>
      <c r="IJ66" t="s">
        <v>433</v>
      </c>
      <c r="IK66" t="s">
        <v>434</v>
      </c>
      <c r="IL66" t="s">
        <v>435</v>
      </c>
      <c r="IM66" t="s">
        <v>435</v>
      </c>
      <c r="IN66" t="s">
        <v>435</v>
      </c>
      <c r="IO66" t="s">
        <v>435</v>
      </c>
      <c r="IP66">
        <v>0</v>
      </c>
      <c r="IQ66">
        <v>100</v>
      </c>
      <c r="IR66">
        <v>100</v>
      </c>
      <c r="IS66">
        <v>-0.855</v>
      </c>
      <c r="IT66">
        <v>0.0276</v>
      </c>
      <c r="IU66">
        <v>-0.3228139330668147</v>
      </c>
      <c r="IV66">
        <v>-0.001399286051689175</v>
      </c>
      <c r="IW66">
        <v>1.297619083215453E-06</v>
      </c>
      <c r="IX66">
        <v>-4.997941095464379E-10</v>
      </c>
      <c r="IY66">
        <v>-0.005634625857734406</v>
      </c>
      <c r="IZ66">
        <v>-0.003512179546530375</v>
      </c>
      <c r="JA66">
        <v>0.0008073039280847738</v>
      </c>
      <c r="JB66">
        <v>-5.485301315548657E-06</v>
      </c>
      <c r="JC66">
        <v>2</v>
      </c>
      <c r="JD66">
        <v>1997</v>
      </c>
      <c r="JE66">
        <v>1</v>
      </c>
      <c r="JF66">
        <v>25</v>
      </c>
      <c r="JG66">
        <v>874.5</v>
      </c>
      <c r="JH66">
        <v>874.7</v>
      </c>
      <c r="JI66">
        <v>1.9104</v>
      </c>
      <c r="JJ66">
        <v>2.62329</v>
      </c>
      <c r="JK66">
        <v>1.49658</v>
      </c>
      <c r="JL66">
        <v>2.39014</v>
      </c>
      <c r="JM66">
        <v>1.54907</v>
      </c>
      <c r="JN66">
        <v>2.38159</v>
      </c>
      <c r="JO66">
        <v>34.1225</v>
      </c>
      <c r="JP66">
        <v>24.1838</v>
      </c>
      <c r="JQ66">
        <v>18</v>
      </c>
      <c r="JR66">
        <v>486.233</v>
      </c>
      <c r="JS66">
        <v>514.25</v>
      </c>
      <c r="JT66">
        <v>15.3014</v>
      </c>
      <c r="JU66">
        <v>24.7225</v>
      </c>
      <c r="JV66">
        <v>30.0002</v>
      </c>
      <c r="JW66">
        <v>24.8334</v>
      </c>
      <c r="JX66">
        <v>24.7919</v>
      </c>
      <c r="JY66">
        <v>38.3944</v>
      </c>
      <c r="JZ66">
        <v>23.2715</v>
      </c>
      <c r="KA66">
        <v>20.8522</v>
      </c>
      <c r="KB66">
        <v>15.3081</v>
      </c>
      <c r="KC66">
        <v>807.553</v>
      </c>
      <c r="KD66">
        <v>8.844049999999999</v>
      </c>
      <c r="KE66">
        <v>100.743</v>
      </c>
      <c r="KF66">
        <v>101.117</v>
      </c>
    </row>
    <row r="67" spans="1:292">
      <c r="A67">
        <v>49</v>
      </c>
      <c r="B67">
        <v>1679508919.5</v>
      </c>
      <c r="C67">
        <v>332</v>
      </c>
      <c r="D67" t="s">
        <v>531</v>
      </c>
      <c r="E67" t="s">
        <v>532</v>
      </c>
      <c r="F67">
        <v>5</v>
      </c>
      <c r="G67" t="s">
        <v>428</v>
      </c>
      <c r="H67">
        <v>1679508911.714286</v>
      </c>
      <c r="I67">
        <f>(J67)/1000</f>
        <v>0</v>
      </c>
      <c r="J67">
        <f>IF(DO67, AM67, AG67)</f>
        <v>0</v>
      </c>
      <c r="K67">
        <f>IF(DO67, AH67, AF67)</f>
        <v>0</v>
      </c>
      <c r="L67">
        <f>DQ67 - IF(AT67&gt;1, K67*DK67*100.0/(AV67*EE67), 0)</f>
        <v>0</v>
      </c>
      <c r="M67">
        <f>((S67-I67/2)*L67-K67)/(S67+I67/2)</f>
        <v>0</v>
      </c>
      <c r="N67">
        <f>M67*(DX67+DY67)/1000.0</f>
        <v>0</v>
      </c>
      <c r="O67">
        <f>(DQ67 - IF(AT67&gt;1, K67*DK67*100.0/(AV67*EE67), 0))*(DX67+DY67)/1000.0</f>
        <v>0</v>
      </c>
      <c r="P67">
        <f>2.0/((1/R67-1/Q67)+SIGN(R67)*SQRT((1/R67-1/Q67)*(1/R67-1/Q67) + 4*DL67/((DL67+1)*(DL67+1))*(2*1/R67*1/Q67-1/Q67*1/Q67)))</f>
        <v>0</v>
      </c>
      <c r="Q67">
        <f>IF(LEFT(DM67,1)&lt;&gt;"0",IF(LEFT(DM67,1)="1",3.0,DN67),$D$5+$E$5*(EE67*DX67/($K$5*1000))+$F$5*(EE67*DX67/($K$5*1000))*MAX(MIN(DK67,$J$5),$I$5)*MAX(MIN(DK67,$J$5),$I$5)+$G$5*MAX(MIN(DK67,$J$5),$I$5)*(EE67*DX67/($K$5*1000))+$H$5*(EE67*DX67/($K$5*1000))*(EE67*DX67/($K$5*1000)))</f>
        <v>0</v>
      </c>
      <c r="R67">
        <f>I67*(1000-(1000*0.61365*exp(17.502*V67/(240.97+V67))/(DX67+DY67)+DS67)/2)/(1000*0.61365*exp(17.502*V67/(240.97+V67))/(DX67+DY67)-DS67)</f>
        <v>0</v>
      </c>
      <c r="S67">
        <f>1/((DL67+1)/(P67/1.6)+1/(Q67/1.37)) + DL67/((DL67+1)/(P67/1.6) + DL67/(Q67/1.37))</f>
        <v>0</v>
      </c>
      <c r="T67">
        <f>(DG67*DJ67)</f>
        <v>0</v>
      </c>
      <c r="U67">
        <f>(DZ67+(T67+2*0.95*5.67E-8*(((DZ67+$B$9)+273)^4-(DZ67+273)^4)-44100*I67)/(1.84*29.3*Q67+8*0.95*5.67E-8*(DZ67+273)^3))</f>
        <v>0</v>
      </c>
      <c r="V67">
        <f>($C$9*EA67+$D$9*EB67+$E$9*U67)</f>
        <v>0</v>
      </c>
      <c r="W67">
        <f>0.61365*exp(17.502*V67/(240.97+V67))</f>
        <v>0</v>
      </c>
      <c r="X67">
        <f>(Y67/Z67*100)</f>
        <v>0</v>
      </c>
      <c r="Y67">
        <f>DS67*(DX67+DY67)/1000</f>
        <v>0</v>
      </c>
      <c r="Z67">
        <f>0.61365*exp(17.502*DZ67/(240.97+DZ67))</f>
        <v>0</v>
      </c>
      <c r="AA67">
        <f>(W67-DS67*(DX67+DY67)/1000)</f>
        <v>0</v>
      </c>
      <c r="AB67">
        <f>(-I67*44100)</f>
        <v>0</v>
      </c>
      <c r="AC67">
        <f>2*29.3*Q67*0.92*(DZ67-V67)</f>
        <v>0</v>
      </c>
      <c r="AD67">
        <f>2*0.95*5.67E-8*(((DZ67+$B$9)+273)^4-(V67+273)^4)</f>
        <v>0</v>
      </c>
      <c r="AE67">
        <f>T67+AD67+AB67+AC67</f>
        <v>0</v>
      </c>
      <c r="AF67">
        <f>DW67*AT67*(DR67-DQ67*(1000-AT67*DT67)/(1000-AT67*DS67))/(100*DK67)</f>
        <v>0</v>
      </c>
      <c r="AG67">
        <f>1000*DW67*AT67*(DS67-DT67)/(100*DK67*(1000-AT67*DS67))</f>
        <v>0</v>
      </c>
      <c r="AH67">
        <f>(AI67 - AJ67 - DX67*1E3/(8.314*(DZ67+273.15)) * AL67/DW67 * AK67) * DW67/(100*DK67) * (1000 - DT67)/1000</f>
        <v>0</v>
      </c>
      <c r="AI67">
        <v>798.6949187051906</v>
      </c>
      <c r="AJ67">
        <v>777.7293575757575</v>
      </c>
      <c r="AK67">
        <v>3.389928879338217</v>
      </c>
      <c r="AL67">
        <v>67.30139003579045</v>
      </c>
      <c r="AM67">
        <f>(AO67 - AN67 + DX67*1E3/(8.314*(DZ67+273.15)) * AQ67/DW67 * AP67) * DW67/(100*DK67) * 1000/(1000 - AO67)</f>
        <v>0</v>
      </c>
      <c r="AN67">
        <v>8.886053823254601</v>
      </c>
      <c r="AO67">
        <v>9.375174909090912</v>
      </c>
      <c r="AP67">
        <v>-1.658481584194977E-07</v>
      </c>
      <c r="AQ67">
        <v>93.42874812251745</v>
      </c>
      <c r="AR67">
        <v>2</v>
      </c>
      <c r="AS67">
        <v>0</v>
      </c>
      <c r="AT67">
        <f>IF(AR67*$H$15&gt;=AV67,1.0,(AV67/(AV67-AR67*$H$15)))</f>
        <v>0</v>
      </c>
      <c r="AU67">
        <f>(AT67-1)*100</f>
        <v>0</v>
      </c>
      <c r="AV67">
        <f>MAX(0,($B$15+$C$15*EE67)/(1+$D$15*EE67)*DX67/(DZ67+273)*$E$15)</f>
        <v>0</v>
      </c>
      <c r="AW67" t="s">
        <v>429</v>
      </c>
      <c r="AX67" t="s">
        <v>429</v>
      </c>
      <c r="AY67">
        <v>0</v>
      </c>
      <c r="AZ67">
        <v>0</v>
      </c>
      <c r="BA67">
        <f>1-AY67/AZ67</f>
        <v>0</v>
      </c>
      <c r="BB67">
        <v>0</v>
      </c>
      <c r="BC67" t="s">
        <v>429</v>
      </c>
      <c r="BD67" t="s">
        <v>429</v>
      </c>
      <c r="BE67">
        <v>0</v>
      </c>
      <c r="BF67">
        <v>0</v>
      </c>
      <c r="BG67">
        <f>1-BE67/BF67</f>
        <v>0</v>
      </c>
      <c r="BH67">
        <v>0.5</v>
      </c>
      <c r="BI67">
        <f>DH67</f>
        <v>0</v>
      </c>
      <c r="BJ67">
        <f>K67</f>
        <v>0</v>
      </c>
      <c r="BK67">
        <f>BG67*BH67*BI67</f>
        <v>0</v>
      </c>
      <c r="BL67">
        <f>(BJ67-BB67)/BI67</f>
        <v>0</v>
      </c>
      <c r="BM67">
        <f>(AZ67-BF67)/BF67</f>
        <v>0</v>
      </c>
      <c r="BN67">
        <f>AY67/(BA67+AY67/BF67)</f>
        <v>0</v>
      </c>
      <c r="BO67" t="s">
        <v>429</v>
      </c>
      <c r="BP67">
        <v>0</v>
      </c>
      <c r="BQ67">
        <f>IF(BP67&lt;&gt;0, BP67, BN67)</f>
        <v>0</v>
      </c>
      <c r="BR67">
        <f>1-BQ67/BF67</f>
        <v>0</v>
      </c>
      <c r="BS67">
        <f>(BF67-BE67)/(BF67-BQ67)</f>
        <v>0</v>
      </c>
      <c r="BT67">
        <f>(AZ67-BF67)/(AZ67-BQ67)</f>
        <v>0</v>
      </c>
      <c r="BU67">
        <f>(BF67-BE67)/(BF67-AY67)</f>
        <v>0</v>
      </c>
      <c r="BV67">
        <f>(AZ67-BF67)/(AZ67-AY67)</f>
        <v>0</v>
      </c>
      <c r="BW67">
        <f>(BS67*BQ67/BE67)</f>
        <v>0</v>
      </c>
      <c r="BX67">
        <f>(1-BW67)</f>
        <v>0</v>
      </c>
      <c r="DG67">
        <f>$B$13*EF67+$C$13*EG67+$F$13*ER67*(1-EU67)</f>
        <v>0</v>
      </c>
      <c r="DH67">
        <f>DG67*DI67</f>
        <v>0</v>
      </c>
      <c r="DI67">
        <f>($B$13*$D$11+$C$13*$D$11+$F$13*((FE67+EW67)/MAX(FE67+EW67+FF67, 0.1)*$I$11+FF67/MAX(FE67+EW67+FF67, 0.1)*$J$11))/($B$13+$C$13+$F$13)</f>
        <v>0</v>
      </c>
      <c r="DJ67">
        <f>($B$13*$K$11+$C$13*$K$11+$F$13*((FE67+EW67)/MAX(FE67+EW67+FF67, 0.1)*$P$11+FF67/MAX(FE67+EW67+FF67, 0.1)*$Q$11))/($B$13+$C$13+$F$13)</f>
        <v>0</v>
      </c>
      <c r="DK67">
        <v>1.91</v>
      </c>
      <c r="DL67">
        <v>0.5</v>
      </c>
      <c r="DM67" t="s">
        <v>430</v>
      </c>
      <c r="DN67">
        <v>2</v>
      </c>
      <c r="DO67" t="b">
        <v>1</v>
      </c>
      <c r="DP67">
        <v>1679508911.714286</v>
      </c>
      <c r="DQ67">
        <v>746.0087857142859</v>
      </c>
      <c r="DR67">
        <v>776.2254285714283</v>
      </c>
      <c r="DS67">
        <v>9.377076428571428</v>
      </c>
      <c r="DT67">
        <v>8.886175714285715</v>
      </c>
      <c r="DU67">
        <v>746.8610000000001</v>
      </c>
      <c r="DV67">
        <v>9.349461785714286</v>
      </c>
      <c r="DW67">
        <v>500.0156428571428</v>
      </c>
      <c r="DX67">
        <v>90.04379285714285</v>
      </c>
      <c r="DY67">
        <v>0.09999320357142857</v>
      </c>
      <c r="DZ67">
        <v>18.92024642857143</v>
      </c>
      <c r="EA67">
        <v>19.99275714285714</v>
      </c>
      <c r="EB67">
        <v>999.9000000000002</v>
      </c>
      <c r="EC67">
        <v>0</v>
      </c>
      <c r="ED67">
        <v>0</v>
      </c>
      <c r="EE67">
        <v>9996.941071428571</v>
      </c>
      <c r="EF67">
        <v>0</v>
      </c>
      <c r="EG67">
        <v>12.5071</v>
      </c>
      <c r="EH67">
        <v>-30.21670357142858</v>
      </c>
      <c r="EI67">
        <v>753.0703214285713</v>
      </c>
      <c r="EJ67">
        <v>783.1849642857143</v>
      </c>
      <c r="EK67">
        <v>0.4909003571428571</v>
      </c>
      <c r="EL67">
        <v>776.2254285714283</v>
      </c>
      <c r="EM67">
        <v>8.886175714285715</v>
      </c>
      <c r="EN67">
        <v>0.8443474285714286</v>
      </c>
      <c r="EO67">
        <v>0.8001449642857142</v>
      </c>
      <c r="EP67">
        <v>4.475565</v>
      </c>
      <c r="EQ67">
        <v>3.709875714285714</v>
      </c>
      <c r="ER67">
        <v>2000.023571428571</v>
      </c>
      <c r="ES67">
        <v>0.9800016071428571</v>
      </c>
      <c r="ET67">
        <v>0.01999826428571429</v>
      </c>
      <c r="EU67">
        <v>0</v>
      </c>
      <c r="EV67">
        <v>170.0139642857143</v>
      </c>
      <c r="EW67">
        <v>5.00078</v>
      </c>
      <c r="EX67">
        <v>3395.803571428572</v>
      </c>
      <c r="EY67">
        <v>16379.84285714286</v>
      </c>
      <c r="EZ67">
        <v>38.06667857142857</v>
      </c>
      <c r="FA67">
        <v>39.29439285714285</v>
      </c>
      <c r="FB67">
        <v>38.877</v>
      </c>
      <c r="FC67">
        <v>38.41714285714285</v>
      </c>
      <c r="FD67">
        <v>38.54453571428571</v>
      </c>
      <c r="FE67">
        <v>1955.122142857143</v>
      </c>
      <c r="FF67">
        <v>39.89607142857143</v>
      </c>
      <c r="FG67">
        <v>0</v>
      </c>
      <c r="FH67">
        <v>1679508901.6</v>
      </c>
      <c r="FI67">
        <v>0</v>
      </c>
      <c r="FJ67">
        <v>170.02728</v>
      </c>
      <c r="FK67">
        <v>0.00353846021650692</v>
      </c>
      <c r="FL67">
        <v>-8.103076930477078</v>
      </c>
      <c r="FM67">
        <v>3395.7392</v>
      </c>
      <c r="FN67">
        <v>15</v>
      </c>
      <c r="FO67">
        <v>0</v>
      </c>
      <c r="FP67" t="s">
        <v>431</v>
      </c>
      <c r="FQ67">
        <v>1679456443.1</v>
      </c>
      <c r="FR67">
        <v>1679456433.1</v>
      </c>
      <c r="FS67">
        <v>0</v>
      </c>
      <c r="FT67">
        <v>-0.109</v>
      </c>
      <c r="FU67">
        <v>0.019</v>
      </c>
      <c r="FV67">
        <v>-0.823</v>
      </c>
      <c r="FW67">
        <v>0.271</v>
      </c>
      <c r="FX67">
        <v>420</v>
      </c>
      <c r="FY67">
        <v>24</v>
      </c>
      <c r="FZ67">
        <v>0.71</v>
      </c>
      <c r="GA67">
        <v>0.25</v>
      </c>
      <c r="GB67">
        <v>-30.185545</v>
      </c>
      <c r="GC67">
        <v>-0.3422499061913448</v>
      </c>
      <c r="GD67">
        <v>0.08487549396027093</v>
      </c>
      <c r="GE67">
        <v>0</v>
      </c>
      <c r="GF67">
        <v>0.492373</v>
      </c>
      <c r="GG67">
        <v>-0.02782378986866905</v>
      </c>
      <c r="GH67">
        <v>0.003021384707381698</v>
      </c>
      <c r="GI67">
        <v>1</v>
      </c>
      <c r="GJ67">
        <v>1</v>
      </c>
      <c r="GK67">
        <v>2</v>
      </c>
      <c r="GL67" t="s">
        <v>432</v>
      </c>
      <c r="GM67">
        <v>3.10102</v>
      </c>
      <c r="GN67">
        <v>2.73525</v>
      </c>
      <c r="GO67">
        <v>0.136164</v>
      </c>
      <c r="GP67">
        <v>0.139664</v>
      </c>
      <c r="GQ67">
        <v>0.0543914</v>
      </c>
      <c r="GR67">
        <v>0.0528505</v>
      </c>
      <c r="GS67">
        <v>22300.6</v>
      </c>
      <c r="GT67">
        <v>21925.6</v>
      </c>
      <c r="GU67">
        <v>26352</v>
      </c>
      <c r="GV67">
        <v>25810.2</v>
      </c>
      <c r="GW67">
        <v>40027.8</v>
      </c>
      <c r="GX67">
        <v>37317.2</v>
      </c>
      <c r="GY67">
        <v>46111.1</v>
      </c>
      <c r="GZ67">
        <v>42620.2</v>
      </c>
      <c r="HA67">
        <v>1.93225</v>
      </c>
      <c r="HB67">
        <v>1.95763</v>
      </c>
      <c r="HC67">
        <v>0.0287592</v>
      </c>
      <c r="HD67">
        <v>0</v>
      </c>
      <c r="HE67">
        <v>19.5307</v>
      </c>
      <c r="HF67">
        <v>999.9</v>
      </c>
      <c r="HG67">
        <v>25.8</v>
      </c>
      <c r="HH67">
        <v>29.6</v>
      </c>
      <c r="HI67">
        <v>11.9293</v>
      </c>
      <c r="HJ67">
        <v>60.9477</v>
      </c>
      <c r="HK67">
        <v>26.6426</v>
      </c>
      <c r="HL67">
        <v>1</v>
      </c>
      <c r="HM67">
        <v>-0.19253</v>
      </c>
      <c r="HN67">
        <v>3.71467</v>
      </c>
      <c r="HO67">
        <v>20.2375</v>
      </c>
      <c r="HP67">
        <v>5.21654</v>
      </c>
      <c r="HQ67">
        <v>11.9798</v>
      </c>
      <c r="HR67">
        <v>4.96475</v>
      </c>
      <c r="HS67">
        <v>3.274</v>
      </c>
      <c r="HT67">
        <v>9999</v>
      </c>
      <c r="HU67">
        <v>9999</v>
      </c>
      <c r="HV67">
        <v>9999</v>
      </c>
      <c r="HW67">
        <v>935.7</v>
      </c>
      <c r="HX67">
        <v>1.86417</v>
      </c>
      <c r="HY67">
        <v>1.86008</v>
      </c>
      <c r="HZ67">
        <v>1.85835</v>
      </c>
      <c r="IA67">
        <v>1.85988</v>
      </c>
      <c r="IB67">
        <v>1.85989</v>
      </c>
      <c r="IC67">
        <v>1.85824</v>
      </c>
      <c r="ID67">
        <v>1.85732</v>
      </c>
      <c r="IE67">
        <v>1.85238</v>
      </c>
      <c r="IF67">
        <v>0</v>
      </c>
      <c r="IG67">
        <v>0</v>
      </c>
      <c r="IH67">
        <v>0</v>
      </c>
      <c r="II67">
        <v>0</v>
      </c>
      <c r="IJ67" t="s">
        <v>433</v>
      </c>
      <c r="IK67" t="s">
        <v>434</v>
      </c>
      <c r="IL67" t="s">
        <v>435</v>
      </c>
      <c r="IM67" t="s">
        <v>435</v>
      </c>
      <c r="IN67" t="s">
        <v>435</v>
      </c>
      <c r="IO67" t="s">
        <v>435</v>
      </c>
      <c r="IP67">
        <v>0</v>
      </c>
      <c r="IQ67">
        <v>100</v>
      </c>
      <c r="IR67">
        <v>100</v>
      </c>
      <c r="IS67">
        <v>-0.86</v>
      </c>
      <c r="IT67">
        <v>0.0276</v>
      </c>
      <c r="IU67">
        <v>-0.3228139330668147</v>
      </c>
      <c r="IV67">
        <v>-0.001399286051689175</v>
      </c>
      <c r="IW67">
        <v>1.297619083215453E-06</v>
      </c>
      <c r="IX67">
        <v>-4.997941095464379E-10</v>
      </c>
      <c r="IY67">
        <v>-0.005634625857734406</v>
      </c>
      <c r="IZ67">
        <v>-0.003512179546530375</v>
      </c>
      <c r="JA67">
        <v>0.0008073039280847738</v>
      </c>
      <c r="JB67">
        <v>-5.485301315548657E-06</v>
      </c>
      <c r="JC67">
        <v>2</v>
      </c>
      <c r="JD67">
        <v>1997</v>
      </c>
      <c r="JE67">
        <v>1</v>
      </c>
      <c r="JF67">
        <v>25</v>
      </c>
      <c r="JG67">
        <v>874.6</v>
      </c>
      <c r="JH67">
        <v>874.8</v>
      </c>
      <c r="JI67">
        <v>1.94092</v>
      </c>
      <c r="JJ67">
        <v>2.62085</v>
      </c>
      <c r="JK67">
        <v>1.49658</v>
      </c>
      <c r="JL67">
        <v>2.39014</v>
      </c>
      <c r="JM67">
        <v>1.54907</v>
      </c>
      <c r="JN67">
        <v>2.40601</v>
      </c>
      <c r="JO67">
        <v>34.1225</v>
      </c>
      <c r="JP67">
        <v>24.1838</v>
      </c>
      <c r="JQ67">
        <v>18</v>
      </c>
      <c r="JR67">
        <v>486.362</v>
      </c>
      <c r="JS67">
        <v>514.327</v>
      </c>
      <c r="JT67">
        <v>15.3106</v>
      </c>
      <c r="JU67">
        <v>24.7246</v>
      </c>
      <c r="JV67">
        <v>30.0001</v>
      </c>
      <c r="JW67">
        <v>24.8352</v>
      </c>
      <c r="JX67">
        <v>24.7929</v>
      </c>
      <c r="JY67">
        <v>39.0028</v>
      </c>
      <c r="JZ67">
        <v>23.2715</v>
      </c>
      <c r="KA67">
        <v>20.8522</v>
      </c>
      <c r="KB67">
        <v>15.3088</v>
      </c>
      <c r="KC67">
        <v>820.91</v>
      </c>
      <c r="KD67">
        <v>8.844340000000001</v>
      </c>
      <c r="KE67">
        <v>100.743</v>
      </c>
      <c r="KF67">
        <v>101.116</v>
      </c>
    </row>
    <row r="68" spans="1:292">
      <c r="A68">
        <v>50</v>
      </c>
      <c r="B68">
        <v>1679508924.5</v>
      </c>
      <c r="C68">
        <v>337</v>
      </c>
      <c r="D68" t="s">
        <v>533</v>
      </c>
      <c r="E68" t="s">
        <v>534</v>
      </c>
      <c r="F68">
        <v>5</v>
      </c>
      <c r="G68" t="s">
        <v>428</v>
      </c>
      <c r="H68">
        <v>1679508917</v>
      </c>
      <c r="I68">
        <f>(J68)/1000</f>
        <v>0</v>
      </c>
      <c r="J68">
        <f>IF(DO68, AM68, AG68)</f>
        <v>0</v>
      </c>
      <c r="K68">
        <f>IF(DO68, AH68, AF68)</f>
        <v>0</v>
      </c>
      <c r="L68">
        <f>DQ68 - IF(AT68&gt;1, K68*DK68*100.0/(AV68*EE68), 0)</f>
        <v>0</v>
      </c>
      <c r="M68">
        <f>((S68-I68/2)*L68-K68)/(S68+I68/2)</f>
        <v>0</v>
      </c>
      <c r="N68">
        <f>M68*(DX68+DY68)/1000.0</f>
        <v>0</v>
      </c>
      <c r="O68">
        <f>(DQ68 - IF(AT68&gt;1, K68*DK68*100.0/(AV68*EE68), 0))*(DX68+DY68)/1000.0</f>
        <v>0</v>
      </c>
      <c r="P68">
        <f>2.0/((1/R68-1/Q68)+SIGN(R68)*SQRT((1/R68-1/Q68)*(1/R68-1/Q68) + 4*DL68/((DL68+1)*(DL68+1))*(2*1/R68*1/Q68-1/Q68*1/Q68)))</f>
        <v>0</v>
      </c>
      <c r="Q68">
        <f>IF(LEFT(DM68,1)&lt;&gt;"0",IF(LEFT(DM68,1)="1",3.0,DN68),$D$5+$E$5*(EE68*DX68/($K$5*1000))+$F$5*(EE68*DX68/($K$5*1000))*MAX(MIN(DK68,$J$5),$I$5)*MAX(MIN(DK68,$J$5),$I$5)+$G$5*MAX(MIN(DK68,$J$5),$I$5)*(EE68*DX68/($K$5*1000))+$H$5*(EE68*DX68/($K$5*1000))*(EE68*DX68/($K$5*1000)))</f>
        <v>0</v>
      </c>
      <c r="R68">
        <f>I68*(1000-(1000*0.61365*exp(17.502*V68/(240.97+V68))/(DX68+DY68)+DS68)/2)/(1000*0.61365*exp(17.502*V68/(240.97+V68))/(DX68+DY68)-DS68)</f>
        <v>0</v>
      </c>
      <c r="S68">
        <f>1/((DL68+1)/(P68/1.6)+1/(Q68/1.37)) + DL68/((DL68+1)/(P68/1.6) + DL68/(Q68/1.37))</f>
        <v>0</v>
      </c>
      <c r="T68">
        <f>(DG68*DJ68)</f>
        <v>0</v>
      </c>
      <c r="U68">
        <f>(DZ68+(T68+2*0.95*5.67E-8*(((DZ68+$B$9)+273)^4-(DZ68+273)^4)-44100*I68)/(1.84*29.3*Q68+8*0.95*5.67E-8*(DZ68+273)^3))</f>
        <v>0</v>
      </c>
      <c r="V68">
        <f>($C$9*EA68+$D$9*EB68+$E$9*U68)</f>
        <v>0</v>
      </c>
      <c r="W68">
        <f>0.61365*exp(17.502*V68/(240.97+V68))</f>
        <v>0</v>
      </c>
      <c r="X68">
        <f>(Y68/Z68*100)</f>
        <v>0</v>
      </c>
      <c r="Y68">
        <f>DS68*(DX68+DY68)/1000</f>
        <v>0</v>
      </c>
      <c r="Z68">
        <f>0.61365*exp(17.502*DZ68/(240.97+DZ68))</f>
        <v>0</v>
      </c>
      <c r="AA68">
        <f>(W68-DS68*(DX68+DY68)/1000)</f>
        <v>0</v>
      </c>
      <c r="AB68">
        <f>(-I68*44100)</f>
        <v>0</v>
      </c>
      <c r="AC68">
        <f>2*29.3*Q68*0.92*(DZ68-V68)</f>
        <v>0</v>
      </c>
      <c r="AD68">
        <f>2*0.95*5.67E-8*(((DZ68+$B$9)+273)^4-(V68+273)^4)</f>
        <v>0</v>
      </c>
      <c r="AE68">
        <f>T68+AD68+AB68+AC68</f>
        <v>0</v>
      </c>
      <c r="AF68">
        <f>DW68*AT68*(DR68-DQ68*(1000-AT68*DT68)/(1000-AT68*DS68))/(100*DK68)</f>
        <v>0</v>
      </c>
      <c r="AG68">
        <f>1000*DW68*AT68*(DS68-DT68)/(100*DK68*(1000-AT68*DS68))</f>
        <v>0</v>
      </c>
      <c r="AH68">
        <f>(AI68 - AJ68 - DX68*1E3/(8.314*(DZ68+273.15)) * AL68/DW68 * AK68) * DW68/(100*DK68) * (1000 - DT68)/1000</f>
        <v>0</v>
      </c>
      <c r="AI68">
        <v>815.7359310853432</v>
      </c>
      <c r="AJ68">
        <v>794.6078666666663</v>
      </c>
      <c r="AK68">
        <v>3.358470571693091</v>
      </c>
      <c r="AL68">
        <v>67.30139003579045</v>
      </c>
      <c r="AM68">
        <f>(AO68 - AN68 + DX68*1E3/(8.314*(DZ68+273.15)) * AQ68/DW68 * AP68) * DW68/(100*DK68) * 1000/(1000 - AO68)</f>
        <v>0</v>
      </c>
      <c r="AN68">
        <v>8.884698165224265</v>
      </c>
      <c r="AO68">
        <v>9.376057333333334</v>
      </c>
      <c r="AP68">
        <v>6.400764449385979E-07</v>
      </c>
      <c r="AQ68">
        <v>93.42874812251745</v>
      </c>
      <c r="AR68">
        <v>2</v>
      </c>
      <c r="AS68">
        <v>0</v>
      </c>
      <c r="AT68">
        <f>IF(AR68*$H$15&gt;=AV68,1.0,(AV68/(AV68-AR68*$H$15)))</f>
        <v>0</v>
      </c>
      <c r="AU68">
        <f>(AT68-1)*100</f>
        <v>0</v>
      </c>
      <c r="AV68">
        <f>MAX(0,($B$15+$C$15*EE68)/(1+$D$15*EE68)*DX68/(DZ68+273)*$E$15)</f>
        <v>0</v>
      </c>
      <c r="AW68" t="s">
        <v>429</v>
      </c>
      <c r="AX68" t="s">
        <v>429</v>
      </c>
      <c r="AY68">
        <v>0</v>
      </c>
      <c r="AZ68">
        <v>0</v>
      </c>
      <c r="BA68">
        <f>1-AY68/AZ68</f>
        <v>0</v>
      </c>
      <c r="BB68">
        <v>0</v>
      </c>
      <c r="BC68" t="s">
        <v>429</v>
      </c>
      <c r="BD68" t="s">
        <v>429</v>
      </c>
      <c r="BE68">
        <v>0</v>
      </c>
      <c r="BF68">
        <v>0</v>
      </c>
      <c r="BG68">
        <f>1-BE68/BF68</f>
        <v>0</v>
      </c>
      <c r="BH68">
        <v>0.5</v>
      </c>
      <c r="BI68">
        <f>DH68</f>
        <v>0</v>
      </c>
      <c r="BJ68">
        <f>K68</f>
        <v>0</v>
      </c>
      <c r="BK68">
        <f>BG68*BH68*BI68</f>
        <v>0</v>
      </c>
      <c r="BL68">
        <f>(BJ68-BB68)/BI68</f>
        <v>0</v>
      </c>
      <c r="BM68">
        <f>(AZ68-BF68)/BF68</f>
        <v>0</v>
      </c>
      <c r="BN68">
        <f>AY68/(BA68+AY68/BF68)</f>
        <v>0</v>
      </c>
      <c r="BO68" t="s">
        <v>429</v>
      </c>
      <c r="BP68">
        <v>0</v>
      </c>
      <c r="BQ68">
        <f>IF(BP68&lt;&gt;0, BP68, BN68)</f>
        <v>0</v>
      </c>
      <c r="BR68">
        <f>1-BQ68/BF68</f>
        <v>0</v>
      </c>
      <c r="BS68">
        <f>(BF68-BE68)/(BF68-BQ68)</f>
        <v>0</v>
      </c>
      <c r="BT68">
        <f>(AZ68-BF68)/(AZ68-BQ68)</f>
        <v>0</v>
      </c>
      <c r="BU68">
        <f>(BF68-BE68)/(BF68-AY68)</f>
        <v>0</v>
      </c>
      <c r="BV68">
        <f>(AZ68-BF68)/(AZ68-AY68)</f>
        <v>0</v>
      </c>
      <c r="BW68">
        <f>(BS68*BQ68/BE68)</f>
        <v>0</v>
      </c>
      <c r="BX68">
        <f>(1-BW68)</f>
        <v>0</v>
      </c>
      <c r="DG68">
        <f>$B$13*EF68+$C$13*EG68+$F$13*ER68*(1-EU68)</f>
        <v>0</v>
      </c>
      <c r="DH68">
        <f>DG68*DI68</f>
        <v>0</v>
      </c>
      <c r="DI68">
        <f>($B$13*$D$11+$C$13*$D$11+$F$13*((FE68+EW68)/MAX(FE68+EW68+FF68, 0.1)*$I$11+FF68/MAX(FE68+EW68+FF68, 0.1)*$J$11))/($B$13+$C$13+$F$13)</f>
        <v>0</v>
      </c>
      <c r="DJ68">
        <f>($B$13*$K$11+$C$13*$K$11+$F$13*((FE68+EW68)/MAX(FE68+EW68+FF68, 0.1)*$P$11+FF68/MAX(FE68+EW68+FF68, 0.1)*$Q$11))/($B$13+$C$13+$F$13)</f>
        <v>0</v>
      </c>
      <c r="DK68">
        <v>1.91</v>
      </c>
      <c r="DL68">
        <v>0.5</v>
      </c>
      <c r="DM68" t="s">
        <v>430</v>
      </c>
      <c r="DN68">
        <v>2</v>
      </c>
      <c r="DO68" t="b">
        <v>1</v>
      </c>
      <c r="DP68">
        <v>1679508917</v>
      </c>
      <c r="DQ68">
        <v>763.7403333333334</v>
      </c>
      <c r="DR68">
        <v>793.9212962962964</v>
      </c>
      <c r="DS68">
        <v>9.375840370370371</v>
      </c>
      <c r="DT68">
        <v>8.885334814814813</v>
      </c>
      <c r="DU68">
        <v>764.5978148148148</v>
      </c>
      <c r="DV68">
        <v>9.348237407407408</v>
      </c>
      <c r="DW68">
        <v>499.9875185185185</v>
      </c>
      <c r="DX68">
        <v>90.04665185185183</v>
      </c>
      <c r="DY68">
        <v>0.0999847925925926</v>
      </c>
      <c r="DZ68">
        <v>18.91967777777778</v>
      </c>
      <c r="EA68">
        <v>19.99775925925926</v>
      </c>
      <c r="EB68">
        <v>999.9000000000001</v>
      </c>
      <c r="EC68">
        <v>0</v>
      </c>
      <c r="ED68">
        <v>0</v>
      </c>
      <c r="EE68">
        <v>9988.053333333333</v>
      </c>
      <c r="EF68">
        <v>0</v>
      </c>
      <c r="EG68">
        <v>12.5071</v>
      </c>
      <c r="EH68">
        <v>-30.18098148148148</v>
      </c>
      <c r="EI68">
        <v>770.9688888888887</v>
      </c>
      <c r="EJ68">
        <v>801.0388518518519</v>
      </c>
      <c r="EK68">
        <v>0.4905052222222221</v>
      </c>
      <c r="EL68">
        <v>793.9212962962964</v>
      </c>
      <c r="EM68">
        <v>8.885334814814813</v>
      </c>
      <c r="EN68">
        <v>0.8442629629629629</v>
      </c>
      <c r="EO68">
        <v>0.8000945555555555</v>
      </c>
      <c r="EP68">
        <v>4.474136296296296</v>
      </c>
      <c r="EQ68">
        <v>3.708983333333333</v>
      </c>
      <c r="ER68">
        <v>2000.005555555556</v>
      </c>
      <c r="ES68">
        <v>0.980005851851852</v>
      </c>
      <c r="ET68">
        <v>0.01999390370370371</v>
      </c>
      <c r="EU68">
        <v>0</v>
      </c>
      <c r="EV68">
        <v>170.0660740740741</v>
      </c>
      <c r="EW68">
        <v>5.00078</v>
      </c>
      <c r="EX68">
        <v>3395.040740740741</v>
      </c>
      <c r="EY68">
        <v>16379.71111111111</v>
      </c>
      <c r="EZ68">
        <v>38.009</v>
      </c>
      <c r="FA68">
        <v>39.25207407407407</v>
      </c>
      <c r="FB68">
        <v>38.81003703703704</v>
      </c>
      <c r="FC68">
        <v>38.35855555555555</v>
      </c>
      <c r="FD68">
        <v>38.50222222222222</v>
      </c>
      <c r="FE68">
        <v>1955.112962962963</v>
      </c>
      <c r="FF68">
        <v>39.88481481481482</v>
      </c>
      <c r="FG68">
        <v>0</v>
      </c>
      <c r="FH68">
        <v>1679508906.4</v>
      </c>
      <c r="FI68">
        <v>0</v>
      </c>
      <c r="FJ68">
        <v>170.07556</v>
      </c>
      <c r="FK68">
        <v>0.5299230796501707</v>
      </c>
      <c r="FL68">
        <v>-8.37461537734853</v>
      </c>
      <c r="FM68">
        <v>3395.0704</v>
      </c>
      <c r="FN68">
        <v>15</v>
      </c>
      <c r="FO68">
        <v>0</v>
      </c>
      <c r="FP68" t="s">
        <v>431</v>
      </c>
      <c r="FQ68">
        <v>1679456443.1</v>
      </c>
      <c r="FR68">
        <v>1679456433.1</v>
      </c>
      <c r="FS68">
        <v>0</v>
      </c>
      <c r="FT68">
        <v>-0.109</v>
      </c>
      <c r="FU68">
        <v>0.019</v>
      </c>
      <c r="FV68">
        <v>-0.823</v>
      </c>
      <c r="FW68">
        <v>0.271</v>
      </c>
      <c r="FX68">
        <v>420</v>
      </c>
      <c r="FY68">
        <v>24</v>
      </c>
      <c r="FZ68">
        <v>0.71</v>
      </c>
      <c r="GA68">
        <v>0.25</v>
      </c>
      <c r="GB68">
        <v>-30.2087525</v>
      </c>
      <c r="GC68">
        <v>0.2537887429644004</v>
      </c>
      <c r="GD68">
        <v>0.06394700144455578</v>
      </c>
      <c r="GE68">
        <v>0</v>
      </c>
      <c r="GF68">
        <v>0.4910529</v>
      </c>
      <c r="GG68">
        <v>-0.00802872045028135</v>
      </c>
      <c r="GH68">
        <v>0.001346524504047364</v>
      </c>
      <c r="GI68">
        <v>1</v>
      </c>
      <c r="GJ68">
        <v>1</v>
      </c>
      <c r="GK68">
        <v>2</v>
      </c>
      <c r="GL68" t="s">
        <v>432</v>
      </c>
      <c r="GM68">
        <v>3.10098</v>
      </c>
      <c r="GN68">
        <v>2.73533</v>
      </c>
      <c r="GO68">
        <v>0.13812</v>
      </c>
      <c r="GP68">
        <v>0.141567</v>
      </c>
      <c r="GQ68">
        <v>0.0543936</v>
      </c>
      <c r="GR68">
        <v>0.0528546</v>
      </c>
      <c r="GS68">
        <v>22250.1</v>
      </c>
      <c r="GT68">
        <v>21876.8</v>
      </c>
      <c r="GU68">
        <v>26351.8</v>
      </c>
      <c r="GV68">
        <v>25809.8</v>
      </c>
      <c r="GW68">
        <v>40028.1</v>
      </c>
      <c r="GX68">
        <v>37316.9</v>
      </c>
      <c r="GY68">
        <v>46111.2</v>
      </c>
      <c r="GZ68">
        <v>42619.9</v>
      </c>
      <c r="HA68">
        <v>1.93218</v>
      </c>
      <c r="HB68">
        <v>1.95777</v>
      </c>
      <c r="HC68">
        <v>0.0286102</v>
      </c>
      <c r="HD68">
        <v>0</v>
      </c>
      <c r="HE68">
        <v>19.5323</v>
      </c>
      <c r="HF68">
        <v>999.9</v>
      </c>
      <c r="HG68">
        <v>25.8</v>
      </c>
      <c r="HH68">
        <v>29.5</v>
      </c>
      <c r="HI68">
        <v>11.8613</v>
      </c>
      <c r="HJ68">
        <v>59.9977</v>
      </c>
      <c r="HK68">
        <v>26.6827</v>
      </c>
      <c r="HL68">
        <v>1</v>
      </c>
      <c r="HM68">
        <v>-0.192337</v>
      </c>
      <c r="HN68">
        <v>3.87402</v>
      </c>
      <c r="HO68">
        <v>20.2333</v>
      </c>
      <c r="HP68">
        <v>5.21489</v>
      </c>
      <c r="HQ68">
        <v>11.98</v>
      </c>
      <c r="HR68">
        <v>4.9646</v>
      </c>
      <c r="HS68">
        <v>3.2737</v>
      </c>
      <c r="HT68">
        <v>9999</v>
      </c>
      <c r="HU68">
        <v>9999</v>
      </c>
      <c r="HV68">
        <v>9999</v>
      </c>
      <c r="HW68">
        <v>935.7</v>
      </c>
      <c r="HX68">
        <v>1.86417</v>
      </c>
      <c r="HY68">
        <v>1.86011</v>
      </c>
      <c r="HZ68">
        <v>1.85833</v>
      </c>
      <c r="IA68">
        <v>1.85988</v>
      </c>
      <c r="IB68">
        <v>1.85989</v>
      </c>
      <c r="IC68">
        <v>1.85823</v>
      </c>
      <c r="ID68">
        <v>1.85731</v>
      </c>
      <c r="IE68">
        <v>1.85234</v>
      </c>
      <c r="IF68">
        <v>0</v>
      </c>
      <c r="IG68">
        <v>0</v>
      </c>
      <c r="IH68">
        <v>0</v>
      </c>
      <c r="II68">
        <v>0</v>
      </c>
      <c r="IJ68" t="s">
        <v>433</v>
      </c>
      <c r="IK68" t="s">
        <v>434</v>
      </c>
      <c r="IL68" t="s">
        <v>435</v>
      </c>
      <c r="IM68" t="s">
        <v>435</v>
      </c>
      <c r="IN68" t="s">
        <v>435</v>
      </c>
      <c r="IO68" t="s">
        <v>435</v>
      </c>
      <c r="IP68">
        <v>0</v>
      </c>
      <c r="IQ68">
        <v>100</v>
      </c>
      <c r="IR68">
        <v>100</v>
      </c>
      <c r="IS68">
        <v>-0.865</v>
      </c>
      <c r="IT68">
        <v>0.0276</v>
      </c>
      <c r="IU68">
        <v>-0.3228139330668147</v>
      </c>
      <c r="IV68">
        <v>-0.001399286051689175</v>
      </c>
      <c r="IW68">
        <v>1.297619083215453E-06</v>
      </c>
      <c r="IX68">
        <v>-4.997941095464379E-10</v>
      </c>
      <c r="IY68">
        <v>-0.005634625857734406</v>
      </c>
      <c r="IZ68">
        <v>-0.003512179546530375</v>
      </c>
      <c r="JA68">
        <v>0.0008073039280847738</v>
      </c>
      <c r="JB68">
        <v>-5.485301315548657E-06</v>
      </c>
      <c r="JC68">
        <v>2</v>
      </c>
      <c r="JD68">
        <v>1997</v>
      </c>
      <c r="JE68">
        <v>1</v>
      </c>
      <c r="JF68">
        <v>25</v>
      </c>
      <c r="JG68">
        <v>874.7</v>
      </c>
      <c r="JH68">
        <v>874.9</v>
      </c>
      <c r="JI68">
        <v>1.9751</v>
      </c>
      <c r="JJ68">
        <v>2.61597</v>
      </c>
      <c r="JK68">
        <v>1.49658</v>
      </c>
      <c r="JL68">
        <v>2.39014</v>
      </c>
      <c r="JM68">
        <v>1.54907</v>
      </c>
      <c r="JN68">
        <v>2.40601</v>
      </c>
      <c r="JO68">
        <v>34.1225</v>
      </c>
      <c r="JP68">
        <v>24.1838</v>
      </c>
      <c r="JQ68">
        <v>18</v>
      </c>
      <c r="JR68">
        <v>486.334</v>
      </c>
      <c r="JS68">
        <v>514.446</v>
      </c>
      <c r="JT68">
        <v>15.3099</v>
      </c>
      <c r="JU68">
        <v>24.7267</v>
      </c>
      <c r="JV68">
        <v>30.0003</v>
      </c>
      <c r="JW68">
        <v>24.837</v>
      </c>
      <c r="JX68">
        <v>24.7949</v>
      </c>
      <c r="JY68">
        <v>39.6919</v>
      </c>
      <c r="JZ68">
        <v>23.2715</v>
      </c>
      <c r="KA68">
        <v>20.8522</v>
      </c>
      <c r="KB68">
        <v>15.2347</v>
      </c>
      <c r="KC68">
        <v>840.946</v>
      </c>
      <c r="KD68">
        <v>8.84435</v>
      </c>
      <c r="KE68">
        <v>100.743</v>
      </c>
      <c r="KF68">
        <v>101.115</v>
      </c>
    </row>
    <row r="69" spans="1:292">
      <c r="A69">
        <v>51</v>
      </c>
      <c r="B69">
        <v>1679508929.5</v>
      </c>
      <c r="C69">
        <v>342</v>
      </c>
      <c r="D69" t="s">
        <v>535</v>
      </c>
      <c r="E69" t="s">
        <v>536</v>
      </c>
      <c r="F69">
        <v>5</v>
      </c>
      <c r="G69" t="s">
        <v>428</v>
      </c>
      <c r="H69">
        <v>1679508921.714286</v>
      </c>
      <c r="I69">
        <f>(J69)/1000</f>
        <v>0</v>
      </c>
      <c r="J69">
        <f>IF(DO69, AM69, AG69)</f>
        <v>0</v>
      </c>
      <c r="K69">
        <f>IF(DO69, AH69, AF69)</f>
        <v>0</v>
      </c>
      <c r="L69">
        <f>DQ69 - IF(AT69&gt;1, K69*DK69*100.0/(AV69*EE69), 0)</f>
        <v>0</v>
      </c>
      <c r="M69">
        <f>((S69-I69/2)*L69-K69)/(S69+I69/2)</f>
        <v>0</v>
      </c>
      <c r="N69">
        <f>M69*(DX69+DY69)/1000.0</f>
        <v>0</v>
      </c>
      <c r="O69">
        <f>(DQ69 - IF(AT69&gt;1, K69*DK69*100.0/(AV69*EE69), 0))*(DX69+DY69)/1000.0</f>
        <v>0</v>
      </c>
      <c r="P69">
        <f>2.0/((1/R69-1/Q69)+SIGN(R69)*SQRT((1/R69-1/Q69)*(1/R69-1/Q69) + 4*DL69/((DL69+1)*(DL69+1))*(2*1/R69*1/Q69-1/Q69*1/Q69)))</f>
        <v>0</v>
      </c>
      <c r="Q69">
        <f>IF(LEFT(DM69,1)&lt;&gt;"0",IF(LEFT(DM69,1)="1",3.0,DN69),$D$5+$E$5*(EE69*DX69/($K$5*1000))+$F$5*(EE69*DX69/($K$5*1000))*MAX(MIN(DK69,$J$5),$I$5)*MAX(MIN(DK69,$J$5),$I$5)+$G$5*MAX(MIN(DK69,$J$5),$I$5)*(EE69*DX69/($K$5*1000))+$H$5*(EE69*DX69/($K$5*1000))*(EE69*DX69/($K$5*1000)))</f>
        <v>0</v>
      </c>
      <c r="R69">
        <f>I69*(1000-(1000*0.61365*exp(17.502*V69/(240.97+V69))/(DX69+DY69)+DS69)/2)/(1000*0.61365*exp(17.502*V69/(240.97+V69))/(DX69+DY69)-DS69)</f>
        <v>0</v>
      </c>
      <c r="S69">
        <f>1/((DL69+1)/(P69/1.6)+1/(Q69/1.37)) + DL69/((DL69+1)/(P69/1.6) + DL69/(Q69/1.37))</f>
        <v>0</v>
      </c>
      <c r="T69">
        <f>(DG69*DJ69)</f>
        <v>0</v>
      </c>
      <c r="U69">
        <f>(DZ69+(T69+2*0.95*5.67E-8*(((DZ69+$B$9)+273)^4-(DZ69+273)^4)-44100*I69)/(1.84*29.3*Q69+8*0.95*5.67E-8*(DZ69+273)^3))</f>
        <v>0</v>
      </c>
      <c r="V69">
        <f>($C$9*EA69+$D$9*EB69+$E$9*U69)</f>
        <v>0</v>
      </c>
      <c r="W69">
        <f>0.61365*exp(17.502*V69/(240.97+V69))</f>
        <v>0</v>
      </c>
      <c r="X69">
        <f>(Y69/Z69*100)</f>
        <v>0</v>
      </c>
      <c r="Y69">
        <f>DS69*(DX69+DY69)/1000</f>
        <v>0</v>
      </c>
      <c r="Z69">
        <f>0.61365*exp(17.502*DZ69/(240.97+DZ69))</f>
        <v>0</v>
      </c>
      <c r="AA69">
        <f>(W69-DS69*(DX69+DY69)/1000)</f>
        <v>0</v>
      </c>
      <c r="AB69">
        <f>(-I69*44100)</f>
        <v>0</v>
      </c>
      <c r="AC69">
        <f>2*29.3*Q69*0.92*(DZ69-V69)</f>
        <v>0</v>
      </c>
      <c r="AD69">
        <f>2*0.95*5.67E-8*(((DZ69+$B$9)+273)^4-(V69+273)^4)</f>
        <v>0</v>
      </c>
      <c r="AE69">
        <f>T69+AD69+AB69+AC69</f>
        <v>0</v>
      </c>
      <c r="AF69">
        <f>DW69*AT69*(DR69-DQ69*(1000-AT69*DT69)/(1000-AT69*DS69))/(100*DK69)</f>
        <v>0</v>
      </c>
      <c r="AG69">
        <f>1000*DW69*AT69*(DS69-DT69)/(100*DK69*(1000-AT69*DS69))</f>
        <v>0</v>
      </c>
      <c r="AH69">
        <f>(AI69 - AJ69 - DX69*1E3/(8.314*(DZ69+273.15)) * AL69/DW69 * AK69) * DW69/(100*DK69) * (1000 - DT69)/1000</f>
        <v>0</v>
      </c>
      <c r="AI69">
        <v>832.6822966988061</v>
      </c>
      <c r="AJ69">
        <v>811.6184363636362</v>
      </c>
      <c r="AK69">
        <v>3.407911541407932</v>
      </c>
      <c r="AL69">
        <v>67.30139003579045</v>
      </c>
      <c r="AM69">
        <f>(AO69 - AN69 + DX69*1E3/(8.314*(DZ69+273.15)) * AQ69/DW69 * AP69) * DW69/(100*DK69) * 1000/(1000 - AO69)</f>
        <v>0</v>
      </c>
      <c r="AN69">
        <v>8.885999282995602</v>
      </c>
      <c r="AO69">
        <v>9.375857818181816</v>
      </c>
      <c r="AP69">
        <v>1.868261860320141E-07</v>
      </c>
      <c r="AQ69">
        <v>93.42874812251745</v>
      </c>
      <c r="AR69">
        <v>2</v>
      </c>
      <c r="AS69">
        <v>0</v>
      </c>
      <c r="AT69">
        <f>IF(AR69*$H$15&gt;=AV69,1.0,(AV69/(AV69-AR69*$H$15)))</f>
        <v>0</v>
      </c>
      <c r="AU69">
        <f>(AT69-1)*100</f>
        <v>0</v>
      </c>
      <c r="AV69">
        <f>MAX(0,($B$15+$C$15*EE69)/(1+$D$15*EE69)*DX69/(DZ69+273)*$E$15)</f>
        <v>0</v>
      </c>
      <c r="AW69" t="s">
        <v>429</v>
      </c>
      <c r="AX69" t="s">
        <v>429</v>
      </c>
      <c r="AY69">
        <v>0</v>
      </c>
      <c r="AZ69">
        <v>0</v>
      </c>
      <c r="BA69">
        <f>1-AY69/AZ69</f>
        <v>0</v>
      </c>
      <c r="BB69">
        <v>0</v>
      </c>
      <c r="BC69" t="s">
        <v>429</v>
      </c>
      <c r="BD69" t="s">
        <v>429</v>
      </c>
      <c r="BE69">
        <v>0</v>
      </c>
      <c r="BF69">
        <v>0</v>
      </c>
      <c r="BG69">
        <f>1-BE69/BF69</f>
        <v>0</v>
      </c>
      <c r="BH69">
        <v>0.5</v>
      </c>
      <c r="BI69">
        <f>DH69</f>
        <v>0</v>
      </c>
      <c r="BJ69">
        <f>K69</f>
        <v>0</v>
      </c>
      <c r="BK69">
        <f>BG69*BH69*BI69</f>
        <v>0</v>
      </c>
      <c r="BL69">
        <f>(BJ69-BB69)/BI69</f>
        <v>0</v>
      </c>
      <c r="BM69">
        <f>(AZ69-BF69)/BF69</f>
        <v>0</v>
      </c>
      <c r="BN69">
        <f>AY69/(BA69+AY69/BF69)</f>
        <v>0</v>
      </c>
      <c r="BO69" t="s">
        <v>429</v>
      </c>
      <c r="BP69">
        <v>0</v>
      </c>
      <c r="BQ69">
        <f>IF(BP69&lt;&gt;0, BP69, BN69)</f>
        <v>0</v>
      </c>
      <c r="BR69">
        <f>1-BQ69/BF69</f>
        <v>0</v>
      </c>
      <c r="BS69">
        <f>(BF69-BE69)/(BF69-BQ69)</f>
        <v>0</v>
      </c>
      <c r="BT69">
        <f>(AZ69-BF69)/(AZ69-BQ69)</f>
        <v>0</v>
      </c>
      <c r="BU69">
        <f>(BF69-BE69)/(BF69-AY69)</f>
        <v>0</v>
      </c>
      <c r="BV69">
        <f>(AZ69-BF69)/(AZ69-AY69)</f>
        <v>0</v>
      </c>
      <c r="BW69">
        <f>(BS69*BQ69/BE69)</f>
        <v>0</v>
      </c>
      <c r="BX69">
        <f>(1-BW69)</f>
        <v>0</v>
      </c>
      <c r="DG69">
        <f>$B$13*EF69+$C$13*EG69+$F$13*ER69*(1-EU69)</f>
        <v>0</v>
      </c>
      <c r="DH69">
        <f>DG69*DI69</f>
        <v>0</v>
      </c>
      <c r="DI69">
        <f>($B$13*$D$11+$C$13*$D$11+$F$13*((FE69+EW69)/MAX(FE69+EW69+FF69, 0.1)*$I$11+FF69/MAX(FE69+EW69+FF69, 0.1)*$J$11))/($B$13+$C$13+$F$13)</f>
        <v>0</v>
      </c>
      <c r="DJ69">
        <f>($B$13*$K$11+$C$13*$K$11+$F$13*((FE69+EW69)/MAX(FE69+EW69+FF69, 0.1)*$P$11+FF69/MAX(FE69+EW69+FF69, 0.1)*$Q$11))/($B$13+$C$13+$F$13)</f>
        <v>0</v>
      </c>
      <c r="DK69">
        <v>1.91</v>
      </c>
      <c r="DL69">
        <v>0.5</v>
      </c>
      <c r="DM69" t="s">
        <v>430</v>
      </c>
      <c r="DN69">
        <v>2</v>
      </c>
      <c r="DO69" t="b">
        <v>1</v>
      </c>
      <c r="DP69">
        <v>1679508921.714286</v>
      </c>
      <c r="DQ69">
        <v>779.5384642857143</v>
      </c>
      <c r="DR69">
        <v>809.7322857142856</v>
      </c>
      <c r="DS69">
        <v>9.375728571428571</v>
      </c>
      <c r="DT69">
        <v>8.885472500000001</v>
      </c>
      <c r="DU69">
        <v>780.4005357142856</v>
      </c>
      <c r="DV69">
        <v>9.348127142857143</v>
      </c>
      <c r="DW69">
        <v>500.0153571428572</v>
      </c>
      <c r="DX69">
        <v>90.0472</v>
      </c>
      <c r="DY69">
        <v>0.1000709107142857</v>
      </c>
      <c r="DZ69">
        <v>18.91916428571429</v>
      </c>
      <c r="EA69">
        <v>20.00341428571429</v>
      </c>
      <c r="EB69">
        <v>999.9000000000002</v>
      </c>
      <c r="EC69">
        <v>0</v>
      </c>
      <c r="ED69">
        <v>0</v>
      </c>
      <c r="EE69">
        <v>9977.5</v>
      </c>
      <c r="EF69">
        <v>0</v>
      </c>
      <c r="EG69">
        <v>12.5071</v>
      </c>
      <c r="EH69">
        <v>-30.19387142857143</v>
      </c>
      <c r="EI69">
        <v>786.9164285714287</v>
      </c>
      <c r="EJ69">
        <v>816.9916428571429</v>
      </c>
      <c r="EK69">
        <v>0.4902559285714286</v>
      </c>
      <c r="EL69">
        <v>809.7322857142856</v>
      </c>
      <c r="EM69">
        <v>8.885472500000001</v>
      </c>
      <c r="EN69">
        <v>0.844258</v>
      </c>
      <c r="EO69">
        <v>0.8001118214285715</v>
      </c>
      <c r="EP69">
        <v>4.474052857142857</v>
      </c>
      <c r="EQ69">
        <v>3.709289642857143</v>
      </c>
      <c r="ER69">
        <v>2000.003928571428</v>
      </c>
      <c r="ES69">
        <v>0.9800057142857144</v>
      </c>
      <c r="ET69">
        <v>0.01999403571428571</v>
      </c>
      <c r="EU69">
        <v>0</v>
      </c>
      <c r="EV69">
        <v>170.03625</v>
      </c>
      <c r="EW69">
        <v>5.00078</v>
      </c>
      <c r="EX69">
        <v>3394.443571428571</v>
      </c>
      <c r="EY69">
        <v>16379.69642857143</v>
      </c>
      <c r="EZ69">
        <v>37.95953571428571</v>
      </c>
      <c r="FA69">
        <v>39.20960714285714</v>
      </c>
      <c r="FB69">
        <v>38.74089285714285</v>
      </c>
      <c r="FC69">
        <v>38.31896428571429</v>
      </c>
      <c r="FD69">
        <v>38.44857142857143</v>
      </c>
      <c r="FE69">
        <v>1955.111428571428</v>
      </c>
      <c r="FF69">
        <v>39.88642857142857</v>
      </c>
      <c r="FG69">
        <v>0</v>
      </c>
      <c r="FH69">
        <v>1679508911.8</v>
      </c>
      <c r="FI69">
        <v>0</v>
      </c>
      <c r="FJ69">
        <v>170.0426538461539</v>
      </c>
      <c r="FK69">
        <v>-0.979179492587678</v>
      </c>
      <c r="FL69">
        <v>-6.303589753510073</v>
      </c>
      <c r="FM69">
        <v>3394.423076923076</v>
      </c>
      <c r="FN69">
        <v>15</v>
      </c>
      <c r="FO69">
        <v>0</v>
      </c>
      <c r="FP69" t="s">
        <v>431</v>
      </c>
      <c r="FQ69">
        <v>1679456443.1</v>
      </c>
      <c r="FR69">
        <v>1679456433.1</v>
      </c>
      <c r="FS69">
        <v>0</v>
      </c>
      <c r="FT69">
        <v>-0.109</v>
      </c>
      <c r="FU69">
        <v>0.019</v>
      </c>
      <c r="FV69">
        <v>-0.823</v>
      </c>
      <c r="FW69">
        <v>0.271</v>
      </c>
      <c r="FX69">
        <v>420</v>
      </c>
      <c r="FY69">
        <v>24</v>
      </c>
      <c r="FZ69">
        <v>0.71</v>
      </c>
      <c r="GA69">
        <v>0.25</v>
      </c>
      <c r="GB69">
        <v>-30.19888</v>
      </c>
      <c r="GC69">
        <v>-0.05021538461539316</v>
      </c>
      <c r="GD69">
        <v>0.05986242644597723</v>
      </c>
      <c r="GE69">
        <v>1</v>
      </c>
      <c r="GF69">
        <v>0.490331825</v>
      </c>
      <c r="GG69">
        <v>-0.0006453095684817268</v>
      </c>
      <c r="GH69">
        <v>0.0006467306582921503</v>
      </c>
      <c r="GI69">
        <v>1</v>
      </c>
      <c r="GJ69">
        <v>2</v>
      </c>
      <c r="GK69">
        <v>2</v>
      </c>
      <c r="GL69" t="s">
        <v>476</v>
      </c>
      <c r="GM69">
        <v>3.10086</v>
      </c>
      <c r="GN69">
        <v>2.73535</v>
      </c>
      <c r="GO69">
        <v>0.140059</v>
      </c>
      <c r="GP69">
        <v>0.143482</v>
      </c>
      <c r="GQ69">
        <v>0.0543885</v>
      </c>
      <c r="GR69">
        <v>0.0528548</v>
      </c>
      <c r="GS69">
        <v>22200.1</v>
      </c>
      <c r="GT69">
        <v>21828.2</v>
      </c>
      <c r="GU69">
        <v>26352</v>
      </c>
      <c r="GV69">
        <v>25810.1</v>
      </c>
      <c r="GW69">
        <v>40028.3</v>
      </c>
      <c r="GX69">
        <v>37317.6</v>
      </c>
      <c r="GY69">
        <v>46110.9</v>
      </c>
      <c r="GZ69">
        <v>42620.3</v>
      </c>
      <c r="HA69">
        <v>1.93195</v>
      </c>
      <c r="HB69">
        <v>1.95782</v>
      </c>
      <c r="HC69">
        <v>0.0281706</v>
      </c>
      <c r="HD69">
        <v>0</v>
      </c>
      <c r="HE69">
        <v>19.5328</v>
      </c>
      <c r="HF69">
        <v>999.9</v>
      </c>
      <c r="HG69">
        <v>25.7</v>
      </c>
      <c r="HH69">
        <v>29.5</v>
      </c>
      <c r="HI69">
        <v>11.8148</v>
      </c>
      <c r="HJ69">
        <v>61.1477</v>
      </c>
      <c r="HK69">
        <v>26.8229</v>
      </c>
      <c r="HL69">
        <v>1</v>
      </c>
      <c r="HM69">
        <v>-0.190838</v>
      </c>
      <c r="HN69">
        <v>3.98032</v>
      </c>
      <c r="HO69">
        <v>20.2307</v>
      </c>
      <c r="HP69">
        <v>5.21654</v>
      </c>
      <c r="HQ69">
        <v>11.98</v>
      </c>
      <c r="HR69">
        <v>4.9647</v>
      </c>
      <c r="HS69">
        <v>3.27403</v>
      </c>
      <c r="HT69">
        <v>9999</v>
      </c>
      <c r="HU69">
        <v>9999</v>
      </c>
      <c r="HV69">
        <v>9999</v>
      </c>
      <c r="HW69">
        <v>935.7</v>
      </c>
      <c r="HX69">
        <v>1.86416</v>
      </c>
      <c r="HY69">
        <v>1.86006</v>
      </c>
      <c r="HZ69">
        <v>1.85834</v>
      </c>
      <c r="IA69">
        <v>1.85988</v>
      </c>
      <c r="IB69">
        <v>1.85989</v>
      </c>
      <c r="IC69">
        <v>1.85825</v>
      </c>
      <c r="ID69">
        <v>1.85733</v>
      </c>
      <c r="IE69">
        <v>1.85232</v>
      </c>
      <c r="IF69">
        <v>0</v>
      </c>
      <c r="IG69">
        <v>0</v>
      </c>
      <c r="IH69">
        <v>0</v>
      </c>
      <c r="II69">
        <v>0</v>
      </c>
      <c r="IJ69" t="s">
        <v>433</v>
      </c>
      <c r="IK69" t="s">
        <v>434</v>
      </c>
      <c r="IL69" t="s">
        <v>435</v>
      </c>
      <c r="IM69" t="s">
        <v>435</v>
      </c>
      <c r="IN69" t="s">
        <v>435</v>
      </c>
      <c r="IO69" t="s">
        <v>435</v>
      </c>
      <c r="IP69">
        <v>0</v>
      </c>
      <c r="IQ69">
        <v>100</v>
      </c>
      <c r="IR69">
        <v>100</v>
      </c>
      <c r="IS69">
        <v>-0.869</v>
      </c>
      <c r="IT69">
        <v>0.0276</v>
      </c>
      <c r="IU69">
        <v>-0.3228139330668147</v>
      </c>
      <c r="IV69">
        <v>-0.001399286051689175</v>
      </c>
      <c r="IW69">
        <v>1.297619083215453E-06</v>
      </c>
      <c r="IX69">
        <v>-4.997941095464379E-10</v>
      </c>
      <c r="IY69">
        <v>-0.005634625857734406</v>
      </c>
      <c r="IZ69">
        <v>-0.003512179546530375</v>
      </c>
      <c r="JA69">
        <v>0.0008073039280847738</v>
      </c>
      <c r="JB69">
        <v>-5.485301315548657E-06</v>
      </c>
      <c r="JC69">
        <v>2</v>
      </c>
      <c r="JD69">
        <v>1997</v>
      </c>
      <c r="JE69">
        <v>1</v>
      </c>
      <c r="JF69">
        <v>25</v>
      </c>
      <c r="JG69">
        <v>874.8</v>
      </c>
      <c r="JH69">
        <v>874.9</v>
      </c>
      <c r="JI69">
        <v>2.00562</v>
      </c>
      <c r="JJ69">
        <v>2.61841</v>
      </c>
      <c r="JK69">
        <v>1.49658</v>
      </c>
      <c r="JL69">
        <v>2.39014</v>
      </c>
      <c r="JM69">
        <v>1.54907</v>
      </c>
      <c r="JN69">
        <v>2.38647</v>
      </c>
      <c r="JO69">
        <v>34.1225</v>
      </c>
      <c r="JP69">
        <v>24.1838</v>
      </c>
      <c r="JQ69">
        <v>18</v>
      </c>
      <c r="JR69">
        <v>486.219</v>
      </c>
      <c r="JS69">
        <v>514.49</v>
      </c>
      <c r="JT69">
        <v>15.2489</v>
      </c>
      <c r="JU69">
        <v>24.7283</v>
      </c>
      <c r="JV69">
        <v>30.001</v>
      </c>
      <c r="JW69">
        <v>24.8385</v>
      </c>
      <c r="JX69">
        <v>24.796</v>
      </c>
      <c r="JY69">
        <v>40.2915</v>
      </c>
      <c r="JZ69">
        <v>23.2715</v>
      </c>
      <c r="KA69">
        <v>20.8522</v>
      </c>
      <c r="KB69">
        <v>15.2299</v>
      </c>
      <c r="KC69">
        <v>854.3099999999999</v>
      </c>
      <c r="KD69">
        <v>8.84435</v>
      </c>
      <c r="KE69">
        <v>100.743</v>
      </c>
      <c r="KF69">
        <v>101.116</v>
      </c>
    </row>
    <row r="70" spans="1:292">
      <c r="A70">
        <v>52</v>
      </c>
      <c r="B70">
        <v>1679508934.5</v>
      </c>
      <c r="C70">
        <v>347</v>
      </c>
      <c r="D70" t="s">
        <v>537</v>
      </c>
      <c r="E70" t="s">
        <v>538</v>
      </c>
      <c r="F70">
        <v>5</v>
      </c>
      <c r="G70" t="s">
        <v>428</v>
      </c>
      <c r="H70">
        <v>1679508927</v>
      </c>
      <c r="I70">
        <f>(J70)/1000</f>
        <v>0</v>
      </c>
      <c r="J70">
        <f>IF(DO70, AM70, AG70)</f>
        <v>0</v>
      </c>
      <c r="K70">
        <f>IF(DO70, AH70, AF70)</f>
        <v>0</v>
      </c>
      <c r="L70">
        <f>DQ70 - IF(AT70&gt;1, K70*DK70*100.0/(AV70*EE70), 0)</f>
        <v>0</v>
      </c>
      <c r="M70">
        <f>((S70-I70/2)*L70-K70)/(S70+I70/2)</f>
        <v>0</v>
      </c>
      <c r="N70">
        <f>M70*(DX70+DY70)/1000.0</f>
        <v>0</v>
      </c>
      <c r="O70">
        <f>(DQ70 - IF(AT70&gt;1, K70*DK70*100.0/(AV70*EE70), 0))*(DX70+DY70)/1000.0</f>
        <v>0</v>
      </c>
      <c r="P70">
        <f>2.0/((1/R70-1/Q70)+SIGN(R70)*SQRT((1/R70-1/Q70)*(1/R70-1/Q70) + 4*DL70/((DL70+1)*(DL70+1))*(2*1/R70*1/Q70-1/Q70*1/Q70)))</f>
        <v>0</v>
      </c>
      <c r="Q70">
        <f>IF(LEFT(DM70,1)&lt;&gt;"0",IF(LEFT(DM70,1)="1",3.0,DN70),$D$5+$E$5*(EE70*DX70/($K$5*1000))+$F$5*(EE70*DX70/($K$5*1000))*MAX(MIN(DK70,$J$5),$I$5)*MAX(MIN(DK70,$J$5),$I$5)+$G$5*MAX(MIN(DK70,$J$5),$I$5)*(EE70*DX70/($K$5*1000))+$H$5*(EE70*DX70/($K$5*1000))*(EE70*DX70/($K$5*1000)))</f>
        <v>0</v>
      </c>
      <c r="R70">
        <f>I70*(1000-(1000*0.61365*exp(17.502*V70/(240.97+V70))/(DX70+DY70)+DS70)/2)/(1000*0.61365*exp(17.502*V70/(240.97+V70))/(DX70+DY70)-DS70)</f>
        <v>0</v>
      </c>
      <c r="S70">
        <f>1/((DL70+1)/(P70/1.6)+1/(Q70/1.37)) + DL70/((DL70+1)/(P70/1.6) + DL70/(Q70/1.37))</f>
        <v>0</v>
      </c>
      <c r="T70">
        <f>(DG70*DJ70)</f>
        <v>0</v>
      </c>
      <c r="U70">
        <f>(DZ70+(T70+2*0.95*5.67E-8*(((DZ70+$B$9)+273)^4-(DZ70+273)^4)-44100*I70)/(1.84*29.3*Q70+8*0.95*5.67E-8*(DZ70+273)^3))</f>
        <v>0</v>
      </c>
      <c r="V70">
        <f>($C$9*EA70+$D$9*EB70+$E$9*U70)</f>
        <v>0</v>
      </c>
      <c r="W70">
        <f>0.61365*exp(17.502*V70/(240.97+V70))</f>
        <v>0</v>
      </c>
      <c r="X70">
        <f>(Y70/Z70*100)</f>
        <v>0</v>
      </c>
      <c r="Y70">
        <f>DS70*(DX70+DY70)/1000</f>
        <v>0</v>
      </c>
      <c r="Z70">
        <f>0.61365*exp(17.502*DZ70/(240.97+DZ70))</f>
        <v>0</v>
      </c>
      <c r="AA70">
        <f>(W70-DS70*(DX70+DY70)/1000)</f>
        <v>0</v>
      </c>
      <c r="AB70">
        <f>(-I70*44100)</f>
        <v>0</v>
      </c>
      <c r="AC70">
        <f>2*29.3*Q70*0.92*(DZ70-V70)</f>
        <v>0</v>
      </c>
      <c r="AD70">
        <f>2*0.95*5.67E-8*(((DZ70+$B$9)+273)^4-(V70+273)^4)</f>
        <v>0</v>
      </c>
      <c r="AE70">
        <f>T70+AD70+AB70+AC70</f>
        <v>0</v>
      </c>
      <c r="AF70">
        <f>DW70*AT70*(DR70-DQ70*(1000-AT70*DT70)/(1000-AT70*DS70))/(100*DK70)</f>
        <v>0</v>
      </c>
      <c r="AG70">
        <f>1000*DW70*AT70*(DS70-DT70)/(100*DK70*(1000-AT70*DS70))</f>
        <v>0</v>
      </c>
      <c r="AH70">
        <f>(AI70 - AJ70 - DX70*1E3/(8.314*(DZ70+273.15)) * AL70/DW70 * AK70) * DW70/(100*DK70) * (1000 - DT70)/1000</f>
        <v>0</v>
      </c>
      <c r="AI70">
        <v>849.5671131050897</v>
      </c>
      <c r="AJ70">
        <v>828.5289212121211</v>
      </c>
      <c r="AK70">
        <v>3.382566366040992</v>
      </c>
      <c r="AL70">
        <v>67.30139003579045</v>
      </c>
      <c r="AM70">
        <f>(AO70 - AN70 + DX70*1E3/(8.314*(DZ70+273.15)) * AQ70/DW70 * AP70) * DW70/(100*DK70) * 1000/(1000 - AO70)</f>
        <v>0</v>
      </c>
      <c r="AN70">
        <v>8.885848019094867</v>
      </c>
      <c r="AO70">
        <v>9.373916545454543</v>
      </c>
      <c r="AP70">
        <v>-1.626881204851309E-06</v>
      </c>
      <c r="AQ70">
        <v>93.42874812251745</v>
      </c>
      <c r="AR70">
        <v>2</v>
      </c>
      <c r="AS70">
        <v>0</v>
      </c>
      <c r="AT70">
        <f>IF(AR70*$H$15&gt;=AV70,1.0,(AV70/(AV70-AR70*$H$15)))</f>
        <v>0</v>
      </c>
      <c r="AU70">
        <f>(AT70-1)*100</f>
        <v>0</v>
      </c>
      <c r="AV70">
        <f>MAX(0,($B$15+$C$15*EE70)/(1+$D$15*EE70)*DX70/(DZ70+273)*$E$15)</f>
        <v>0</v>
      </c>
      <c r="AW70" t="s">
        <v>429</v>
      </c>
      <c r="AX70" t="s">
        <v>429</v>
      </c>
      <c r="AY70">
        <v>0</v>
      </c>
      <c r="AZ70">
        <v>0</v>
      </c>
      <c r="BA70">
        <f>1-AY70/AZ70</f>
        <v>0</v>
      </c>
      <c r="BB70">
        <v>0</v>
      </c>
      <c r="BC70" t="s">
        <v>429</v>
      </c>
      <c r="BD70" t="s">
        <v>429</v>
      </c>
      <c r="BE70">
        <v>0</v>
      </c>
      <c r="BF70">
        <v>0</v>
      </c>
      <c r="BG70">
        <f>1-BE70/BF70</f>
        <v>0</v>
      </c>
      <c r="BH70">
        <v>0.5</v>
      </c>
      <c r="BI70">
        <f>DH70</f>
        <v>0</v>
      </c>
      <c r="BJ70">
        <f>K70</f>
        <v>0</v>
      </c>
      <c r="BK70">
        <f>BG70*BH70*BI70</f>
        <v>0</v>
      </c>
      <c r="BL70">
        <f>(BJ70-BB70)/BI70</f>
        <v>0</v>
      </c>
      <c r="BM70">
        <f>(AZ70-BF70)/BF70</f>
        <v>0</v>
      </c>
      <c r="BN70">
        <f>AY70/(BA70+AY70/BF70)</f>
        <v>0</v>
      </c>
      <c r="BO70" t="s">
        <v>429</v>
      </c>
      <c r="BP70">
        <v>0</v>
      </c>
      <c r="BQ70">
        <f>IF(BP70&lt;&gt;0, BP70, BN70)</f>
        <v>0</v>
      </c>
      <c r="BR70">
        <f>1-BQ70/BF70</f>
        <v>0</v>
      </c>
      <c r="BS70">
        <f>(BF70-BE70)/(BF70-BQ70)</f>
        <v>0</v>
      </c>
      <c r="BT70">
        <f>(AZ70-BF70)/(AZ70-BQ70)</f>
        <v>0</v>
      </c>
      <c r="BU70">
        <f>(BF70-BE70)/(BF70-AY70)</f>
        <v>0</v>
      </c>
      <c r="BV70">
        <f>(AZ70-BF70)/(AZ70-AY70)</f>
        <v>0</v>
      </c>
      <c r="BW70">
        <f>(BS70*BQ70/BE70)</f>
        <v>0</v>
      </c>
      <c r="BX70">
        <f>(1-BW70)</f>
        <v>0</v>
      </c>
      <c r="DG70">
        <f>$B$13*EF70+$C$13*EG70+$F$13*ER70*(1-EU70)</f>
        <v>0</v>
      </c>
      <c r="DH70">
        <f>DG70*DI70</f>
        <v>0</v>
      </c>
      <c r="DI70">
        <f>($B$13*$D$11+$C$13*$D$11+$F$13*((FE70+EW70)/MAX(FE70+EW70+FF70, 0.1)*$I$11+FF70/MAX(FE70+EW70+FF70, 0.1)*$J$11))/($B$13+$C$13+$F$13)</f>
        <v>0</v>
      </c>
      <c r="DJ70">
        <f>($B$13*$K$11+$C$13*$K$11+$F$13*((FE70+EW70)/MAX(FE70+EW70+FF70, 0.1)*$P$11+FF70/MAX(FE70+EW70+FF70, 0.1)*$Q$11))/($B$13+$C$13+$F$13)</f>
        <v>0</v>
      </c>
      <c r="DK70">
        <v>1.91</v>
      </c>
      <c r="DL70">
        <v>0.5</v>
      </c>
      <c r="DM70" t="s">
        <v>430</v>
      </c>
      <c r="DN70">
        <v>2</v>
      </c>
      <c r="DO70" t="b">
        <v>1</v>
      </c>
      <c r="DP70">
        <v>1679508927</v>
      </c>
      <c r="DQ70">
        <v>797.2861111111112</v>
      </c>
      <c r="DR70">
        <v>827.4438888888891</v>
      </c>
      <c r="DS70">
        <v>9.37537148148148</v>
      </c>
      <c r="DT70">
        <v>8.885475555555555</v>
      </c>
      <c r="DU70">
        <v>798.1532962962962</v>
      </c>
      <c r="DV70">
        <v>9.347773703703703</v>
      </c>
      <c r="DW70">
        <v>500.0273703703704</v>
      </c>
      <c r="DX70">
        <v>90.04692962962963</v>
      </c>
      <c r="DY70">
        <v>0.1000723222222222</v>
      </c>
      <c r="DZ70">
        <v>18.91874444444445</v>
      </c>
      <c r="EA70">
        <v>20.00284074074074</v>
      </c>
      <c r="EB70">
        <v>999.9000000000001</v>
      </c>
      <c r="EC70">
        <v>0</v>
      </c>
      <c r="ED70">
        <v>0</v>
      </c>
      <c r="EE70">
        <v>9978.935925925927</v>
      </c>
      <c r="EF70">
        <v>0</v>
      </c>
      <c r="EG70">
        <v>12.5071</v>
      </c>
      <c r="EH70">
        <v>-30.15785925925926</v>
      </c>
      <c r="EI70">
        <v>804.8316296296297</v>
      </c>
      <c r="EJ70">
        <v>834.862</v>
      </c>
      <c r="EK70">
        <v>0.4898962592592592</v>
      </c>
      <c r="EL70">
        <v>827.4438888888891</v>
      </c>
      <c r="EM70">
        <v>8.885475555555555</v>
      </c>
      <c r="EN70">
        <v>0.8442232962962963</v>
      </c>
      <c r="EO70">
        <v>0.8001096296296297</v>
      </c>
      <c r="EP70">
        <v>4.473466666666667</v>
      </c>
      <c r="EQ70">
        <v>3.709252222222223</v>
      </c>
      <c r="ER70">
        <v>1999.998148148148</v>
      </c>
      <c r="ES70">
        <v>0.9800065925925928</v>
      </c>
      <c r="ET70">
        <v>0.0199931</v>
      </c>
      <c r="EU70">
        <v>0</v>
      </c>
      <c r="EV70">
        <v>170.0286296296296</v>
      </c>
      <c r="EW70">
        <v>5.00078</v>
      </c>
      <c r="EX70">
        <v>3393.802222222222</v>
      </c>
      <c r="EY70">
        <v>16379.64814814815</v>
      </c>
      <c r="EZ70">
        <v>37.91637037037037</v>
      </c>
      <c r="FA70">
        <v>39.16414814814815</v>
      </c>
      <c r="FB70">
        <v>38.715</v>
      </c>
      <c r="FC70">
        <v>38.28218518518519</v>
      </c>
      <c r="FD70">
        <v>38.40492592592592</v>
      </c>
      <c r="FE70">
        <v>1955.107777777778</v>
      </c>
      <c r="FF70">
        <v>39.88666666666667</v>
      </c>
      <c r="FG70">
        <v>0</v>
      </c>
      <c r="FH70">
        <v>1679508916.6</v>
      </c>
      <c r="FI70">
        <v>0</v>
      </c>
      <c r="FJ70">
        <v>170.0259615384616</v>
      </c>
      <c r="FK70">
        <v>0.1131965830220786</v>
      </c>
      <c r="FL70">
        <v>-7.088888902546264</v>
      </c>
      <c r="FM70">
        <v>3393.854230769231</v>
      </c>
      <c r="FN70">
        <v>15</v>
      </c>
      <c r="FO70">
        <v>0</v>
      </c>
      <c r="FP70" t="s">
        <v>431</v>
      </c>
      <c r="FQ70">
        <v>1679456443.1</v>
      </c>
      <c r="FR70">
        <v>1679456433.1</v>
      </c>
      <c r="FS70">
        <v>0</v>
      </c>
      <c r="FT70">
        <v>-0.109</v>
      </c>
      <c r="FU70">
        <v>0.019</v>
      </c>
      <c r="FV70">
        <v>-0.823</v>
      </c>
      <c r="FW70">
        <v>0.271</v>
      </c>
      <c r="FX70">
        <v>420</v>
      </c>
      <c r="FY70">
        <v>24</v>
      </c>
      <c r="FZ70">
        <v>0.71</v>
      </c>
      <c r="GA70">
        <v>0.25</v>
      </c>
      <c r="GB70">
        <v>-30.1861275</v>
      </c>
      <c r="GC70">
        <v>0.01612570356481221</v>
      </c>
      <c r="GD70">
        <v>0.07243529522097659</v>
      </c>
      <c r="GE70">
        <v>1</v>
      </c>
      <c r="GF70">
        <v>0.4900026750000001</v>
      </c>
      <c r="GG70">
        <v>-0.004341196998124623</v>
      </c>
      <c r="GH70">
        <v>0.0008535707465553166</v>
      </c>
      <c r="GI70">
        <v>1</v>
      </c>
      <c r="GJ70">
        <v>2</v>
      </c>
      <c r="GK70">
        <v>2</v>
      </c>
      <c r="GL70" t="s">
        <v>476</v>
      </c>
      <c r="GM70">
        <v>3.10098</v>
      </c>
      <c r="GN70">
        <v>2.73518</v>
      </c>
      <c r="GO70">
        <v>0.141978</v>
      </c>
      <c r="GP70">
        <v>0.145315</v>
      </c>
      <c r="GQ70">
        <v>0.0543845</v>
      </c>
      <c r="GR70">
        <v>0.0528511</v>
      </c>
      <c r="GS70">
        <v>22150.6</v>
      </c>
      <c r="GT70">
        <v>21781.5</v>
      </c>
      <c r="GU70">
        <v>26352</v>
      </c>
      <c r="GV70">
        <v>25810</v>
      </c>
      <c r="GW70">
        <v>40028.7</v>
      </c>
      <c r="GX70">
        <v>37317.8</v>
      </c>
      <c r="GY70">
        <v>46111</v>
      </c>
      <c r="GZ70">
        <v>42620.2</v>
      </c>
      <c r="HA70">
        <v>1.932</v>
      </c>
      <c r="HB70">
        <v>1.95782</v>
      </c>
      <c r="HC70">
        <v>0.0277013</v>
      </c>
      <c r="HD70">
        <v>0</v>
      </c>
      <c r="HE70">
        <v>19.534</v>
      </c>
      <c r="HF70">
        <v>999.9</v>
      </c>
      <c r="HG70">
        <v>25.7</v>
      </c>
      <c r="HH70">
        <v>29.6</v>
      </c>
      <c r="HI70">
        <v>11.8829</v>
      </c>
      <c r="HJ70">
        <v>61.1577</v>
      </c>
      <c r="HK70">
        <v>26.8189</v>
      </c>
      <c r="HL70">
        <v>1</v>
      </c>
      <c r="HM70">
        <v>-0.191118</v>
      </c>
      <c r="HN70">
        <v>3.90847</v>
      </c>
      <c r="HO70">
        <v>20.2327</v>
      </c>
      <c r="HP70">
        <v>5.21624</v>
      </c>
      <c r="HQ70">
        <v>11.98</v>
      </c>
      <c r="HR70">
        <v>4.96465</v>
      </c>
      <c r="HS70">
        <v>3.27385</v>
      </c>
      <c r="HT70">
        <v>9999</v>
      </c>
      <c r="HU70">
        <v>9999</v>
      </c>
      <c r="HV70">
        <v>9999</v>
      </c>
      <c r="HW70">
        <v>935.7</v>
      </c>
      <c r="HX70">
        <v>1.86416</v>
      </c>
      <c r="HY70">
        <v>1.86007</v>
      </c>
      <c r="HZ70">
        <v>1.85834</v>
      </c>
      <c r="IA70">
        <v>1.85988</v>
      </c>
      <c r="IB70">
        <v>1.85989</v>
      </c>
      <c r="IC70">
        <v>1.85824</v>
      </c>
      <c r="ID70">
        <v>1.85731</v>
      </c>
      <c r="IE70">
        <v>1.85232</v>
      </c>
      <c r="IF70">
        <v>0</v>
      </c>
      <c r="IG70">
        <v>0</v>
      </c>
      <c r="IH70">
        <v>0</v>
      </c>
      <c r="II70">
        <v>0</v>
      </c>
      <c r="IJ70" t="s">
        <v>433</v>
      </c>
      <c r="IK70" t="s">
        <v>434</v>
      </c>
      <c r="IL70" t="s">
        <v>435</v>
      </c>
      <c r="IM70" t="s">
        <v>435</v>
      </c>
      <c r="IN70" t="s">
        <v>435</v>
      </c>
      <c r="IO70" t="s">
        <v>435</v>
      </c>
      <c r="IP70">
        <v>0</v>
      </c>
      <c r="IQ70">
        <v>100</v>
      </c>
      <c r="IR70">
        <v>100</v>
      </c>
      <c r="IS70">
        <v>-0.874</v>
      </c>
      <c r="IT70">
        <v>0.0276</v>
      </c>
      <c r="IU70">
        <v>-0.3228139330668147</v>
      </c>
      <c r="IV70">
        <v>-0.001399286051689175</v>
      </c>
      <c r="IW70">
        <v>1.297619083215453E-06</v>
      </c>
      <c r="IX70">
        <v>-4.997941095464379E-10</v>
      </c>
      <c r="IY70">
        <v>-0.005634625857734406</v>
      </c>
      <c r="IZ70">
        <v>-0.003512179546530375</v>
      </c>
      <c r="JA70">
        <v>0.0008073039280847738</v>
      </c>
      <c r="JB70">
        <v>-5.485301315548657E-06</v>
      </c>
      <c r="JC70">
        <v>2</v>
      </c>
      <c r="JD70">
        <v>1997</v>
      </c>
      <c r="JE70">
        <v>1</v>
      </c>
      <c r="JF70">
        <v>25</v>
      </c>
      <c r="JG70">
        <v>874.9</v>
      </c>
      <c r="JH70">
        <v>875</v>
      </c>
      <c r="JI70">
        <v>2.03857</v>
      </c>
      <c r="JJ70">
        <v>2.62329</v>
      </c>
      <c r="JK70">
        <v>1.49658</v>
      </c>
      <c r="JL70">
        <v>2.39014</v>
      </c>
      <c r="JM70">
        <v>1.54907</v>
      </c>
      <c r="JN70">
        <v>2.33643</v>
      </c>
      <c r="JO70">
        <v>34.1452</v>
      </c>
      <c r="JP70">
        <v>24.1751</v>
      </c>
      <c r="JQ70">
        <v>18</v>
      </c>
      <c r="JR70">
        <v>486.255</v>
      </c>
      <c r="JS70">
        <v>514.504</v>
      </c>
      <c r="JT70">
        <v>15.2258</v>
      </c>
      <c r="JU70">
        <v>24.7301</v>
      </c>
      <c r="JV70">
        <v>30.0003</v>
      </c>
      <c r="JW70">
        <v>24.8396</v>
      </c>
      <c r="JX70">
        <v>24.7976</v>
      </c>
      <c r="JY70">
        <v>40.9689</v>
      </c>
      <c r="JZ70">
        <v>23.2715</v>
      </c>
      <c r="KA70">
        <v>20.8522</v>
      </c>
      <c r="KB70">
        <v>15.2293</v>
      </c>
      <c r="KC70">
        <v>874.357</v>
      </c>
      <c r="KD70">
        <v>8.84449</v>
      </c>
      <c r="KE70">
        <v>100.743</v>
      </c>
      <c r="KF70">
        <v>101.116</v>
      </c>
    </row>
    <row r="71" spans="1:292">
      <c r="A71">
        <v>53</v>
      </c>
      <c r="B71">
        <v>1679508939.5</v>
      </c>
      <c r="C71">
        <v>352</v>
      </c>
      <c r="D71" t="s">
        <v>539</v>
      </c>
      <c r="E71" t="s">
        <v>540</v>
      </c>
      <c r="F71">
        <v>5</v>
      </c>
      <c r="G71" t="s">
        <v>428</v>
      </c>
      <c r="H71">
        <v>1679508931.714286</v>
      </c>
      <c r="I71">
        <f>(J71)/1000</f>
        <v>0</v>
      </c>
      <c r="J71">
        <f>IF(DO71, AM71, AG71)</f>
        <v>0</v>
      </c>
      <c r="K71">
        <f>IF(DO71, AH71, AF71)</f>
        <v>0</v>
      </c>
      <c r="L71">
        <f>DQ71 - IF(AT71&gt;1, K71*DK71*100.0/(AV71*EE71), 0)</f>
        <v>0</v>
      </c>
      <c r="M71">
        <f>((S71-I71/2)*L71-K71)/(S71+I71/2)</f>
        <v>0</v>
      </c>
      <c r="N71">
        <f>M71*(DX71+DY71)/1000.0</f>
        <v>0</v>
      </c>
      <c r="O71">
        <f>(DQ71 - IF(AT71&gt;1, K71*DK71*100.0/(AV71*EE71), 0))*(DX71+DY71)/1000.0</f>
        <v>0</v>
      </c>
      <c r="P71">
        <f>2.0/((1/R71-1/Q71)+SIGN(R71)*SQRT((1/R71-1/Q71)*(1/R71-1/Q71) + 4*DL71/((DL71+1)*(DL71+1))*(2*1/R71*1/Q71-1/Q71*1/Q71)))</f>
        <v>0</v>
      </c>
      <c r="Q71">
        <f>IF(LEFT(DM71,1)&lt;&gt;"0",IF(LEFT(DM71,1)="1",3.0,DN71),$D$5+$E$5*(EE71*DX71/($K$5*1000))+$F$5*(EE71*DX71/($K$5*1000))*MAX(MIN(DK71,$J$5),$I$5)*MAX(MIN(DK71,$J$5),$I$5)+$G$5*MAX(MIN(DK71,$J$5),$I$5)*(EE71*DX71/($K$5*1000))+$H$5*(EE71*DX71/($K$5*1000))*(EE71*DX71/($K$5*1000)))</f>
        <v>0</v>
      </c>
      <c r="R71">
        <f>I71*(1000-(1000*0.61365*exp(17.502*V71/(240.97+V71))/(DX71+DY71)+DS71)/2)/(1000*0.61365*exp(17.502*V71/(240.97+V71))/(DX71+DY71)-DS71)</f>
        <v>0</v>
      </c>
      <c r="S71">
        <f>1/((DL71+1)/(P71/1.6)+1/(Q71/1.37)) + DL71/((DL71+1)/(P71/1.6) + DL71/(Q71/1.37))</f>
        <v>0</v>
      </c>
      <c r="T71">
        <f>(DG71*DJ71)</f>
        <v>0</v>
      </c>
      <c r="U71">
        <f>(DZ71+(T71+2*0.95*5.67E-8*(((DZ71+$B$9)+273)^4-(DZ71+273)^4)-44100*I71)/(1.84*29.3*Q71+8*0.95*5.67E-8*(DZ71+273)^3))</f>
        <v>0</v>
      </c>
      <c r="V71">
        <f>($C$9*EA71+$D$9*EB71+$E$9*U71)</f>
        <v>0</v>
      </c>
      <c r="W71">
        <f>0.61365*exp(17.502*V71/(240.97+V71))</f>
        <v>0</v>
      </c>
      <c r="X71">
        <f>(Y71/Z71*100)</f>
        <v>0</v>
      </c>
      <c r="Y71">
        <f>DS71*(DX71+DY71)/1000</f>
        <v>0</v>
      </c>
      <c r="Z71">
        <f>0.61365*exp(17.502*DZ71/(240.97+DZ71))</f>
        <v>0</v>
      </c>
      <c r="AA71">
        <f>(W71-DS71*(DX71+DY71)/1000)</f>
        <v>0</v>
      </c>
      <c r="AB71">
        <f>(-I71*44100)</f>
        <v>0</v>
      </c>
      <c r="AC71">
        <f>2*29.3*Q71*0.92*(DZ71-V71)</f>
        <v>0</v>
      </c>
      <c r="AD71">
        <f>2*0.95*5.67E-8*(((DZ71+$B$9)+273)^4-(V71+273)^4)</f>
        <v>0</v>
      </c>
      <c r="AE71">
        <f>T71+AD71+AB71+AC71</f>
        <v>0</v>
      </c>
      <c r="AF71">
        <f>DW71*AT71*(DR71-DQ71*(1000-AT71*DT71)/(1000-AT71*DS71))/(100*DK71)</f>
        <v>0</v>
      </c>
      <c r="AG71">
        <f>1000*DW71*AT71*(DS71-DT71)/(100*DK71*(1000-AT71*DS71))</f>
        <v>0</v>
      </c>
      <c r="AH71">
        <f>(AI71 - AJ71 - DX71*1E3/(8.314*(DZ71+273.15)) * AL71/DW71 * AK71) * DW71/(100*DK71) * (1000 - DT71)/1000</f>
        <v>0</v>
      </c>
      <c r="AI71">
        <v>865.9715952220062</v>
      </c>
      <c r="AJ71">
        <v>845.0504363636361</v>
      </c>
      <c r="AK71">
        <v>3.306702172838528</v>
      </c>
      <c r="AL71">
        <v>67.30139003579045</v>
      </c>
      <c r="AM71">
        <f>(AO71 - AN71 + DX71*1E3/(8.314*(DZ71+273.15)) * AQ71/DW71 * AP71) * DW71/(100*DK71) * 1000/(1000 - AO71)</f>
        <v>0</v>
      </c>
      <c r="AN71">
        <v>8.885043933401887</v>
      </c>
      <c r="AO71">
        <v>9.374456848484844</v>
      </c>
      <c r="AP71">
        <v>9.077856926622524E-08</v>
      </c>
      <c r="AQ71">
        <v>93.42874812251745</v>
      </c>
      <c r="AR71">
        <v>2</v>
      </c>
      <c r="AS71">
        <v>0</v>
      </c>
      <c r="AT71">
        <f>IF(AR71*$H$15&gt;=AV71,1.0,(AV71/(AV71-AR71*$H$15)))</f>
        <v>0</v>
      </c>
      <c r="AU71">
        <f>(AT71-1)*100</f>
        <v>0</v>
      </c>
      <c r="AV71">
        <f>MAX(0,($B$15+$C$15*EE71)/(1+$D$15*EE71)*DX71/(DZ71+273)*$E$15)</f>
        <v>0</v>
      </c>
      <c r="AW71" t="s">
        <v>429</v>
      </c>
      <c r="AX71" t="s">
        <v>429</v>
      </c>
      <c r="AY71">
        <v>0</v>
      </c>
      <c r="AZ71">
        <v>0</v>
      </c>
      <c r="BA71">
        <f>1-AY71/AZ71</f>
        <v>0</v>
      </c>
      <c r="BB71">
        <v>0</v>
      </c>
      <c r="BC71" t="s">
        <v>429</v>
      </c>
      <c r="BD71" t="s">
        <v>429</v>
      </c>
      <c r="BE71">
        <v>0</v>
      </c>
      <c r="BF71">
        <v>0</v>
      </c>
      <c r="BG71">
        <f>1-BE71/BF71</f>
        <v>0</v>
      </c>
      <c r="BH71">
        <v>0.5</v>
      </c>
      <c r="BI71">
        <f>DH71</f>
        <v>0</v>
      </c>
      <c r="BJ71">
        <f>K71</f>
        <v>0</v>
      </c>
      <c r="BK71">
        <f>BG71*BH71*BI71</f>
        <v>0</v>
      </c>
      <c r="BL71">
        <f>(BJ71-BB71)/BI71</f>
        <v>0</v>
      </c>
      <c r="BM71">
        <f>(AZ71-BF71)/BF71</f>
        <v>0</v>
      </c>
      <c r="BN71">
        <f>AY71/(BA71+AY71/BF71)</f>
        <v>0</v>
      </c>
      <c r="BO71" t="s">
        <v>429</v>
      </c>
      <c r="BP71">
        <v>0</v>
      </c>
      <c r="BQ71">
        <f>IF(BP71&lt;&gt;0, BP71, BN71)</f>
        <v>0</v>
      </c>
      <c r="BR71">
        <f>1-BQ71/BF71</f>
        <v>0</v>
      </c>
      <c r="BS71">
        <f>(BF71-BE71)/(BF71-BQ71)</f>
        <v>0</v>
      </c>
      <c r="BT71">
        <f>(AZ71-BF71)/(AZ71-BQ71)</f>
        <v>0</v>
      </c>
      <c r="BU71">
        <f>(BF71-BE71)/(BF71-AY71)</f>
        <v>0</v>
      </c>
      <c r="BV71">
        <f>(AZ71-BF71)/(AZ71-AY71)</f>
        <v>0</v>
      </c>
      <c r="BW71">
        <f>(BS71*BQ71/BE71)</f>
        <v>0</v>
      </c>
      <c r="BX71">
        <f>(1-BW71)</f>
        <v>0</v>
      </c>
      <c r="DG71">
        <f>$B$13*EF71+$C$13*EG71+$F$13*ER71*(1-EU71)</f>
        <v>0</v>
      </c>
      <c r="DH71">
        <f>DG71*DI71</f>
        <v>0</v>
      </c>
      <c r="DI71">
        <f>($B$13*$D$11+$C$13*$D$11+$F$13*((FE71+EW71)/MAX(FE71+EW71+FF71, 0.1)*$I$11+FF71/MAX(FE71+EW71+FF71, 0.1)*$J$11))/($B$13+$C$13+$F$13)</f>
        <v>0</v>
      </c>
      <c r="DJ71">
        <f>($B$13*$K$11+$C$13*$K$11+$F$13*((FE71+EW71)/MAX(FE71+EW71+FF71, 0.1)*$P$11+FF71/MAX(FE71+EW71+FF71, 0.1)*$Q$11))/($B$13+$C$13+$F$13)</f>
        <v>0</v>
      </c>
      <c r="DK71">
        <v>1.91</v>
      </c>
      <c r="DL71">
        <v>0.5</v>
      </c>
      <c r="DM71" t="s">
        <v>430</v>
      </c>
      <c r="DN71">
        <v>2</v>
      </c>
      <c r="DO71" t="b">
        <v>1</v>
      </c>
      <c r="DP71">
        <v>1679508931.714286</v>
      </c>
      <c r="DQ71">
        <v>813.00325</v>
      </c>
      <c r="DR71">
        <v>843.1121785714288</v>
      </c>
      <c r="DS71">
        <v>9.374851785714284</v>
      </c>
      <c r="DT71">
        <v>8.885528571428571</v>
      </c>
      <c r="DU71">
        <v>813.8748214285714</v>
      </c>
      <c r="DV71">
        <v>9.347259285714285</v>
      </c>
      <c r="DW71">
        <v>500.0313214285714</v>
      </c>
      <c r="DX71">
        <v>90.04620357142858</v>
      </c>
      <c r="DY71">
        <v>0.100034675</v>
      </c>
      <c r="DZ71">
        <v>18.916325</v>
      </c>
      <c r="EA71">
        <v>19.99462142857143</v>
      </c>
      <c r="EB71">
        <v>999.9000000000002</v>
      </c>
      <c r="EC71">
        <v>0</v>
      </c>
      <c r="ED71">
        <v>0</v>
      </c>
      <c r="EE71">
        <v>9979.420714285716</v>
      </c>
      <c r="EF71">
        <v>0</v>
      </c>
      <c r="EG71">
        <v>12.5071</v>
      </c>
      <c r="EH71">
        <v>-30.10898214285715</v>
      </c>
      <c r="EI71">
        <v>820.6970357142857</v>
      </c>
      <c r="EJ71">
        <v>850.6707142857142</v>
      </c>
      <c r="EK71">
        <v>0.4893230714285716</v>
      </c>
      <c r="EL71">
        <v>843.1121785714288</v>
      </c>
      <c r="EM71">
        <v>8.885528571428571</v>
      </c>
      <c r="EN71">
        <v>0.8441697142857143</v>
      </c>
      <c r="EO71">
        <v>0.8001079999999998</v>
      </c>
      <c r="EP71">
        <v>4.472558928571429</v>
      </c>
      <c r="EQ71">
        <v>3.709222857142857</v>
      </c>
      <c r="ER71">
        <v>2000.014642857143</v>
      </c>
      <c r="ES71">
        <v>0.9800071428571429</v>
      </c>
      <c r="ET71">
        <v>0.01999246071428571</v>
      </c>
      <c r="EU71">
        <v>0</v>
      </c>
      <c r="EV71">
        <v>169.9788928571429</v>
      </c>
      <c r="EW71">
        <v>5.00078</v>
      </c>
      <c r="EX71">
        <v>3393.468214285714</v>
      </c>
      <c r="EY71">
        <v>16379.78928571429</v>
      </c>
      <c r="EZ71">
        <v>37.88135714285714</v>
      </c>
      <c r="FA71">
        <v>39.12928571428571</v>
      </c>
      <c r="FB71">
        <v>38.68721428571428</v>
      </c>
      <c r="FC71">
        <v>38.24082142857142</v>
      </c>
      <c r="FD71">
        <v>38.37257142857143</v>
      </c>
      <c r="FE71">
        <v>1955.124642857143</v>
      </c>
      <c r="FF71">
        <v>39.88821428571429</v>
      </c>
      <c r="FG71">
        <v>0</v>
      </c>
      <c r="FH71">
        <v>1679508921.4</v>
      </c>
      <c r="FI71">
        <v>0</v>
      </c>
      <c r="FJ71">
        <v>169.9894615384615</v>
      </c>
      <c r="FK71">
        <v>0.3833846126633553</v>
      </c>
      <c r="FL71">
        <v>-4.667692314606596</v>
      </c>
      <c r="FM71">
        <v>3393.461923076924</v>
      </c>
      <c r="FN71">
        <v>15</v>
      </c>
      <c r="FO71">
        <v>0</v>
      </c>
      <c r="FP71" t="s">
        <v>431</v>
      </c>
      <c r="FQ71">
        <v>1679456443.1</v>
      </c>
      <c r="FR71">
        <v>1679456433.1</v>
      </c>
      <c r="FS71">
        <v>0</v>
      </c>
      <c r="FT71">
        <v>-0.109</v>
      </c>
      <c r="FU71">
        <v>0.019</v>
      </c>
      <c r="FV71">
        <v>-0.823</v>
      </c>
      <c r="FW71">
        <v>0.271</v>
      </c>
      <c r="FX71">
        <v>420</v>
      </c>
      <c r="FY71">
        <v>24</v>
      </c>
      <c r="FZ71">
        <v>0.71</v>
      </c>
      <c r="GA71">
        <v>0.25</v>
      </c>
      <c r="GB71">
        <v>-30.12159</v>
      </c>
      <c r="GC71">
        <v>0.7949898686679562</v>
      </c>
      <c r="GD71">
        <v>0.1534768464622598</v>
      </c>
      <c r="GE71">
        <v>0</v>
      </c>
      <c r="GF71">
        <v>0.489746525</v>
      </c>
      <c r="GG71">
        <v>-0.007619448405254401</v>
      </c>
      <c r="GH71">
        <v>0.0009239668551279338</v>
      </c>
      <c r="GI71">
        <v>1</v>
      </c>
      <c r="GJ71">
        <v>1</v>
      </c>
      <c r="GK71">
        <v>2</v>
      </c>
      <c r="GL71" t="s">
        <v>432</v>
      </c>
      <c r="GM71">
        <v>3.10085</v>
      </c>
      <c r="GN71">
        <v>2.73517</v>
      </c>
      <c r="GO71">
        <v>0.143833</v>
      </c>
      <c r="GP71">
        <v>0.147197</v>
      </c>
      <c r="GQ71">
        <v>0.0543854</v>
      </c>
      <c r="GR71">
        <v>0.0528508</v>
      </c>
      <c r="GS71">
        <v>22102.7</v>
      </c>
      <c r="GT71">
        <v>21733.6</v>
      </c>
      <c r="GU71">
        <v>26351.9</v>
      </c>
      <c r="GV71">
        <v>25810</v>
      </c>
      <c r="GW71">
        <v>40028.8</v>
      </c>
      <c r="GX71">
        <v>37318.1</v>
      </c>
      <c r="GY71">
        <v>46110.8</v>
      </c>
      <c r="GZ71">
        <v>42620.3</v>
      </c>
      <c r="HA71">
        <v>1.93198</v>
      </c>
      <c r="HB71">
        <v>1.95798</v>
      </c>
      <c r="HC71">
        <v>0.0260994</v>
      </c>
      <c r="HD71">
        <v>0</v>
      </c>
      <c r="HE71">
        <v>19.534</v>
      </c>
      <c r="HF71">
        <v>999.9</v>
      </c>
      <c r="HG71">
        <v>25.7</v>
      </c>
      <c r="HH71">
        <v>29.5</v>
      </c>
      <c r="HI71">
        <v>11.8156</v>
      </c>
      <c r="HJ71">
        <v>60.7477</v>
      </c>
      <c r="HK71">
        <v>26.7027</v>
      </c>
      <c r="HL71">
        <v>1</v>
      </c>
      <c r="HM71">
        <v>-0.191326</v>
      </c>
      <c r="HN71">
        <v>3.8564</v>
      </c>
      <c r="HO71">
        <v>20.2337</v>
      </c>
      <c r="HP71">
        <v>5.21489</v>
      </c>
      <c r="HQ71">
        <v>11.98</v>
      </c>
      <c r="HR71">
        <v>4.9645</v>
      </c>
      <c r="HS71">
        <v>3.27368</v>
      </c>
      <c r="HT71">
        <v>9999</v>
      </c>
      <c r="HU71">
        <v>9999</v>
      </c>
      <c r="HV71">
        <v>9999</v>
      </c>
      <c r="HW71">
        <v>935.7</v>
      </c>
      <c r="HX71">
        <v>1.86417</v>
      </c>
      <c r="HY71">
        <v>1.86007</v>
      </c>
      <c r="HZ71">
        <v>1.85836</v>
      </c>
      <c r="IA71">
        <v>1.85988</v>
      </c>
      <c r="IB71">
        <v>1.85989</v>
      </c>
      <c r="IC71">
        <v>1.85824</v>
      </c>
      <c r="ID71">
        <v>1.85731</v>
      </c>
      <c r="IE71">
        <v>1.85233</v>
      </c>
      <c r="IF71">
        <v>0</v>
      </c>
      <c r="IG71">
        <v>0</v>
      </c>
      <c r="IH71">
        <v>0</v>
      </c>
      <c r="II71">
        <v>0</v>
      </c>
      <c r="IJ71" t="s">
        <v>433</v>
      </c>
      <c r="IK71" t="s">
        <v>434</v>
      </c>
      <c r="IL71" t="s">
        <v>435</v>
      </c>
      <c r="IM71" t="s">
        <v>435</v>
      </c>
      <c r="IN71" t="s">
        <v>435</v>
      </c>
      <c r="IO71" t="s">
        <v>435</v>
      </c>
      <c r="IP71">
        <v>0</v>
      </c>
      <c r="IQ71">
        <v>100</v>
      </c>
      <c r="IR71">
        <v>100</v>
      </c>
      <c r="IS71">
        <v>-0.878</v>
      </c>
      <c r="IT71">
        <v>0.0276</v>
      </c>
      <c r="IU71">
        <v>-0.3228139330668147</v>
      </c>
      <c r="IV71">
        <v>-0.001399286051689175</v>
      </c>
      <c r="IW71">
        <v>1.297619083215453E-06</v>
      </c>
      <c r="IX71">
        <v>-4.997941095464379E-10</v>
      </c>
      <c r="IY71">
        <v>-0.005634625857734406</v>
      </c>
      <c r="IZ71">
        <v>-0.003512179546530375</v>
      </c>
      <c r="JA71">
        <v>0.0008073039280847738</v>
      </c>
      <c r="JB71">
        <v>-5.485301315548657E-06</v>
      </c>
      <c r="JC71">
        <v>2</v>
      </c>
      <c r="JD71">
        <v>1997</v>
      </c>
      <c r="JE71">
        <v>1</v>
      </c>
      <c r="JF71">
        <v>25</v>
      </c>
      <c r="JG71">
        <v>874.9</v>
      </c>
      <c r="JH71">
        <v>875.1</v>
      </c>
      <c r="JI71">
        <v>2.07031</v>
      </c>
      <c r="JJ71">
        <v>2.61963</v>
      </c>
      <c r="JK71">
        <v>1.49658</v>
      </c>
      <c r="JL71">
        <v>2.39014</v>
      </c>
      <c r="JM71">
        <v>1.54907</v>
      </c>
      <c r="JN71">
        <v>2.35107</v>
      </c>
      <c r="JO71">
        <v>34.1452</v>
      </c>
      <c r="JP71">
        <v>24.1751</v>
      </c>
      <c r="JQ71">
        <v>18</v>
      </c>
      <c r="JR71">
        <v>486.258</v>
      </c>
      <c r="JS71">
        <v>514.619</v>
      </c>
      <c r="JT71">
        <v>15.2208</v>
      </c>
      <c r="JU71">
        <v>24.7322</v>
      </c>
      <c r="JV71">
        <v>30</v>
      </c>
      <c r="JW71">
        <v>24.8417</v>
      </c>
      <c r="JX71">
        <v>24.7992</v>
      </c>
      <c r="JY71">
        <v>41.5871</v>
      </c>
      <c r="JZ71">
        <v>23.2715</v>
      </c>
      <c r="KA71">
        <v>20.8522</v>
      </c>
      <c r="KB71">
        <v>15.2279</v>
      </c>
      <c r="KC71">
        <v>888.083</v>
      </c>
      <c r="KD71">
        <v>8.844530000000001</v>
      </c>
      <c r="KE71">
        <v>100.742</v>
      </c>
      <c r="KF71">
        <v>101.116</v>
      </c>
    </row>
    <row r="72" spans="1:292">
      <c r="A72">
        <v>54</v>
      </c>
      <c r="B72">
        <v>1679508944.5</v>
      </c>
      <c r="C72">
        <v>357</v>
      </c>
      <c r="D72" t="s">
        <v>541</v>
      </c>
      <c r="E72" t="s">
        <v>542</v>
      </c>
      <c r="F72">
        <v>5</v>
      </c>
      <c r="G72" t="s">
        <v>428</v>
      </c>
      <c r="H72">
        <v>1679508937</v>
      </c>
      <c r="I72">
        <f>(J72)/1000</f>
        <v>0</v>
      </c>
      <c r="J72">
        <f>IF(DO72, AM72, AG72)</f>
        <v>0</v>
      </c>
      <c r="K72">
        <f>IF(DO72, AH72, AF72)</f>
        <v>0</v>
      </c>
      <c r="L72">
        <f>DQ72 - IF(AT72&gt;1, K72*DK72*100.0/(AV72*EE72), 0)</f>
        <v>0</v>
      </c>
      <c r="M72">
        <f>((S72-I72/2)*L72-K72)/(S72+I72/2)</f>
        <v>0</v>
      </c>
      <c r="N72">
        <f>M72*(DX72+DY72)/1000.0</f>
        <v>0</v>
      </c>
      <c r="O72">
        <f>(DQ72 - IF(AT72&gt;1, K72*DK72*100.0/(AV72*EE72), 0))*(DX72+DY72)/1000.0</f>
        <v>0</v>
      </c>
      <c r="P72">
        <f>2.0/((1/R72-1/Q72)+SIGN(R72)*SQRT((1/R72-1/Q72)*(1/R72-1/Q72) + 4*DL72/((DL72+1)*(DL72+1))*(2*1/R72*1/Q72-1/Q72*1/Q72)))</f>
        <v>0</v>
      </c>
      <c r="Q72">
        <f>IF(LEFT(DM72,1)&lt;&gt;"0",IF(LEFT(DM72,1)="1",3.0,DN72),$D$5+$E$5*(EE72*DX72/($K$5*1000))+$F$5*(EE72*DX72/($K$5*1000))*MAX(MIN(DK72,$J$5),$I$5)*MAX(MIN(DK72,$J$5),$I$5)+$G$5*MAX(MIN(DK72,$J$5),$I$5)*(EE72*DX72/($K$5*1000))+$H$5*(EE72*DX72/($K$5*1000))*(EE72*DX72/($K$5*1000)))</f>
        <v>0</v>
      </c>
      <c r="R72">
        <f>I72*(1000-(1000*0.61365*exp(17.502*V72/(240.97+V72))/(DX72+DY72)+DS72)/2)/(1000*0.61365*exp(17.502*V72/(240.97+V72))/(DX72+DY72)-DS72)</f>
        <v>0</v>
      </c>
      <c r="S72">
        <f>1/((DL72+1)/(P72/1.6)+1/(Q72/1.37)) + DL72/((DL72+1)/(P72/1.6) + DL72/(Q72/1.37))</f>
        <v>0</v>
      </c>
      <c r="T72">
        <f>(DG72*DJ72)</f>
        <v>0</v>
      </c>
      <c r="U72">
        <f>(DZ72+(T72+2*0.95*5.67E-8*(((DZ72+$B$9)+273)^4-(DZ72+273)^4)-44100*I72)/(1.84*29.3*Q72+8*0.95*5.67E-8*(DZ72+273)^3))</f>
        <v>0</v>
      </c>
      <c r="V72">
        <f>($C$9*EA72+$D$9*EB72+$E$9*U72)</f>
        <v>0</v>
      </c>
      <c r="W72">
        <f>0.61365*exp(17.502*V72/(240.97+V72))</f>
        <v>0</v>
      </c>
      <c r="X72">
        <f>(Y72/Z72*100)</f>
        <v>0</v>
      </c>
      <c r="Y72">
        <f>DS72*(DX72+DY72)/1000</f>
        <v>0</v>
      </c>
      <c r="Z72">
        <f>0.61365*exp(17.502*DZ72/(240.97+DZ72))</f>
        <v>0</v>
      </c>
      <c r="AA72">
        <f>(W72-DS72*(DX72+DY72)/1000)</f>
        <v>0</v>
      </c>
      <c r="AB72">
        <f>(-I72*44100)</f>
        <v>0</v>
      </c>
      <c r="AC72">
        <f>2*29.3*Q72*0.92*(DZ72-V72)</f>
        <v>0</v>
      </c>
      <c r="AD72">
        <f>2*0.95*5.67E-8*(((DZ72+$B$9)+273)^4-(V72+273)^4)</f>
        <v>0</v>
      </c>
      <c r="AE72">
        <f>T72+AD72+AB72+AC72</f>
        <v>0</v>
      </c>
      <c r="AF72">
        <f>DW72*AT72*(DR72-DQ72*(1000-AT72*DT72)/(1000-AT72*DS72))/(100*DK72)</f>
        <v>0</v>
      </c>
      <c r="AG72">
        <f>1000*DW72*AT72*(DS72-DT72)/(100*DK72*(1000-AT72*DS72))</f>
        <v>0</v>
      </c>
      <c r="AH72">
        <f>(AI72 - AJ72 - DX72*1E3/(8.314*(DZ72+273.15)) * AL72/DW72 * AK72) * DW72/(100*DK72) * (1000 - DT72)/1000</f>
        <v>0</v>
      </c>
      <c r="AI72">
        <v>883.3484250591736</v>
      </c>
      <c r="AJ72">
        <v>862.0232060606064</v>
      </c>
      <c r="AK72">
        <v>3.39694762268985</v>
      </c>
      <c r="AL72">
        <v>67.30139003579045</v>
      </c>
      <c r="AM72">
        <f>(AO72 - AN72 + DX72*1E3/(8.314*(DZ72+273.15)) * AQ72/DW72 * AP72) * DW72/(100*DK72) * 1000/(1000 - AO72)</f>
        <v>0</v>
      </c>
      <c r="AN72">
        <v>8.884528232951018</v>
      </c>
      <c r="AO72">
        <v>9.372743393939389</v>
      </c>
      <c r="AP72">
        <v>-1.253961883082052E-06</v>
      </c>
      <c r="AQ72">
        <v>93.42874812251745</v>
      </c>
      <c r="AR72">
        <v>2</v>
      </c>
      <c r="AS72">
        <v>0</v>
      </c>
      <c r="AT72">
        <f>IF(AR72*$H$15&gt;=AV72,1.0,(AV72/(AV72-AR72*$H$15)))</f>
        <v>0</v>
      </c>
      <c r="AU72">
        <f>(AT72-1)*100</f>
        <v>0</v>
      </c>
      <c r="AV72">
        <f>MAX(0,($B$15+$C$15*EE72)/(1+$D$15*EE72)*DX72/(DZ72+273)*$E$15)</f>
        <v>0</v>
      </c>
      <c r="AW72" t="s">
        <v>429</v>
      </c>
      <c r="AX72" t="s">
        <v>429</v>
      </c>
      <c r="AY72">
        <v>0</v>
      </c>
      <c r="AZ72">
        <v>0</v>
      </c>
      <c r="BA72">
        <f>1-AY72/AZ72</f>
        <v>0</v>
      </c>
      <c r="BB72">
        <v>0</v>
      </c>
      <c r="BC72" t="s">
        <v>429</v>
      </c>
      <c r="BD72" t="s">
        <v>429</v>
      </c>
      <c r="BE72">
        <v>0</v>
      </c>
      <c r="BF72">
        <v>0</v>
      </c>
      <c r="BG72">
        <f>1-BE72/BF72</f>
        <v>0</v>
      </c>
      <c r="BH72">
        <v>0.5</v>
      </c>
      <c r="BI72">
        <f>DH72</f>
        <v>0</v>
      </c>
      <c r="BJ72">
        <f>K72</f>
        <v>0</v>
      </c>
      <c r="BK72">
        <f>BG72*BH72*BI72</f>
        <v>0</v>
      </c>
      <c r="BL72">
        <f>(BJ72-BB72)/BI72</f>
        <v>0</v>
      </c>
      <c r="BM72">
        <f>(AZ72-BF72)/BF72</f>
        <v>0</v>
      </c>
      <c r="BN72">
        <f>AY72/(BA72+AY72/BF72)</f>
        <v>0</v>
      </c>
      <c r="BO72" t="s">
        <v>429</v>
      </c>
      <c r="BP72">
        <v>0</v>
      </c>
      <c r="BQ72">
        <f>IF(BP72&lt;&gt;0, BP72, BN72)</f>
        <v>0</v>
      </c>
      <c r="BR72">
        <f>1-BQ72/BF72</f>
        <v>0</v>
      </c>
      <c r="BS72">
        <f>(BF72-BE72)/(BF72-BQ72)</f>
        <v>0</v>
      </c>
      <c r="BT72">
        <f>(AZ72-BF72)/(AZ72-BQ72)</f>
        <v>0</v>
      </c>
      <c r="BU72">
        <f>(BF72-BE72)/(BF72-AY72)</f>
        <v>0</v>
      </c>
      <c r="BV72">
        <f>(AZ72-BF72)/(AZ72-AY72)</f>
        <v>0</v>
      </c>
      <c r="BW72">
        <f>(BS72*BQ72/BE72)</f>
        <v>0</v>
      </c>
      <c r="BX72">
        <f>(1-BW72)</f>
        <v>0</v>
      </c>
      <c r="DG72">
        <f>$B$13*EF72+$C$13*EG72+$F$13*ER72*(1-EU72)</f>
        <v>0</v>
      </c>
      <c r="DH72">
        <f>DG72*DI72</f>
        <v>0</v>
      </c>
      <c r="DI72">
        <f>($B$13*$D$11+$C$13*$D$11+$F$13*((FE72+EW72)/MAX(FE72+EW72+FF72, 0.1)*$I$11+FF72/MAX(FE72+EW72+FF72, 0.1)*$J$11))/($B$13+$C$13+$F$13)</f>
        <v>0</v>
      </c>
      <c r="DJ72">
        <f>($B$13*$K$11+$C$13*$K$11+$F$13*((FE72+EW72)/MAX(FE72+EW72+FF72, 0.1)*$P$11+FF72/MAX(FE72+EW72+FF72, 0.1)*$Q$11))/($B$13+$C$13+$F$13)</f>
        <v>0</v>
      </c>
      <c r="DK72">
        <v>1.91</v>
      </c>
      <c r="DL72">
        <v>0.5</v>
      </c>
      <c r="DM72" t="s">
        <v>430</v>
      </c>
      <c r="DN72">
        <v>2</v>
      </c>
      <c r="DO72" t="b">
        <v>1</v>
      </c>
      <c r="DP72">
        <v>1679508937</v>
      </c>
      <c r="DQ72">
        <v>830.6037037037037</v>
      </c>
      <c r="DR72">
        <v>860.7958518518519</v>
      </c>
      <c r="DS72">
        <v>9.374277407407407</v>
      </c>
      <c r="DT72">
        <v>8.885049629629631</v>
      </c>
      <c r="DU72">
        <v>831.4801851851853</v>
      </c>
      <c r="DV72">
        <v>9.346691481481482</v>
      </c>
      <c r="DW72">
        <v>499.9831851851852</v>
      </c>
      <c r="DX72">
        <v>90.04634814814816</v>
      </c>
      <c r="DY72">
        <v>0.09995749999999999</v>
      </c>
      <c r="DZ72">
        <v>18.91484444444445</v>
      </c>
      <c r="EA72">
        <v>19.98425925925926</v>
      </c>
      <c r="EB72">
        <v>999.9000000000001</v>
      </c>
      <c r="EC72">
        <v>0</v>
      </c>
      <c r="ED72">
        <v>0</v>
      </c>
      <c r="EE72">
        <v>9988.378148148149</v>
      </c>
      <c r="EF72">
        <v>0</v>
      </c>
      <c r="EG72">
        <v>12.5071</v>
      </c>
      <c r="EH72">
        <v>-30.19215555555555</v>
      </c>
      <c r="EI72">
        <v>838.4636666666665</v>
      </c>
      <c r="EJ72">
        <v>868.5125555555557</v>
      </c>
      <c r="EK72">
        <v>0.4892288888888889</v>
      </c>
      <c r="EL72">
        <v>860.7958518518519</v>
      </c>
      <c r="EM72">
        <v>8.885049629629631</v>
      </c>
      <c r="EN72">
        <v>0.8441194444444443</v>
      </c>
      <c r="EO72">
        <v>0.800066148148148</v>
      </c>
      <c r="EP72">
        <v>4.471707407407407</v>
      </c>
      <c r="EQ72">
        <v>3.708478518518518</v>
      </c>
      <c r="ER72">
        <v>2000.003703703704</v>
      </c>
      <c r="ES72">
        <v>0.9800069629629631</v>
      </c>
      <c r="ET72">
        <v>0.01999270740740741</v>
      </c>
      <c r="EU72">
        <v>0</v>
      </c>
      <c r="EV72">
        <v>170.0024814814815</v>
      </c>
      <c r="EW72">
        <v>5.00078</v>
      </c>
      <c r="EX72">
        <v>3392.915555555556</v>
      </c>
      <c r="EY72">
        <v>16379.7037037037</v>
      </c>
      <c r="EZ72">
        <v>37.83988888888889</v>
      </c>
      <c r="FA72">
        <v>39.09007407407407</v>
      </c>
      <c r="FB72">
        <v>38.65951851851851</v>
      </c>
      <c r="FC72">
        <v>38.19422222222222</v>
      </c>
      <c r="FD72">
        <v>38.33996296296296</v>
      </c>
      <c r="FE72">
        <v>1955.113703703704</v>
      </c>
      <c r="FF72">
        <v>39.89000000000001</v>
      </c>
      <c r="FG72">
        <v>0</v>
      </c>
      <c r="FH72">
        <v>1679508926.8</v>
      </c>
      <c r="FI72">
        <v>0</v>
      </c>
      <c r="FJ72">
        <v>170.01692</v>
      </c>
      <c r="FK72">
        <v>-0.204538461356917</v>
      </c>
      <c r="FL72">
        <v>-4.996153856169669</v>
      </c>
      <c r="FM72">
        <v>3392.8648</v>
      </c>
      <c r="FN72">
        <v>15</v>
      </c>
      <c r="FO72">
        <v>0</v>
      </c>
      <c r="FP72" t="s">
        <v>431</v>
      </c>
      <c r="FQ72">
        <v>1679456443.1</v>
      </c>
      <c r="FR72">
        <v>1679456433.1</v>
      </c>
      <c r="FS72">
        <v>0</v>
      </c>
      <c r="FT72">
        <v>-0.109</v>
      </c>
      <c r="FU72">
        <v>0.019</v>
      </c>
      <c r="FV72">
        <v>-0.823</v>
      </c>
      <c r="FW72">
        <v>0.271</v>
      </c>
      <c r="FX72">
        <v>420</v>
      </c>
      <c r="FY72">
        <v>24</v>
      </c>
      <c r="FZ72">
        <v>0.71</v>
      </c>
      <c r="GA72">
        <v>0.25</v>
      </c>
      <c r="GB72">
        <v>-30.197745</v>
      </c>
      <c r="GC72">
        <v>-0.763233771106935</v>
      </c>
      <c r="GD72">
        <v>0.2220056530248725</v>
      </c>
      <c r="GE72">
        <v>0</v>
      </c>
      <c r="GF72">
        <v>0.489404775</v>
      </c>
      <c r="GG72">
        <v>-0.0007005140712943882</v>
      </c>
      <c r="GH72">
        <v>0.0005822497096392569</v>
      </c>
      <c r="GI72">
        <v>1</v>
      </c>
      <c r="GJ72">
        <v>1</v>
      </c>
      <c r="GK72">
        <v>2</v>
      </c>
      <c r="GL72" t="s">
        <v>432</v>
      </c>
      <c r="GM72">
        <v>3.10086</v>
      </c>
      <c r="GN72">
        <v>2.73529</v>
      </c>
      <c r="GO72">
        <v>0.14572</v>
      </c>
      <c r="GP72">
        <v>0.149052</v>
      </c>
      <c r="GQ72">
        <v>0.0543767</v>
      </c>
      <c r="GR72">
        <v>0.052846</v>
      </c>
      <c r="GS72">
        <v>22053.9</v>
      </c>
      <c r="GT72">
        <v>21686.3</v>
      </c>
      <c r="GU72">
        <v>26351.8</v>
      </c>
      <c r="GV72">
        <v>25810</v>
      </c>
      <c r="GW72">
        <v>40029.3</v>
      </c>
      <c r="GX72">
        <v>37318.2</v>
      </c>
      <c r="GY72">
        <v>46110.8</v>
      </c>
      <c r="GZ72">
        <v>42619.9</v>
      </c>
      <c r="HA72">
        <v>1.93175</v>
      </c>
      <c r="HB72">
        <v>1.95785</v>
      </c>
      <c r="HC72">
        <v>0.0271127</v>
      </c>
      <c r="HD72">
        <v>0</v>
      </c>
      <c r="HE72">
        <v>19.534</v>
      </c>
      <c r="HF72">
        <v>999.9</v>
      </c>
      <c r="HG72">
        <v>25.7</v>
      </c>
      <c r="HH72">
        <v>29.5</v>
      </c>
      <c r="HI72">
        <v>11.8139</v>
      </c>
      <c r="HJ72">
        <v>61.1177</v>
      </c>
      <c r="HK72">
        <v>26.6827</v>
      </c>
      <c r="HL72">
        <v>1</v>
      </c>
      <c r="HM72">
        <v>-0.191397</v>
      </c>
      <c r="HN72">
        <v>3.79443</v>
      </c>
      <c r="HO72">
        <v>20.2354</v>
      </c>
      <c r="HP72">
        <v>5.21639</v>
      </c>
      <c r="HQ72">
        <v>11.98</v>
      </c>
      <c r="HR72">
        <v>4.9648</v>
      </c>
      <c r="HS72">
        <v>3.27387</v>
      </c>
      <c r="HT72">
        <v>9999</v>
      </c>
      <c r="HU72">
        <v>9999</v>
      </c>
      <c r="HV72">
        <v>9999</v>
      </c>
      <c r="HW72">
        <v>935.7</v>
      </c>
      <c r="HX72">
        <v>1.86417</v>
      </c>
      <c r="HY72">
        <v>1.86013</v>
      </c>
      <c r="HZ72">
        <v>1.85834</v>
      </c>
      <c r="IA72">
        <v>1.85989</v>
      </c>
      <c r="IB72">
        <v>1.85989</v>
      </c>
      <c r="IC72">
        <v>1.85826</v>
      </c>
      <c r="ID72">
        <v>1.85731</v>
      </c>
      <c r="IE72">
        <v>1.85235</v>
      </c>
      <c r="IF72">
        <v>0</v>
      </c>
      <c r="IG72">
        <v>0</v>
      </c>
      <c r="IH72">
        <v>0</v>
      </c>
      <c r="II72">
        <v>0</v>
      </c>
      <c r="IJ72" t="s">
        <v>433</v>
      </c>
      <c r="IK72" t="s">
        <v>434</v>
      </c>
      <c r="IL72" t="s">
        <v>435</v>
      </c>
      <c r="IM72" t="s">
        <v>435</v>
      </c>
      <c r="IN72" t="s">
        <v>435</v>
      </c>
      <c r="IO72" t="s">
        <v>435</v>
      </c>
      <c r="IP72">
        <v>0</v>
      </c>
      <c r="IQ72">
        <v>100</v>
      </c>
      <c r="IR72">
        <v>100</v>
      </c>
      <c r="IS72">
        <v>-0.884</v>
      </c>
      <c r="IT72">
        <v>0.0276</v>
      </c>
      <c r="IU72">
        <v>-0.3228139330668147</v>
      </c>
      <c r="IV72">
        <v>-0.001399286051689175</v>
      </c>
      <c r="IW72">
        <v>1.297619083215453E-06</v>
      </c>
      <c r="IX72">
        <v>-4.997941095464379E-10</v>
      </c>
      <c r="IY72">
        <v>-0.005634625857734406</v>
      </c>
      <c r="IZ72">
        <v>-0.003512179546530375</v>
      </c>
      <c r="JA72">
        <v>0.0008073039280847738</v>
      </c>
      <c r="JB72">
        <v>-5.485301315548657E-06</v>
      </c>
      <c r="JC72">
        <v>2</v>
      </c>
      <c r="JD72">
        <v>1997</v>
      </c>
      <c r="JE72">
        <v>1</v>
      </c>
      <c r="JF72">
        <v>25</v>
      </c>
      <c r="JG72">
        <v>875</v>
      </c>
      <c r="JH72">
        <v>875.2</v>
      </c>
      <c r="JI72">
        <v>2.10327</v>
      </c>
      <c r="JJ72">
        <v>2.61475</v>
      </c>
      <c r="JK72">
        <v>1.49658</v>
      </c>
      <c r="JL72">
        <v>2.38892</v>
      </c>
      <c r="JM72">
        <v>1.54907</v>
      </c>
      <c r="JN72">
        <v>2.40234</v>
      </c>
      <c r="JO72">
        <v>34.1225</v>
      </c>
      <c r="JP72">
        <v>24.1838</v>
      </c>
      <c r="JQ72">
        <v>18</v>
      </c>
      <c r="JR72">
        <v>486.146</v>
      </c>
      <c r="JS72">
        <v>514.5549999999999</v>
      </c>
      <c r="JT72">
        <v>15.2226</v>
      </c>
      <c r="JU72">
        <v>24.7343</v>
      </c>
      <c r="JV72">
        <v>30</v>
      </c>
      <c r="JW72">
        <v>24.8436</v>
      </c>
      <c r="JX72">
        <v>24.8011</v>
      </c>
      <c r="JY72">
        <v>42.2643</v>
      </c>
      <c r="JZ72">
        <v>23.2715</v>
      </c>
      <c r="KA72">
        <v>20.8522</v>
      </c>
      <c r="KB72">
        <v>15.2489</v>
      </c>
      <c r="KC72">
        <v>908.146</v>
      </c>
      <c r="KD72">
        <v>8.844530000000001</v>
      </c>
      <c r="KE72">
        <v>100.742</v>
      </c>
      <c r="KF72">
        <v>101.115</v>
      </c>
    </row>
    <row r="73" spans="1:292">
      <c r="A73">
        <v>55</v>
      </c>
      <c r="B73">
        <v>1679508949</v>
      </c>
      <c r="C73">
        <v>361.5</v>
      </c>
      <c r="D73" t="s">
        <v>543</v>
      </c>
      <c r="E73" t="s">
        <v>544</v>
      </c>
      <c r="F73">
        <v>5</v>
      </c>
      <c r="G73" t="s">
        <v>428</v>
      </c>
      <c r="H73">
        <v>1679508941.444444</v>
      </c>
      <c r="I73">
        <f>(J73)/1000</f>
        <v>0</v>
      </c>
      <c r="J73">
        <f>IF(DO73, AM73, AG73)</f>
        <v>0</v>
      </c>
      <c r="K73">
        <f>IF(DO73, AH73, AF73)</f>
        <v>0</v>
      </c>
      <c r="L73">
        <f>DQ73 - IF(AT73&gt;1, K73*DK73*100.0/(AV73*EE73), 0)</f>
        <v>0</v>
      </c>
      <c r="M73">
        <f>((S73-I73/2)*L73-K73)/(S73+I73/2)</f>
        <v>0</v>
      </c>
      <c r="N73">
        <f>M73*(DX73+DY73)/1000.0</f>
        <v>0</v>
      </c>
      <c r="O73">
        <f>(DQ73 - IF(AT73&gt;1, K73*DK73*100.0/(AV73*EE73), 0))*(DX73+DY73)/1000.0</f>
        <v>0</v>
      </c>
      <c r="P73">
        <f>2.0/((1/R73-1/Q73)+SIGN(R73)*SQRT((1/R73-1/Q73)*(1/R73-1/Q73) + 4*DL73/((DL73+1)*(DL73+1))*(2*1/R73*1/Q73-1/Q73*1/Q73)))</f>
        <v>0</v>
      </c>
      <c r="Q73">
        <f>IF(LEFT(DM73,1)&lt;&gt;"0",IF(LEFT(DM73,1)="1",3.0,DN73),$D$5+$E$5*(EE73*DX73/($K$5*1000))+$F$5*(EE73*DX73/($K$5*1000))*MAX(MIN(DK73,$J$5),$I$5)*MAX(MIN(DK73,$J$5),$I$5)+$G$5*MAX(MIN(DK73,$J$5),$I$5)*(EE73*DX73/($K$5*1000))+$H$5*(EE73*DX73/($K$5*1000))*(EE73*DX73/($K$5*1000)))</f>
        <v>0</v>
      </c>
      <c r="R73">
        <f>I73*(1000-(1000*0.61365*exp(17.502*V73/(240.97+V73))/(DX73+DY73)+DS73)/2)/(1000*0.61365*exp(17.502*V73/(240.97+V73))/(DX73+DY73)-DS73)</f>
        <v>0</v>
      </c>
      <c r="S73">
        <f>1/((DL73+1)/(P73/1.6)+1/(Q73/1.37)) + DL73/((DL73+1)/(P73/1.6) + DL73/(Q73/1.37))</f>
        <v>0</v>
      </c>
      <c r="T73">
        <f>(DG73*DJ73)</f>
        <v>0</v>
      </c>
      <c r="U73">
        <f>(DZ73+(T73+2*0.95*5.67E-8*(((DZ73+$B$9)+273)^4-(DZ73+273)^4)-44100*I73)/(1.84*29.3*Q73+8*0.95*5.67E-8*(DZ73+273)^3))</f>
        <v>0</v>
      </c>
      <c r="V73">
        <f>($C$9*EA73+$D$9*EB73+$E$9*U73)</f>
        <v>0</v>
      </c>
      <c r="W73">
        <f>0.61365*exp(17.502*V73/(240.97+V73))</f>
        <v>0</v>
      </c>
      <c r="X73">
        <f>(Y73/Z73*100)</f>
        <v>0</v>
      </c>
      <c r="Y73">
        <f>DS73*(DX73+DY73)/1000</f>
        <v>0</v>
      </c>
      <c r="Z73">
        <f>0.61365*exp(17.502*DZ73/(240.97+DZ73))</f>
        <v>0</v>
      </c>
      <c r="AA73">
        <f>(W73-DS73*(DX73+DY73)/1000)</f>
        <v>0</v>
      </c>
      <c r="AB73">
        <f>(-I73*44100)</f>
        <v>0</v>
      </c>
      <c r="AC73">
        <f>2*29.3*Q73*0.92*(DZ73-V73)</f>
        <v>0</v>
      </c>
      <c r="AD73">
        <f>2*0.95*5.67E-8*(((DZ73+$B$9)+273)^4-(V73+273)^4)</f>
        <v>0</v>
      </c>
      <c r="AE73">
        <f>T73+AD73+AB73+AC73</f>
        <v>0</v>
      </c>
      <c r="AF73">
        <f>DW73*AT73*(DR73-DQ73*(1000-AT73*DT73)/(1000-AT73*DS73))/(100*DK73)</f>
        <v>0</v>
      </c>
      <c r="AG73">
        <f>1000*DW73*AT73*(DS73-DT73)/(100*DK73*(1000-AT73*DS73))</f>
        <v>0</v>
      </c>
      <c r="AH73">
        <f>(AI73 - AJ73 - DX73*1E3/(8.314*(DZ73+273.15)) * AL73/DW73 * AK73) * DW73/(100*DK73) * (1000 - DT73)/1000</f>
        <v>0</v>
      </c>
      <c r="AI73">
        <v>898.4236493695188</v>
      </c>
      <c r="AJ73">
        <v>877.2064424242425</v>
      </c>
      <c r="AK73">
        <v>3.370599973858543</v>
      </c>
      <c r="AL73">
        <v>67.30139003579045</v>
      </c>
      <c r="AM73">
        <f>(AO73 - AN73 + DX73*1E3/(8.314*(DZ73+273.15)) * AQ73/DW73 * AP73) * DW73/(100*DK73) * 1000/(1000 - AO73)</f>
        <v>0</v>
      </c>
      <c r="AN73">
        <v>8.883970080274153</v>
      </c>
      <c r="AO73">
        <v>9.372445757575758</v>
      </c>
      <c r="AP73">
        <v>-4.357178033040471E-07</v>
      </c>
      <c r="AQ73">
        <v>93.42874812251745</v>
      </c>
      <c r="AR73">
        <v>2</v>
      </c>
      <c r="AS73">
        <v>0</v>
      </c>
      <c r="AT73">
        <f>IF(AR73*$H$15&gt;=AV73,1.0,(AV73/(AV73-AR73*$H$15)))</f>
        <v>0</v>
      </c>
      <c r="AU73">
        <f>(AT73-1)*100</f>
        <v>0</v>
      </c>
      <c r="AV73">
        <f>MAX(0,($B$15+$C$15*EE73)/(1+$D$15*EE73)*DX73/(DZ73+273)*$E$15)</f>
        <v>0</v>
      </c>
      <c r="AW73" t="s">
        <v>429</v>
      </c>
      <c r="AX73" t="s">
        <v>429</v>
      </c>
      <c r="AY73">
        <v>0</v>
      </c>
      <c r="AZ73">
        <v>0</v>
      </c>
      <c r="BA73">
        <f>1-AY73/AZ73</f>
        <v>0</v>
      </c>
      <c r="BB73">
        <v>0</v>
      </c>
      <c r="BC73" t="s">
        <v>429</v>
      </c>
      <c r="BD73" t="s">
        <v>429</v>
      </c>
      <c r="BE73">
        <v>0</v>
      </c>
      <c r="BF73">
        <v>0</v>
      </c>
      <c r="BG73">
        <f>1-BE73/BF73</f>
        <v>0</v>
      </c>
      <c r="BH73">
        <v>0.5</v>
      </c>
      <c r="BI73">
        <f>DH73</f>
        <v>0</v>
      </c>
      <c r="BJ73">
        <f>K73</f>
        <v>0</v>
      </c>
      <c r="BK73">
        <f>BG73*BH73*BI73</f>
        <v>0</v>
      </c>
      <c r="BL73">
        <f>(BJ73-BB73)/BI73</f>
        <v>0</v>
      </c>
      <c r="BM73">
        <f>(AZ73-BF73)/BF73</f>
        <v>0</v>
      </c>
      <c r="BN73">
        <f>AY73/(BA73+AY73/BF73)</f>
        <v>0</v>
      </c>
      <c r="BO73" t="s">
        <v>429</v>
      </c>
      <c r="BP73">
        <v>0</v>
      </c>
      <c r="BQ73">
        <f>IF(BP73&lt;&gt;0, BP73, BN73)</f>
        <v>0</v>
      </c>
      <c r="BR73">
        <f>1-BQ73/BF73</f>
        <v>0</v>
      </c>
      <c r="BS73">
        <f>(BF73-BE73)/(BF73-BQ73)</f>
        <v>0</v>
      </c>
      <c r="BT73">
        <f>(AZ73-BF73)/(AZ73-BQ73)</f>
        <v>0</v>
      </c>
      <c r="BU73">
        <f>(BF73-BE73)/(BF73-AY73)</f>
        <v>0</v>
      </c>
      <c r="BV73">
        <f>(AZ73-BF73)/(AZ73-AY73)</f>
        <v>0</v>
      </c>
      <c r="BW73">
        <f>(BS73*BQ73/BE73)</f>
        <v>0</v>
      </c>
      <c r="BX73">
        <f>(1-BW73)</f>
        <v>0</v>
      </c>
      <c r="DG73">
        <f>$B$13*EF73+$C$13*EG73+$F$13*ER73*(1-EU73)</f>
        <v>0</v>
      </c>
      <c r="DH73">
        <f>DG73*DI73</f>
        <v>0</v>
      </c>
      <c r="DI73">
        <f>($B$13*$D$11+$C$13*$D$11+$F$13*((FE73+EW73)/MAX(FE73+EW73+FF73, 0.1)*$I$11+FF73/MAX(FE73+EW73+FF73, 0.1)*$J$11))/($B$13+$C$13+$F$13)</f>
        <v>0</v>
      </c>
      <c r="DJ73">
        <f>($B$13*$K$11+$C$13*$K$11+$F$13*((FE73+EW73)/MAX(FE73+EW73+FF73, 0.1)*$P$11+FF73/MAX(FE73+EW73+FF73, 0.1)*$Q$11))/($B$13+$C$13+$F$13)</f>
        <v>0</v>
      </c>
      <c r="DK73">
        <v>1.91</v>
      </c>
      <c r="DL73">
        <v>0.5</v>
      </c>
      <c r="DM73" t="s">
        <v>430</v>
      </c>
      <c r="DN73">
        <v>2</v>
      </c>
      <c r="DO73" t="b">
        <v>1</v>
      </c>
      <c r="DP73">
        <v>1679508941.444444</v>
      </c>
      <c r="DQ73">
        <v>845.3946296296298</v>
      </c>
      <c r="DR73">
        <v>875.692074074074</v>
      </c>
      <c r="DS73">
        <v>9.373572222222222</v>
      </c>
      <c r="DT73">
        <v>8.884472592592592</v>
      </c>
      <c r="DU73">
        <v>846.2752592592592</v>
      </c>
      <c r="DV73">
        <v>9.345992962962963</v>
      </c>
      <c r="DW73">
        <v>499.9708148148148</v>
      </c>
      <c r="DX73">
        <v>90.0467851851852</v>
      </c>
      <c r="DY73">
        <v>0.09986831111111112</v>
      </c>
      <c r="DZ73">
        <v>18.91137777777778</v>
      </c>
      <c r="EA73">
        <v>19.97835925925926</v>
      </c>
      <c r="EB73">
        <v>999.9000000000001</v>
      </c>
      <c r="EC73">
        <v>0</v>
      </c>
      <c r="ED73">
        <v>0</v>
      </c>
      <c r="EE73">
        <v>9996.434444444445</v>
      </c>
      <c r="EF73">
        <v>0</v>
      </c>
      <c r="EG73">
        <v>12.5071</v>
      </c>
      <c r="EH73">
        <v>-30.2974074074074</v>
      </c>
      <c r="EI73">
        <v>853.3940370370369</v>
      </c>
      <c r="EJ73">
        <v>883.5418518518518</v>
      </c>
      <c r="EK73">
        <v>0.4891002222222222</v>
      </c>
      <c r="EL73">
        <v>875.692074074074</v>
      </c>
      <c r="EM73">
        <v>8.884472592592592</v>
      </c>
      <c r="EN73">
        <v>0.844060037037037</v>
      </c>
      <c r="EO73">
        <v>0.8000181111111112</v>
      </c>
      <c r="EP73">
        <v>4.470701481481482</v>
      </c>
      <c r="EQ73">
        <v>3.707625555555556</v>
      </c>
      <c r="ER73">
        <v>2000.034444444444</v>
      </c>
      <c r="ES73">
        <v>0.9800071851851854</v>
      </c>
      <c r="ET73">
        <v>0.01999248148148149</v>
      </c>
      <c r="EU73">
        <v>0</v>
      </c>
      <c r="EV73">
        <v>169.9944814814815</v>
      </c>
      <c r="EW73">
        <v>5.00078</v>
      </c>
      <c r="EX73">
        <v>3392.626666666666</v>
      </c>
      <c r="EY73">
        <v>16379.97037037037</v>
      </c>
      <c r="EZ73">
        <v>37.80059259259259</v>
      </c>
      <c r="FA73">
        <v>39.06451851851852</v>
      </c>
      <c r="FB73">
        <v>38.62025925925926</v>
      </c>
      <c r="FC73">
        <v>38.14796296296296</v>
      </c>
      <c r="FD73">
        <v>38.30062962962963</v>
      </c>
      <c r="FE73">
        <v>1955.144444444444</v>
      </c>
      <c r="FF73">
        <v>39.89000000000001</v>
      </c>
      <c r="FG73">
        <v>0</v>
      </c>
      <c r="FH73">
        <v>1679508931</v>
      </c>
      <c r="FI73">
        <v>0</v>
      </c>
      <c r="FJ73">
        <v>170.0128076923077</v>
      </c>
      <c r="FK73">
        <v>0.1696752119488155</v>
      </c>
      <c r="FL73">
        <v>-5.233504271878839</v>
      </c>
      <c r="FM73">
        <v>3392.588461538461</v>
      </c>
      <c r="FN73">
        <v>15</v>
      </c>
      <c r="FO73">
        <v>0</v>
      </c>
      <c r="FP73" t="s">
        <v>431</v>
      </c>
      <c r="FQ73">
        <v>1679456443.1</v>
      </c>
      <c r="FR73">
        <v>1679456433.1</v>
      </c>
      <c r="FS73">
        <v>0</v>
      </c>
      <c r="FT73">
        <v>-0.109</v>
      </c>
      <c r="FU73">
        <v>0.019</v>
      </c>
      <c r="FV73">
        <v>-0.823</v>
      </c>
      <c r="FW73">
        <v>0.271</v>
      </c>
      <c r="FX73">
        <v>420</v>
      </c>
      <c r="FY73">
        <v>24</v>
      </c>
      <c r="FZ73">
        <v>0.71</v>
      </c>
      <c r="GA73">
        <v>0.25</v>
      </c>
      <c r="GB73">
        <v>-30.23637</v>
      </c>
      <c r="GC73">
        <v>-1.613425891181938</v>
      </c>
      <c r="GD73">
        <v>0.2470056833354247</v>
      </c>
      <c r="GE73">
        <v>0</v>
      </c>
      <c r="GF73">
        <v>0.4890868249999999</v>
      </c>
      <c r="GG73">
        <v>-0.001503973733585375</v>
      </c>
      <c r="GH73">
        <v>0.0006437424518974928</v>
      </c>
      <c r="GI73">
        <v>1</v>
      </c>
      <c r="GJ73">
        <v>1</v>
      </c>
      <c r="GK73">
        <v>2</v>
      </c>
      <c r="GL73" t="s">
        <v>432</v>
      </c>
      <c r="GM73">
        <v>3.1009</v>
      </c>
      <c r="GN73">
        <v>2.73536</v>
      </c>
      <c r="GO73">
        <v>0.147393</v>
      </c>
      <c r="GP73">
        <v>0.150723</v>
      </c>
      <c r="GQ73">
        <v>0.0543766</v>
      </c>
      <c r="GR73">
        <v>0.0528469</v>
      </c>
      <c r="GS73">
        <v>22010.7</v>
      </c>
      <c r="GT73">
        <v>21643.8</v>
      </c>
      <c r="GU73">
        <v>26351.7</v>
      </c>
      <c r="GV73">
        <v>25810</v>
      </c>
      <c r="GW73">
        <v>40029.4</v>
      </c>
      <c r="GX73">
        <v>37318.4</v>
      </c>
      <c r="GY73">
        <v>46110.7</v>
      </c>
      <c r="GZ73">
        <v>42620</v>
      </c>
      <c r="HA73">
        <v>1.93195</v>
      </c>
      <c r="HB73">
        <v>1.95777</v>
      </c>
      <c r="HC73">
        <v>0.0273213</v>
      </c>
      <c r="HD73">
        <v>0</v>
      </c>
      <c r="HE73">
        <v>19.534</v>
      </c>
      <c r="HF73">
        <v>999.9</v>
      </c>
      <c r="HG73">
        <v>25.7</v>
      </c>
      <c r="HH73">
        <v>29.5</v>
      </c>
      <c r="HI73">
        <v>11.8137</v>
      </c>
      <c r="HJ73">
        <v>61.1577</v>
      </c>
      <c r="HK73">
        <v>26.887</v>
      </c>
      <c r="HL73">
        <v>1</v>
      </c>
      <c r="HM73">
        <v>-0.191466</v>
      </c>
      <c r="HN73">
        <v>3.73592</v>
      </c>
      <c r="HO73">
        <v>20.2368</v>
      </c>
      <c r="HP73">
        <v>5.21684</v>
      </c>
      <c r="HQ73">
        <v>11.98</v>
      </c>
      <c r="HR73">
        <v>4.9647</v>
      </c>
      <c r="HS73">
        <v>3.2739</v>
      </c>
      <c r="HT73">
        <v>9999</v>
      </c>
      <c r="HU73">
        <v>9999</v>
      </c>
      <c r="HV73">
        <v>9999</v>
      </c>
      <c r="HW73">
        <v>935.7</v>
      </c>
      <c r="HX73">
        <v>1.86417</v>
      </c>
      <c r="HY73">
        <v>1.86011</v>
      </c>
      <c r="HZ73">
        <v>1.85835</v>
      </c>
      <c r="IA73">
        <v>1.85988</v>
      </c>
      <c r="IB73">
        <v>1.85989</v>
      </c>
      <c r="IC73">
        <v>1.85828</v>
      </c>
      <c r="ID73">
        <v>1.85732</v>
      </c>
      <c r="IE73">
        <v>1.85234</v>
      </c>
      <c r="IF73">
        <v>0</v>
      </c>
      <c r="IG73">
        <v>0</v>
      </c>
      <c r="IH73">
        <v>0</v>
      </c>
      <c r="II73">
        <v>0</v>
      </c>
      <c r="IJ73" t="s">
        <v>433</v>
      </c>
      <c r="IK73" t="s">
        <v>434</v>
      </c>
      <c r="IL73" t="s">
        <v>435</v>
      </c>
      <c r="IM73" t="s">
        <v>435</v>
      </c>
      <c r="IN73" t="s">
        <v>435</v>
      </c>
      <c r="IO73" t="s">
        <v>435</v>
      </c>
      <c r="IP73">
        <v>0</v>
      </c>
      <c r="IQ73">
        <v>100</v>
      </c>
      <c r="IR73">
        <v>100</v>
      </c>
      <c r="IS73">
        <v>-0.887</v>
      </c>
      <c r="IT73">
        <v>0.0276</v>
      </c>
      <c r="IU73">
        <v>-0.3228139330668147</v>
      </c>
      <c r="IV73">
        <v>-0.001399286051689175</v>
      </c>
      <c r="IW73">
        <v>1.297619083215453E-06</v>
      </c>
      <c r="IX73">
        <v>-4.997941095464379E-10</v>
      </c>
      <c r="IY73">
        <v>-0.005634625857734406</v>
      </c>
      <c r="IZ73">
        <v>-0.003512179546530375</v>
      </c>
      <c r="JA73">
        <v>0.0008073039280847738</v>
      </c>
      <c r="JB73">
        <v>-5.485301315548657E-06</v>
      </c>
      <c r="JC73">
        <v>2</v>
      </c>
      <c r="JD73">
        <v>1997</v>
      </c>
      <c r="JE73">
        <v>1</v>
      </c>
      <c r="JF73">
        <v>25</v>
      </c>
      <c r="JG73">
        <v>875.1</v>
      </c>
      <c r="JH73">
        <v>875.3</v>
      </c>
      <c r="JI73">
        <v>2.12891</v>
      </c>
      <c r="JJ73">
        <v>2.61597</v>
      </c>
      <c r="JK73">
        <v>1.49658</v>
      </c>
      <c r="JL73">
        <v>2.38892</v>
      </c>
      <c r="JM73">
        <v>1.54907</v>
      </c>
      <c r="JN73">
        <v>2.34741</v>
      </c>
      <c r="JO73">
        <v>34.1452</v>
      </c>
      <c r="JP73">
        <v>24.1838</v>
      </c>
      <c r="JQ73">
        <v>18</v>
      </c>
      <c r="JR73">
        <v>486.272</v>
      </c>
      <c r="JS73">
        <v>514.518</v>
      </c>
      <c r="JT73">
        <v>15.24</v>
      </c>
      <c r="JU73">
        <v>24.7363</v>
      </c>
      <c r="JV73">
        <v>29.9999</v>
      </c>
      <c r="JW73">
        <v>24.8451</v>
      </c>
      <c r="JX73">
        <v>24.8025</v>
      </c>
      <c r="JY73">
        <v>42.775</v>
      </c>
      <c r="JZ73">
        <v>23.2715</v>
      </c>
      <c r="KA73">
        <v>20.8522</v>
      </c>
      <c r="KB73">
        <v>15.262</v>
      </c>
      <c r="KC73">
        <v>921.548</v>
      </c>
      <c r="KD73">
        <v>8.844530000000001</v>
      </c>
      <c r="KE73">
        <v>100.742</v>
      </c>
      <c r="KF73">
        <v>101.116</v>
      </c>
    </row>
    <row r="74" spans="1:292">
      <c r="A74">
        <v>56</v>
      </c>
      <c r="B74">
        <v>1679508954</v>
      </c>
      <c r="C74">
        <v>366.5</v>
      </c>
      <c r="D74" t="s">
        <v>545</v>
      </c>
      <c r="E74" t="s">
        <v>546</v>
      </c>
      <c r="F74">
        <v>5</v>
      </c>
      <c r="G74" t="s">
        <v>428</v>
      </c>
      <c r="H74">
        <v>1679508946.462963</v>
      </c>
      <c r="I74">
        <f>(J74)/1000</f>
        <v>0</v>
      </c>
      <c r="J74">
        <f>IF(DO74, AM74, AG74)</f>
        <v>0</v>
      </c>
      <c r="K74">
        <f>IF(DO74, AH74, AF74)</f>
        <v>0</v>
      </c>
      <c r="L74">
        <f>DQ74 - IF(AT74&gt;1, K74*DK74*100.0/(AV74*EE74), 0)</f>
        <v>0</v>
      </c>
      <c r="M74">
        <f>((S74-I74/2)*L74-K74)/(S74+I74/2)</f>
        <v>0</v>
      </c>
      <c r="N74">
        <f>M74*(DX74+DY74)/1000.0</f>
        <v>0</v>
      </c>
      <c r="O74">
        <f>(DQ74 - IF(AT74&gt;1, K74*DK74*100.0/(AV74*EE74), 0))*(DX74+DY74)/1000.0</f>
        <v>0</v>
      </c>
      <c r="P74">
        <f>2.0/((1/R74-1/Q74)+SIGN(R74)*SQRT((1/R74-1/Q74)*(1/R74-1/Q74) + 4*DL74/((DL74+1)*(DL74+1))*(2*1/R74*1/Q74-1/Q74*1/Q74)))</f>
        <v>0</v>
      </c>
      <c r="Q74">
        <f>IF(LEFT(DM74,1)&lt;&gt;"0",IF(LEFT(DM74,1)="1",3.0,DN74),$D$5+$E$5*(EE74*DX74/($K$5*1000))+$F$5*(EE74*DX74/($K$5*1000))*MAX(MIN(DK74,$J$5),$I$5)*MAX(MIN(DK74,$J$5),$I$5)+$G$5*MAX(MIN(DK74,$J$5),$I$5)*(EE74*DX74/($K$5*1000))+$H$5*(EE74*DX74/($K$5*1000))*(EE74*DX74/($K$5*1000)))</f>
        <v>0</v>
      </c>
      <c r="R74">
        <f>I74*(1000-(1000*0.61365*exp(17.502*V74/(240.97+V74))/(DX74+DY74)+DS74)/2)/(1000*0.61365*exp(17.502*V74/(240.97+V74))/(DX74+DY74)-DS74)</f>
        <v>0</v>
      </c>
      <c r="S74">
        <f>1/((DL74+1)/(P74/1.6)+1/(Q74/1.37)) + DL74/((DL74+1)/(P74/1.6) + DL74/(Q74/1.37))</f>
        <v>0</v>
      </c>
      <c r="T74">
        <f>(DG74*DJ74)</f>
        <v>0</v>
      </c>
      <c r="U74">
        <f>(DZ74+(T74+2*0.95*5.67E-8*(((DZ74+$B$9)+273)^4-(DZ74+273)^4)-44100*I74)/(1.84*29.3*Q74+8*0.95*5.67E-8*(DZ74+273)^3))</f>
        <v>0</v>
      </c>
      <c r="V74">
        <f>($C$9*EA74+$D$9*EB74+$E$9*U74)</f>
        <v>0</v>
      </c>
      <c r="W74">
        <f>0.61365*exp(17.502*V74/(240.97+V74))</f>
        <v>0</v>
      </c>
      <c r="X74">
        <f>(Y74/Z74*100)</f>
        <v>0</v>
      </c>
      <c r="Y74">
        <f>DS74*(DX74+DY74)/1000</f>
        <v>0</v>
      </c>
      <c r="Z74">
        <f>0.61365*exp(17.502*DZ74/(240.97+DZ74))</f>
        <v>0</v>
      </c>
      <c r="AA74">
        <f>(W74-DS74*(DX74+DY74)/1000)</f>
        <v>0</v>
      </c>
      <c r="AB74">
        <f>(-I74*44100)</f>
        <v>0</v>
      </c>
      <c r="AC74">
        <f>2*29.3*Q74*0.92*(DZ74-V74)</f>
        <v>0</v>
      </c>
      <c r="AD74">
        <f>2*0.95*5.67E-8*(((DZ74+$B$9)+273)^4-(V74+273)^4)</f>
        <v>0</v>
      </c>
      <c r="AE74">
        <f>T74+AD74+AB74+AC74</f>
        <v>0</v>
      </c>
      <c r="AF74">
        <f>DW74*AT74*(DR74-DQ74*(1000-AT74*DT74)/(1000-AT74*DS74))/(100*DK74)</f>
        <v>0</v>
      </c>
      <c r="AG74">
        <f>1000*DW74*AT74*(DS74-DT74)/(100*DK74*(1000-AT74*DS74))</f>
        <v>0</v>
      </c>
      <c r="AH74">
        <f>(AI74 - AJ74 - DX74*1E3/(8.314*(DZ74+273.15)) * AL74/DW74 * AK74) * DW74/(100*DK74) * (1000 - DT74)/1000</f>
        <v>0</v>
      </c>
      <c r="AI74">
        <v>915.1197451528818</v>
      </c>
      <c r="AJ74">
        <v>893.952448484848</v>
      </c>
      <c r="AK74">
        <v>3.337699667020919</v>
      </c>
      <c r="AL74">
        <v>67.30139003579045</v>
      </c>
      <c r="AM74">
        <f>(AO74 - AN74 + DX74*1E3/(8.314*(DZ74+273.15)) * AQ74/DW74 * AP74) * DW74/(100*DK74) * 1000/(1000 - AO74)</f>
        <v>0</v>
      </c>
      <c r="AN74">
        <v>8.884753526492362</v>
      </c>
      <c r="AO74">
        <v>9.372500969696963</v>
      </c>
      <c r="AP74">
        <v>8.705436401969072E-07</v>
      </c>
      <c r="AQ74">
        <v>93.42874812251745</v>
      </c>
      <c r="AR74">
        <v>2</v>
      </c>
      <c r="AS74">
        <v>0</v>
      </c>
      <c r="AT74">
        <f>IF(AR74*$H$15&gt;=AV74,1.0,(AV74/(AV74-AR74*$H$15)))</f>
        <v>0</v>
      </c>
      <c r="AU74">
        <f>(AT74-1)*100</f>
        <v>0</v>
      </c>
      <c r="AV74">
        <f>MAX(0,($B$15+$C$15*EE74)/(1+$D$15*EE74)*DX74/(DZ74+273)*$E$15)</f>
        <v>0</v>
      </c>
      <c r="AW74" t="s">
        <v>429</v>
      </c>
      <c r="AX74" t="s">
        <v>429</v>
      </c>
      <c r="AY74">
        <v>0</v>
      </c>
      <c r="AZ74">
        <v>0</v>
      </c>
      <c r="BA74">
        <f>1-AY74/AZ74</f>
        <v>0</v>
      </c>
      <c r="BB74">
        <v>0</v>
      </c>
      <c r="BC74" t="s">
        <v>429</v>
      </c>
      <c r="BD74" t="s">
        <v>429</v>
      </c>
      <c r="BE74">
        <v>0</v>
      </c>
      <c r="BF74">
        <v>0</v>
      </c>
      <c r="BG74">
        <f>1-BE74/BF74</f>
        <v>0</v>
      </c>
      <c r="BH74">
        <v>0.5</v>
      </c>
      <c r="BI74">
        <f>DH74</f>
        <v>0</v>
      </c>
      <c r="BJ74">
        <f>K74</f>
        <v>0</v>
      </c>
      <c r="BK74">
        <f>BG74*BH74*BI74</f>
        <v>0</v>
      </c>
      <c r="BL74">
        <f>(BJ74-BB74)/BI74</f>
        <v>0</v>
      </c>
      <c r="BM74">
        <f>(AZ74-BF74)/BF74</f>
        <v>0</v>
      </c>
      <c r="BN74">
        <f>AY74/(BA74+AY74/BF74)</f>
        <v>0</v>
      </c>
      <c r="BO74" t="s">
        <v>429</v>
      </c>
      <c r="BP74">
        <v>0</v>
      </c>
      <c r="BQ74">
        <f>IF(BP74&lt;&gt;0, BP74, BN74)</f>
        <v>0</v>
      </c>
      <c r="BR74">
        <f>1-BQ74/BF74</f>
        <v>0</v>
      </c>
      <c r="BS74">
        <f>(BF74-BE74)/(BF74-BQ74)</f>
        <v>0</v>
      </c>
      <c r="BT74">
        <f>(AZ74-BF74)/(AZ74-BQ74)</f>
        <v>0</v>
      </c>
      <c r="BU74">
        <f>(BF74-BE74)/(BF74-AY74)</f>
        <v>0</v>
      </c>
      <c r="BV74">
        <f>(AZ74-BF74)/(AZ74-AY74)</f>
        <v>0</v>
      </c>
      <c r="BW74">
        <f>(BS74*BQ74/BE74)</f>
        <v>0</v>
      </c>
      <c r="BX74">
        <f>(1-BW74)</f>
        <v>0</v>
      </c>
      <c r="DG74">
        <f>$B$13*EF74+$C$13*EG74+$F$13*ER74*(1-EU74)</f>
        <v>0</v>
      </c>
      <c r="DH74">
        <f>DG74*DI74</f>
        <v>0</v>
      </c>
      <c r="DI74">
        <f>($B$13*$D$11+$C$13*$D$11+$F$13*((FE74+EW74)/MAX(FE74+EW74+FF74, 0.1)*$I$11+FF74/MAX(FE74+EW74+FF74, 0.1)*$J$11))/($B$13+$C$13+$F$13)</f>
        <v>0</v>
      </c>
      <c r="DJ74">
        <f>($B$13*$K$11+$C$13*$K$11+$F$13*((FE74+EW74)/MAX(FE74+EW74+FF74, 0.1)*$P$11+FF74/MAX(FE74+EW74+FF74, 0.1)*$Q$11))/($B$13+$C$13+$F$13)</f>
        <v>0</v>
      </c>
      <c r="DK74">
        <v>1.91</v>
      </c>
      <c r="DL74">
        <v>0.5</v>
      </c>
      <c r="DM74" t="s">
        <v>430</v>
      </c>
      <c r="DN74">
        <v>2</v>
      </c>
      <c r="DO74" t="b">
        <v>1</v>
      </c>
      <c r="DP74">
        <v>1679508946.462963</v>
      </c>
      <c r="DQ74">
        <v>862.1542962962964</v>
      </c>
      <c r="DR74">
        <v>892.4981851851852</v>
      </c>
      <c r="DS74">
        <v>9.373197777777778</v>
      </c>
      <c r="DT74">
        <v>8.88432148148148</v>
      </c>
      <c r="DU74">
        <v>863.0395925925926</v>
      </c>
      <c r="DV74">
        <v>9.345622962962963</v>
      </c>
      <c r="DW74">
        <v>499.9799999999999</v>
      </c>
      <c r="DX74">
        <v>90.04767777777778</v>
      </c>
      <c r="DY74">
        <v>0.09994432222222224</v>
      </c>
      <c r="DZ74">
        <v>18.91014074074074</v>
      </c>
      <c r="EA74">
        <v>19.98114444444445</v>
      </c>
      <c r="EB74">
        <v>999.9000000000001</v>
      </c>
      <c r="EC74">
        <v>0</v>
      </c>
      <c r="ED74">
        <v>0</v>
      </c>
      <c r="EE74">
        <v>9999.400370370371</v>
      </c>
      <c r="EF74">
        <v>0</v>
      </c>
      <c r="EG74">
        <v>12.5071</v>
      </c>
      <c r="EH74">
        <v>-30.34385925925926</v>
      </c>
      <c r="EI74">
        <v>870.3119629629628</v>
      </c>
      <c r="EJ74">
        <v>900.4984814814816</v>
      </c>
      <c r="EK74">
        <v>0.4888774074074074</v>
      </c>
      <c r="EL74">
        <v>892.4981851851852</v>
      </c>
      <c r="EM74">
        <v>8.88432148148148</v>
      </c>
      <c r="EN74">
        <v>0.8440346296296295</v>
      </c>
      <c r="EO74">
        <v>0.8000124444444445</v>
      </c>
      <c r="EP74">
        <v>4.470272592592592</v>
      </c>
      <c r="EQ74">
        <v>3.707523333333333</v>
      </c>
      <c r="ER74">
        <v>2000.023333333333</v>
      </c>
      <c r="ES74">
        <v>0.9800070000000001</v>
      </c>
      <c r="ET74">
        <v>0.0199927</v>
      </c>
      <c r="EU74">
        <v>0</v>
      </c>
      <c r="EV74">
        <v>170.0350740740741</v>
      </c>
      <c r="EW74">
        <v>5.00078</v>
      </c>
      <c r="EX74">
        <v>3391.977777777778</v>
      </c>
      <c r="EY74">
        <v>16379.87407407408</v>
      </c>
      <c r="EZ74">
        <v>37.76125925925925</v>
      </c>
      <c r="FA74">
        <v>39.02751851851852</v>
      </c>
      <c r="FB74">
        <v>38.55307407407408</v>
      </c>
      <c r="FC74">
        <v>38.10855555555555</v>
      </c>
      <c r="FD74">
        <v>38.23818518518519</v>
      </c>
      <c r="FE74">
        <v>1955.133333333333</v>
      </c>
      <c r="FF74">
        <v>39.89000000000001</v>
      </c>
      <c r="FG74">
        <v>0</v>
      </c>
      <c r="FH74">
        <v>1679508936.4</v>
      </c>
      <c r="FI74">
        <v>0</v>
      </c>
      <c r="FJ74">
        <v>170.04716</v>
      </c>
      <c r="FK74">
        <v>0.1517692246386708</v>
      </c>
      <c r="FL74">
        <v>-5.88999998216276</v>
      </c>
      <c r="FM74">
        <v>3391.8972</v>
      </c>
      <c r="FN74">
        <v>15</v>
      </c>
      <c r="FO74">
        <v>0</v>
      </c>
      <c r="FP74" t="s">
        <v>431</v>
      </c>
      <c r="FQ74">
        <v>1679456443.1</v>
      </c>
      <c r="FR74">
        <v>1679456433.1</v>
      </c>
      <c r="FS74">
        <v>0</v>
      </c>
      <c r="FT74">
        <v>-0.109</v>
      </c>
      <c r="FU74">
        <v>0.019</v>
      </c>
      <c r="FV74">
        <v>-0.823</v>
      </c>
      <c r="FW74">
        <v>0.271</v>
      </c>
      <c r="FX74">
        <v>420</v>
      </c>
      <c r="FY74">
        <v>24</v>
      </c>
      <c r="FZ74">
        <v>0.71</v>
      </c>
      <c r="GA74">
        <v>0.25</v>
      </c>
      <c r="GB74">
        <v>-30.2404512195122</v>
      </c>
      <c r="GC74">
        <v>-0.8199240418118278</v>
      </c>
      <c r="GD74">
        <v>0.2842724218343841</v>
      </c>
      <c r="GE74">
        <v>0</v>
      </c>
      <c r="GF74">
        <v>0.4889312439024391</v>
      </c>
      <c r="GG74">
        <v>-0.00346001393728317</v>
      </c>
      <c r="GH74">
        <v>0.0006550757089177044</v>
      </c>
      <c r="GI74">
        <v>1</v>
      </c>
      <c r="GJ74">
        <v>1</v>
      </c>
      <c r="GK74">
        <v>2</v>
      </c>
      <c r="GL74" t="s">
        <v>432</v>
      </c>
      <c r="GM74">
        <v>3.10089</v>
      </c>
      <c r="GN74">
        <v>2.73552</v>
      </c>
      <c r="GO74">
        <v>0.149207</v>
      </c>
      <c r="GP74">
        <v>0.152428</v>
      </c>
      <c r="GQ74">
        <v>0.0543764</v>
      </c>
      <c r="GR74">
        <v>0.0528468</v>
      </c>
      <c r="GS74">
        <v>21963.9</v>
      </c>
      <c r="GT74">
        <v>21600.4</v>
      </c>
      <c r="GU74">
        <v>26351.8</v>
      </c>
      <c r="GV74">
        <v>25810</v>
      </c>
      <c r="GW74">
        <v>40029.8</v>
      </c>
      <c r="GX74">
        <v>37318.9</v>
      </c>
      <c r="GY74">
        <v>46110.8</v>
      </c>
      <c r="GZ74">
        <v>42620.3</v>
      </c>
      <c r="HA74">
        <v>1.9316</v>
      </c>
      <c r="HB74">
        <v>1.95793</v>
      </c>
      <c r="HC74">
        <v>0.0276305</v>
      </c>
      <c r="HD74">
        <v>0</v>
      </c>
      <c r="HE74">
        <v>19.534</v>
      </c>
      <c r="HF74">
        <v>999.9</v>
      </c>
      <c r="HG74">
        <v>25.7</v>
      </c>
      <c r="HH74">
        <v>29.6</v>
      </c>
      <c r="HI74">
        <v>11.882</v>
      </c>
      <c r="HJ74">
        <v>61.3177</v>
      </c>
      <c r="HK74">
        <v>26.859</v>
      </c>
      <c r="HL74">
        <v>1</v>
      </c>
      <c r="HM74">
        <v>-0.191814</v>
      </c>
      <c r="HN74">
        <v>3.72779</v>
      </c>
      <c r="HO74">
        <v>20.2366</v>
      </c>
      <c r="HP74">
        <v>5.21699</v>
      </c>
      <c r="HQ74">
        <v>11.98</v>
      </c>
      <c r="HR74">
        <v>4.9648</v>
      </c>
      <c r="HS74">
        <v>3.27397</v>
      </c>
      <c r="HT74">
        <v>9999</v>
      </c>
      <c r="HU74">
        <v>9999</v>
      </c>
      <c r="HV74">
        <v>9999</v>
      </c>
      <c r="HW74">
        <v>935.7</v>
      </c>
      <c r="HX74">
        <v>1.86417</v>
      </c>
      <c r="HY74">
        <v>1.86012</v>
      </c>
      <c r="HZ74">
        <v>1.85836</v>
      </c>
      <c r="IA74">
        <v>1.85988</v>
      </c>
      <c r="IB74">
        <v>1.85989</v>
      </c>
      <c r="IC74">
        <v>1.85828</v>
      </c>
      <c r="ID74">
        <v>1.85732</v>
      </c>
      <c r="IE74">
        <v>1.85238</v>
      </c>
      <c r="IF74">
        <v>0</v>
      </c>
      <c r="IG74">
        <v>0</v>
      </c>
      <c r="IH74">
        <v>0</v>
      </c>
      <c r="II74">
        <v>0</v>
      </c>
      <c r="IJ74" t="s">
        <v>433</v>
      </c>
      <c r="IK74" t="s">
        <v>434</v>
      </c>
      <c r="IL74" t="s">
        <v>435</v>
      </c>
      <c r="IM74" t="s">
        <v>435</v>
      </c>
      <c r="IN74" t="s">
        <v>435</v>
      </c>
      <c r="IO74" t="s">
        <v>435</v>
      </c>
      <c r="IP74">
        <v>0</v>
      </c>
      <c r="IQ74">
        <v>100</v>
      </c>
      <c r="IR74">
        <v>100</v>
      </c>
      <c r="IS74">
        <v>-0.892</v>
      </c>
      <c r="IT74">
        <v>0.0276</v>
      </c>
      <c r="IU74">
        <v>-0.3228139330668147</v>
      </c>
      <c r="IV74">
        <v>-0.001399286051689175</v>
      </c>
      <c r="IW74">
        <v>1.297619083215453E-06</v>
      </c>
      <c r="IX74">
        <v>-4.997941095464379E-10</v>
      </c>
      <c r="IY74">
        <v>-0.005634625857734406</v>
      </c>
      <c r="IZ74">
        <v>-0.003512179546530375</v>
      </c>
      <c r="JA74">
        <v>0.0008073039280847738</v>
      </c>
      <c r="JB74">
        <v>-5.485301315548657E-06</v>
      </c>
      <c r="JC74">
        <v>2</v>
      </c>
      <c r="JD74">
        <v>1997</v>
      </c>
      <c r="JE74">
        <v>1</v>
      </c>
      <c r="JF74">
        <v>25</v>
      </c>
      <c r="JG74">
        <v>875.2</v>
      </c>
      <c r="JH74">
        <v>875.3</v>
      </c>
      <c r="JI74">
        <v>2.1582</v>
      </c>
      <c r="JJ74">
        <v>2.61963</v>
      </c>
      <c r="JK74">
        <v>1.49658</v>
      </c>
      <c r="JL74">
        <v>2.38892</v>
      </c>
      <c r="JM74">
        <v>1.54907</v>
      </c>
      <c r="JN74">
        <v>2.31201</v>
      </c>
      <c r="JO74">
        <v>34.1452</v>
      </c>
      <c r="JP74">
        <v>24.1838</v>
      </c>
      <c r="JQ74">
        <v>18</v>
      </c>
      <c r="JR74">
        <v>486.085</v>
      </c>
      <c r="JS74">
        <v>514.633</v>
      </c>
      <c r="JT74">
        <v>15.2594</v>
      </c>
      <c r="JU74">
        <v>24.7379</v>
      </c>
      <c r="JV74">
        <v>30.0001</v>
      </c>
      <c r="JW74">
        <v>24.8466</v>
      </c>
      <c r="JX74">
        <v>24.804</v>
      </c>
      <c r="JY74">
        <v>43.3605</v>
      </c>
      <c r="JZ74">
        <v>23.2715</v>
      </c>
      <c r="KA74">
        <v>20.8522</v>
      </c>
      <c r="KB74">
        <v>15.2695</v>
      </c>
      <c r="KC74">
        <v>941.601</v>
      </c>
      <c r="KD74">
        <v>8.844530000000001</v>
      </c>
      <c r="KE74">
        <v>100.742</v>
      </c>
      <c r="KF74">
        <v>101.116</v>
      </c>
    </row>
    <row r="75" spans="1:292">
      <c r="A75">
        <v>57</v>
      </c>
      <c r="B75">
        <v>1679508959</v>
      </c>
      <c r="C75">
        <v>371.5</v>
      </c>
      <c r="D75" t="s">
        <v>547</v>
      </c>
      <c r="E75" t="s">
        <v>548</v>
      </c>
      <c r="F75">
        <v>5</v>
      </c>
      <c r="G75" t="s">
        <v>428</v>
      </c>
      <c r="H75">
        <v>1679508951.481482</v>
      </c>
      <c r="I75">
        <f>(J75)/1000</f>
        <v>0</v>
      </c>
      <c r="J75">
        <f>IF(DO75, AM75, AG75)</f>
        <v>0</v>
      </c>
      <c r="K75">
        <f>IF(DO75, AH75, AF75)</f>
        <v>0</v>
      </c>
      <c r="L75">
        <f>DQ75 - IF(AT75&gt;1, K75*DK75*100.0/(AV75*EE75), 0)</f>
        <v>0</v>
      </c>
      <c r="M75">
        <f>((S75-I75/2)*L75-K75)/(S75+I75/2)</f>
        <v>0</v>
      </c>
      <c r="N75">
        <f>M75*(DX75+DY75)/1000.0</f>
        <v>0</v>
      </c>
      <c r="O75">
        <f>(DQ75 - IF(AT75&gt;1, K75*DK75*100.0/(AV75*EE75), 0))*(DX75+DY75)/1000.0</f>
        <v>0</v>
      </c>
      <c r="P75">
        <f>2.0/((1/R75-1/Q75)+SIGN(R75)*SQRT((1/R75-1/Q75)*(1/R75-1/Q75) + 4*DL75/((DL75+1)*(DL75+1))*(2*1/R75*1/Q75-1/Q75*1/Q75)))</f>
        <v>0</v>
      </c>
      <c r="Q75">
        <f>IF(LEFT(DM75,1)&lt;&gt;"0",IF(LEFT(DM75,1)="1",3.0,DN75),$D$5+$E$5*(EE75*DX75/($K$5*1000))+$F$5*(EE75*DX75/($K$5*1000))*MAX(MIN(DK75,$J$5),$I$5)*MAX(MIN(DK75,$J$5),$I$5)+$G$5*MAX(MIN(DK75,$J$5),$I$5)*(EE75*DX75/($K$5*1000))+$H$5*(EE75*DX75/($K$5*1000))*(EE75*DX75/($K$5*1000)))</f>
        <v>0</v>
      </c>
      <c r="R75">
        <f>I75*(1000-(1000*0.61365*exp(17.502*V75/(240.97+V75))/(DX75+DY75)+DS75)/2)/(1000*0.61365*exp(17.502*V75/(240.97+V75))/(DX75+DY75)-DS75)</f>
        <v>0</v>
      </c>
      <c r="S75">
        <f>1/((DL75+1)/(P75/1.6)+1/(Q75/1.37)) + DL75/((DL75+1)/(P75/1.6) + DL75/(Q75/1.37))</f>
        <v>0</v>
      </c>
      <c r="T75">
        <f>(DG75*DJ75)</f>
        <v>0</v>
      </c>
      <c r="U75">
        <f>(DZ75+(T75+2*0.95*5.67E-8*(((DZ75+$B$9)+273)^4-(DZ75+273)^4)-44100*I75)/(1.84*29.3*Q75+8*0.95*5.67E-8*(DZ75+273)^3))</f>
        <v>0</v>
      </c>
      <c r="V75">
        <f>($C$9*EA75+$D$9*EB75+$E$9*U75)</f>
        <v>0</v>
      </c>
      <c r="W75">
        <f>0.61365*exp(17.502*V75/(240.97+V75))</f>
        <v>0</v>
      </c>
      <c r="X75">
        <f>(Y75/Z75*100)</f>
        <v>0</v>
      </c>
      <c r="Y75">
        <f>DS75*(DX75+DY75)/1000</f>
        <v>0</v>
      </c>
      <c r="Z75">
        <f>0.61365*exp(17.502*DZ75/(240.97+DZ75))</f>
        <v>0</v>
      </c>
      <c r="AA75">
        <f>(W75-DS75*(DX75+DY75)/1000)</f>
        <v>0</v>
      </c>
      <c r="AB75">
        <f>(-I75*44100)</f>
        <v>0</v>
      </c>
      <c r="AC75">
        <f>2*29.3*Q75*0.92*(DZ75-V75)</f>
        <v>0</v>
      </c>
      <c r="AD75">
        <f>2*0.95*5.67E-8*(((DZ75+$B$9)+273)^4-(V75+273)^4)</f>
        <v>0</v>
      </c>
      <c r="AE75">
        <f>T75+AD75+AB75+AC75</f>
        <v>0</v>
      </c>
      <c r="AF75">
        <f>DW75*AT75*(DR75-DQ75*(1000-AT75*DT75)/(1000-AT75*DS75))/(100*DK75)</f>
        <v>0</v>
      </c>
      <c r="AG75">
        <f>1000*DW75*AT75*(DS75-DT75)/(100*DK75*(1000-AT75*DS75))</f>
        <v>0</v>
      </c>
      <c r="AH75">
        <f>(AI75 - AJ75 - DX75*1E3/(8.314*(DZ75+273.15)) * AL75/DW75 * AK75) * DW75/(100*DK75) * (1000 - DT75)/1000</f>
        <v>0</v>
      </c>
      <c r="AI75">
        <v>931.3530486917738</v>
      </c>
      <c r="AJ75">
        <v>910.4532121212119</v>
      </c>
      <c r="AK75">
        <v>3.299349593255941</v>
      </c>
      <c r="AL75">
        <v>67.30139003579045</v>
      </c>
      <c r="AM75">
        <f>(AO75 - AN75 + DX75*1E3/(8.314*(DZ75+273.15)) * AQ75/DW75 * AP75) * DW75/(100*DK75) * 1000/(1000 - AO75)</f>
        <v>0</v>
      </c>
      <c r="AN75">
        <v>8.883702642060362</v>
      </c>
      <c r="AO75">
        <v>9.372700181818178</v>
      </c>
      <c r="AP75">
        <v>4.227996093165396E-07</v>
      </c>
      <c r="AQ75">
        <v>93.42874812251745</v>
      </c>
      <c r="AR75">
        <v>2</v>
      </c>
      <c r="AS75">
        <v>0</v>
      </c>
      <c r="AT75">
        <f>IF(AR75*$H$15&gt;=AV75,1.0,(AV75/(AV75-AR75*$H$15)))</f>
        <v>0</v>
      </c>
      <c r="AU75">
        <f>(AT75-1)*100</f>
        <v>0</v>
      </c>
      <c r="AV75">
        <f>MAX(0,($B$15+$C$15*EE75)/(1+$D$15*EE75)*DX75/(DZ75+273)*$E$15)</f>
        <v>0</v>
      </c>
      <c r="AW75" t="s">
        <v>429</v>
      </c>
      <c r="AX75" t="s">
        <v>429</v>
      </c>
      <c r="AY75">
        <v>0</v>
      </c>
      <c r="AZ75">
        <v>0</v>
      </c>
      <c r="BA75">
        <f>1-AY75/AZ75</f>
        <v>0</v>
      </c>
      <c r="BB75">
        <v>0</v>
      </c>
      <c r="BC75" t="s">
        <v>429</v>
      </c>
      <c r="BD75" t="s">
        <v>429</v>
      </c>
      <c r="BE75">
        <v>0</v>
      </c>
      <c r="BF75">
        <v>0</v>
      </c>
      <c r="BG75">
        <f>1-BE75/BF75</f>
        <v>0</v>
      </c>
      <c r="BH75">
        <v>0.5</v>
      </c>
      <c r="BI75">
        <f>DH75</f>
        <v>0</v>
      </c>
      <c r="BJ75">
        <f>K75</f>
        <v>0</v>
      </c>
      <c r="BK75">
        <f>BG75*BH75*BI75</f>
        <v>0</v>
      </c>
      <c r="BL75">
        <f>(BJ75-BB75)/BI75</f>
        <v>0</v>
      </c>
      <c r="BM75">
        <f>(AZ75-BF75)/BF75</f>
        <v>0</v>
      </c>
      <c r="BN75">
        <f>AY75/(BA75+AY75/BF75)</f>
        <v>0</v>
      </c>
      <c r="BO75" t="s">
        <v>429</v>
      </c>
      <c r="BP75">
        <v>0</v>
      </c>
      <c r="BQ75">
        <f>IF(BP75&lt;&gt;0, BP75, BN75)</f>
        <v>0</v>
      </c>
      <c r="BR75">
        <f>1-BQ75/BF75</f>
        <v>0</v>
      </c>
      <c r="BS75">
        <f>(BF75-BE75)/(BF75-BQ75)</f>
        <v>0</v>
      </c>
      <c r="BT75">
        <f>(AZ75-BF75)/(AZ75-BQ75)</f>
        <v>0</v>
      </c>
      <c r="BU75">
        <f>(BF75-BE75)/(BF75-AY75)</f>
        <v>0</v>
      </c>
      <c r="BV75">
        <f>(AZ75-BF75)/(AZ75-AY75)</f>
        <v>0</v>
      </c>
      <c r="BW75">
        <f>(BS75*BQ75/BE75)</f>
        <v>0</v>
      </c>
      <c r="BX75">
        <f>(1-BW75)</f>
        <v>0</v>
      </c>
      <c r="DG75">
        <f>$B$13*EF75+$C$13*EG75+$F$13*ER75*(1-EU75)</f>
        <v>0</v>
      </c>
      <c r="DH75">
        <f>DG75*DI75</f>
        <v>0</v>
      </c>
      <c r="DI75">
        <f>($B$13*$D$11+$C$13*$D$11+$F$13*((FE75+EW75)/MAX(FE75+EW75+FF75, 0.1)*$I$11+FF75/MAX(FE75+EW75+FF75, 0.1)*$J$11))/($B$13+$C$13+$F$13)</f>
        <v>0</v>
      </c>
      <c r="DJ75">
        <f>($B$13*$K$11+$C$13*$K$11+$F$13*((FE75+EW75)/MAX(FE75+EW75+FF75, 0.1)*$P$11+FF75/MAX(FE75+EW75+FF75, 0.1)*$Q$11))/($B$13+$C$13+$F$13)</f>
        <v>0</v>
      </c>
      <c r="DK75">
        <v>1.91</v>
      </c>
      <c r="DL75">
        <v>0.5</v>
      </c>
      <c r="DM75" t="s">
        <v>430</v>
      </c>
      <c r="DN75">
        <v>2</v>
      </c>
      <c r="DO75" t="b">
        <v>1</v>
      </c>
      <c r="DP75">
        <v>1679508951.481482</v>
      </c>
      <c r="DQ75">
        <v>878.8422222222222</v>
      </c>
      <c r="DR75">
        <v>908.9801851851852</v>
      </c>
      <c r="DS75">
        <v>9.372451111111111</v>
      </c>
      <c r="DT75">
        <v>8.884116666666666</v>
      </c>
      <c r="DU75">
        <v>879.7321111111111</v>
      </c>
      <c r="DV75">
        <v>9.344883703703703</v>
      </c>
      <c r="DW75">
        <v>500.0138888888889</v>
      </c>
      <c r="DX75">
        <v>90.04847407407406</v>
      </c>
      <c r="DY75">
        <v>0.09999947037037037</v>
      </c>
      <c r="DZ75">
        <v>18.90836296296296</v>
      </c>
      <c r="EA75">
        <v>19.98018888888889</v>
      </c>
      <c r="EB75">
        <v>999.9000000000001</v>
      </c>
      <c r="EC75">
        <v>0</v>
      </c>
      <c r="ED75">
        <v>0</v>
      </c>
      <c r="EE75">
        <v>10004.26296296296</v>
      </c>
      <c r="EF75">
        <v>0</v>
      </c>
      <c r="EG75">
        <v>12.5071</v>
      </c>
      <c r="EH75">
        <v>-30.138</v>
      </c>
      <c r="EI75">
        <v>887.1570740740741</v>
      </c>
      <c r="EJ75">
        <v>917.128037037037</v>
      </c>
      <c r="EK75">
        <v>0.4883354814814814</v>
      </c>
      <c r="EL75">
        <v>908.9801851851852</v>
      </c>
      <c r="EM75">
        <v>8.884116666666666</v>
      </c>
      <c r="EN75">
        <v>0.8439749259259258</v>
      </c>
      <c r="EO75">
        <v>0.8000010370370371</v>
      </c>
      <c r="EP75">
        <v>4.469261111111111</v>
      </c>
      <c r="EQ75">
        <v>3.707321851851852</v>
      </c>
      <c r="ER75">
        <v>2000.048888888889</v>
      </c>
      <c r="ES75">
        <v>0.9800070740740742</v>
      </c>
      <c r="ET75">
        <v>0.01999259259259259</v>
      </c>
      <c r="EU75">
        <v>0</v>
      </c>
      <c r="EV75">
        <v>170.0459259259259</v>
      </c>
      <c r="EW75">
        <v>5.00078</v>
      </c>
      <c r="EX75">
        <v>3391.638888888889</v>
      </c>
      <c r="EY75">
        <v>16380.08518518518</v>
      </c>
      <c r="EZ75">
        <v>37.7172962962963</v>
      </c>
      <c r="FA75">
        <v>38.99044444444444</v>
      </c>
      <c r="FB75">
        <v>38.5114074074074</v>
      </c>
      <c r="FC75">
        <v>38.08074074074074</v>
      </c>
      <c r="FD75">
        <v>38.19885185185185</v>
      </c>
      <c r="FE75">
        <v>1955.158888888889</v>
      </c>
      <c r="FF75">
        <v>39.89000000000001</v>
      </c>
      <c r="FG75">
        <v>0</v>
      </c>
      <c r="FH75">
        <v>1679508941.2</v>
      </c>
      <c r="FI75">
        <v>0</v>
      </c>
      <c r="FJ75">
        <v>170.07956</v>
      </c>
      <c r="FK75">
        <v>0.3396153754151874</v>
      </c>
      <c r="FL75">
        <v>-5.380769222815591</v>
      </c>
      <c r="FM75">
        <v>3391.544399999999</v>
      </c>
      <c r="FN75">
        <v>15</v>
      </c>
      <c r="FO75">
        <v>0</v>
      </c>
      <c r="FP75" t="s">
        <v>431</v>
      </c>
      <c r="FQ75">
        <v>1679456443.1</v>
      </c>
      <c r="FR75">
        <v>1679456433.1</v>
      </c>
      <c r="FS75">
        <v>0</v>
      </c>
      <c r="FT75">
        <v>-0.109</v>
      </c>
      <c r="FU75">
        <v>0.019</v>
      </c>
      <c r="FV75">
        <v>-0.823</v>
      </c>
      <c r="FW75">
        <v>0.271</v>
      </c>
      <c r="FX75">
        <v>420</v>
      </c>
      <c r="FY75">
        <v>24</v>
      </c>
      <c r="FZ75">
        <v>0.71</v>
      </c>
      <c r="GA75">
        <v>0.25</v>
      </c>
      <c r="GB75">
        <v>-30.23986829268292</v>
      </c>
      <c r="GC75">
        <v>1.842399303136026</v>
      </c>
      <c r="GD75">
        <v>0.2835321975427597</v>
      </c>
      <c r="GE75">
        <v>0</v>
      </c>
      <c r="GF75">
        <v>0.4887693414634146</v>
      </c>
      <c r="GG75">
        <v>-0.005097679442508481</v>
      </c>
      <c r="GH75">
        <v>0.0007279647073245042</v>
      </c>
      <c r="GI75">
        <v>1</v>
      </c>
      <c r="GJ75">
        <v>1</v>
      </c>
      <c r="GK75">
        <v>2</v>
      </c>
      <c r="GL75" t="s">
        <v>432</v>
      </c>
      <c r="GM75">
        <v>3.10095</v>
      </c>
      <c r="GN75">
        <v>2.73541</v>
      </c>
      <c r="GO75">
        <v>0.150987</v>
      </c>
      <c r="GP75">
        <v>0.154185</v>
      </c>
      <c r="GQ75">
        <v>0.0543794</v>
      </c>
      <c r="GR75">
        <v>0.0528468</v>
      </c>
      <c r="GS75">
        <v>21918.2</v>
      </c>
      <c r="GT75">
        <v>21555.8</v>
      </c>
      <c r="GU75">
        <v>26351.9</v>
      </c>
      <c r="GV75">
        <v>25810.2</v>
      </c>
      <c r="GW75">
        <v>40030</v>
      </c>
      <c r="GX75">
        <v>37319.1</v>
      </c>
      <c r="GY75">
        <v>46111</v>
      </c>
      <c r="GZ75">
        <v>42620.4</v>
      </c>
      <c r="HA75">
        <v>1.93225</v>
      </c>
      <c r="HB75">
        <v>1.95765</v>
      </c>
      <c r="HC75">
        <v>0.0257716</v>
      </c>
      <c r="HD75">
        <v>0</v>
      </c>
      <c r="HE75">
        <v>19.534</v>
      </c>
      <c r="HF75">
        <v>999.9</v>
      </c>
      <c r="HG75">
        <v>25.7</v>
      </c>
      <c r="HH75">
        <v>29.5</v>
      </c>
      <c r="HI75">
        <v>11.8137</v>
      </c>
      <c r="HJ75">
        <v>60.8177</v>
      </c>
      <c r="HK75">
        <v>26.6707</v>
      </c>
      <c r="HL75">
        <v>1</v>
      </c>
      <c r="HM75">
        <v>-0.191474</v>
      </c>
      <c r="HN75">
        <v>3.72671</v>
      </c>
      <c r="HO75">
        <v>20.2366</v>
      </c>
      <c r="HP75">
        <v>5.21699</v>
      </c>
      <c r="HQ75">
        <v>11.98</v>
      </c>
      <c r="HR75">
        <v>4.96485</v>
      </c>
      <c r="HS75">
        <v>3.27397</v>
      </c>
      <c r="HT75">
        <v>9999</v>
      </c>
      <c r="HU75">
        <v>9999</v>
      </c>
      <c r="HV75">
        <v>9999</v>
      </c>
      <c r="HW75">
        <v>935.7</v>
      </c>
      <c r="HX75">
        <v>1.86417</v>
      </c>
      <c r="HY75">
        <v>1.86014</v>
      </c>
      <c r="HZ75">
        <v>1.85835</v>
      </c>
      <c r="IA75">
        <v>1.85989</v>
      </c>
      <c r="IB75">
        <v>1.85989</v>
      </c>
      <c r="IC75">
        <v>1.85825</v>
      </c>
      <c r="ID75">
        <v>1.85732</v>
      </c>
      <c r="IE75">
        <v>1.85237</v>
      </c>
      <c r="IF75">
        <v>0</v>
      </c>
      <c r="IG75">
        <v>0</v>
      </c>
      <c r="IH75">
        <v>0</v>
      </c>
      <c r="II75">
        <v>0</v>
      </c>
      <c r="IJ75" t="s">
        <v>433</v>
      </c>
      <c r="IK75" t="s">
        <v>434</v>
      </c>
      <c r="IL75" t="s">
        <v>435</v>
      </c>
      <c r="IM75" t="s">
        <v>435</v>
      </c>
      <c r="IN75" t="s">
        <v>435</v>
      </c>
      <c r="IO75" t="s">
        <v>435</v>
      </c>
      <c r="IP75">
        <v>0</v>
      </c>
      <c r="IQ75">
        <v>100</v>
      </c>
      <c r="IR75">
        <v>100</v>
      </c>
      <c r="IS75">
        <v>-0.897</v>
      </c>
      <c r="IT75">
        <v>0.0276</v>
      </c>
      <c r="IU75">
        <v>-0.3228139330668147</v>
      </c>
      <c r="IV75">
        <v>-0.001399286051689175</v>
      </c>
      <c r="IW75">
        <v>1.297619083215453E-06</v>
      </c>
      <c r="IX75">
        <v>-4.997941095464379E-10</v>
      </c>
      <c r="IY75">
        <v>-0.005634625857734406</v>
      </c>
      <c r="IZ75">
        <v>-0.003512179546530375</v>
      </c>
      <c r="JA75">
        <v>0.0008073039280847738</v>
      </c>
      <c r="JB75">
        <v>-5.485301315548657E-06</v>
      </c>
      <c r="JC75">
        <v>2</v>
      </c>
      <c r="JD75">
        <v>1997</v>
      </c>
      <c r="JE75">
        <v>1</v>
      </c>
      <c r="JF75">
        <v>25</v>
      </c>
      <c r="JG75">
        <v>875.3</v>
      </c>
      <c r="JH75">
        <v>875.4</v>
      </c>
      <c r="JI75">
        <v>2.1936</v>
      </c>
      <c r="JJ75">
        <v>2.61475</v>
      </c>
      <c r="JK75">
        <v>1.49658</v>
      </c>
      <c r="JL75">
        <v>2.39014</v>
      </c>
      <c r="JM75">
        <v>1.54907</v>
      </c>
      <c r="JN75">
        <v>2.34009</v>
      </c>
      <c r="JO75">
        <v>34.1452</v>
      </c>
      <c r="JP75">
        <v>24.1838</v>
      </c>
      <c r="JQ75">
        <v>18</v>
      </c>
      <c r="JR75">
        <v>486.469</v>
      </c>
      <c r="JS75">
        <v>514.4640000000001</v>
      </c>
      <c r="JT75">
        <v>15.2716</v>
      </c>
      <c r="JU75">
        <v>24.7394</v>
      </c>
      <c r="JV75">
        <v>30.0002</v>
      </c>
      <c r="JW75">
        <v>24.8482</v>
      </c>
      <c r="JX75">
        <v>24.8056</v>
      </c>
      <c r="JY75">
        <v>44.0292</v>
      </c>
      <c r="JZ75">
        <v>23.2715</v>
      </c>
      <c r="KA75">
        <v>20.8522</v>
      </c>
      <c r="KB75">
        <v>15.2877</v>
      </c>
      <c r="KC75">
        <v>954.982</v>
      </c>
      <c r="KD75">
        <v>8.844530000000001</v>
      </c>
      <c r="KE75">
        <v>100.743</v>
      </c>
      <c r="KF75">
        <v>101.116</v>
      </c>
    </row>
    <row r="76" spans="1:292">
      <c r="A76">
        <v>58</v>
      </c>
      <c r="B76">
        <v>1679508964</v>
      </c>
      <c r="C76">
        <v>376.5</v>
      </c>
      <c r="D76" t="s">
        <v>549</v>
      </c>
      <c r="E76" t="s">
        <v>550</v>
      </c>
      <c r="F76">
        <v>5</v>
      </c>
      <c r="G76" t="s">
        <v>428</v>
      </c>
      <c r="H76">
        <v>1679508956.5</v>
      </c>
      <c r="I76">
        <f>(J76)/1000</f>
        <v>0</v>
      </c>
      <c r="J76">
        <f>IF(DO76, AM76, AG76)</f>
        <v>0</v>
      </c>
      <c r="K76">
        <f>IF(DO76, AH76, AF76)</f>
        <v>0</v>
      </c>
      <c r="L76">
        <f>DQ76 - IF(AT76&gt;1, K76*DK76*100.0/(AV76*EE76), 0)</f>
        <v>0</v>
      </c>
      <c r="M76">
        <f>((S76-I76/2)*L76-K76)/(S76+I76/2)</f>
        <v>0</v>
      </c>
      <c r="N76">
        <f>M76*(DX76+DY76)/1000.0</f>
        <v>0</v>
      </c>
      <c r="O76">
        <f>(DQ76 - IF(AT76&gt;1, K76*DK76*100.0/(AV76*EE76), 0))*(DX76+DY76)/1000.0</f>
        <v>0</v>
      </c>
      <c r="P76">
        <f>2.0/((1/R76-1/Q76)+SIGN(R76)*SQRT((1/R76-1/Q76)*(1/R76-1/Q76) + 4*DL76/((DL76+1)*(DL76+1))*(2*1/R76*1/Q76-1/Q76*1/Q76)))</f>
        <v>0</v>
      </c>
      <c r="Q76">
        <f>IF(LEFT(DM76,1)&lt;&gt;"0",IF(LEFT(DM76,1)="1",3.0,DN76),$D$5+$E$5*(EE76*DX76/($K$5*1000))+$F$5*(EE76*DX76/($K$5*1000))*MAX(MIN(DK76,$J$5),$I$5)*MAX(MIN(DK76,$J$5),$I$5)+$G$5*MAX(MIN(DK76,$J$5),$I$5)*(EE76*DX76/($K$5*1000))+$H$5*(EE76*DX76/($K$5*1000))*(EE76*DX76/($K$5*1000)))</f>
        <v>0</v>
      </c>
      <c r="R76">
        <f>I76*(1000-(1000*0.61365*exp(17.502*V76/(240.97+V76))/(DX76+DY76)+DS76)/2)/(1000*0.61365*exp(17.502*V76/(240.97+V76))/(DX76+DY76)-DS76)</f>
        <v>0</v>
      </c>
      <c r="S76">
        <f>1/((DL76+1)/(P76/1.6)+1/(Q76/1.37)) + DL76/((DL76+1)/(P76/1.6) + DL76/(Q76/1.37))</f>
        <v>0</v>
      </c>
      <c r="T76">
        <f>(DG76*DJ76)</f>
        <v>0</v>
      </c>
      <c r="U76">
        <f>(DZ76+(T76+2*0.95*5.67E-8*(((DZ76+$B$9)+273)^4-(DZ76+273)^4)-44100*I76)/(1.84*29.3*Q76+8*0.95*5.67E-8*(DZ76+273)^3))</f>
        <v>0</v>
      </c>
      <c r="V76">
        <f>($C$9*EA76+$D$9*EB76+$E$9*U76)</f>
        <v>0</v>
      </c>
      <c r="W76">
        <f>0.61365*exp(17.502*V76/(240.97+V76))</f>
        <v>0</v>
      </c>
      <c r="X76">
        <f>(Y76/Z76*100)</f>
        <v>0</v>
      </c>
      <c r="Y76">
        <f>DS76*(DX76+DY76)/1000</f>
        <v>0</v>
      </c>
      <c r="Z76">
        <f>0.61365*exp(17.502*DZ76/(240.97+DZ76))</f>
        <v>0</v>
      </c>
      <c r="AA76">
        <f>(W76-DS76*(DX76+DY76)/1000)</f>
        <v>0</v>
      </c>
      <c r="AB76">
        <f>(-I76*44100)</f>
        <v>0</v>
      </c>
      <c r="AC76">
        <f>2*29.3*Q76*0.92*(DZ76-V76)</f>
        <v>0</v>
      </c>
      <c r="AD76">
        <f>2*0.95*5.67E-8*(((DZ76+$B$9)+273)^4-(V76+273)^4)</f>
        <v>0</v>
      </c>
      <c r="AE76">
        <f>T76+AD76+AB76+AC76</f>
        <v>0</v>
      </c>
      <c r="AF76">
        <f>DW76*AT76*(DR76-DQ76*(1000-AT76*DT76)/(1000-AT76*DS76))/(100*DK76)</f>
        <v>0</v>
      </c>
      <c r="AG76">
        <f>1000*DW76*AT76*(DS76-DT76)/(100*DK76*(1000-AT76*DS76))</f>
        <v>0</v>
      </c>
      <c r="AH76">
        <f>(AI76 - AJ76 - DX76*1E3/(8.314*(DZ76+273.15)) * AL76/DW76 * AK76) * DW76/(100*DK76) * (1000 - DT76)/1000</f>
        <v>0</v>
      </c>
      <c r="AI76">
        <v>948.1628122414795</v>
      </c>
      <c r="AJ76">
        <v>927.0099818181816</v>
      </c>
      <c r="AK76">
        <v>3.321729647402142</v>
      </c>
      <c r="AL76">
        <v>67.30139003579045</v>
      </c>
      <c r="AM76">
        <f>(AO76 - AN76 + DX76*1E3/(8.314*(DZ76+273.15)) * AQ76/DW76 * AP76) * DW76/(100*DK76) * 1000/(1000 - AO76)</f>
        <v>0</v>
      </c>
      <c r="AN76">
        <v>8.884664809370157</v>
      </c>
      <c r="AO76">
        <v>9.371593090909094</v>
      </c>
      <c r="AP76">
        <v>-8.943045897171407E-07</v>
      </c>
      <c r="AQ76">
        <v>93.42874812251745</v>
      </c>
      <c r="AR76">
        <v>2</v>
      </c>
      <c r="AS76">
        <v>0</v>
      </c>
      <c r="AT76">
        <f>IF(AR76*$H$15&gt;=AV76,1.0,(AV76/(AV76-AR76*$H$15)))</f>
        <v>0</v>
      </c>
      <c r="AU76">
        <f>(AT76-1)*100</f>
        <v>0</v>
      </c>
      <c r="AV76">
        <f>MAX(0,($B$15+$C$15*EE76)/(1+$D$15*EE76)*DX76/(DZ76+273)*$E$15)</f>
        <v>0</v>
      </c>
      <c r="AW76" t="s">
        <v>429</v>
      </c>
      <c r="AX76" t="s">
        <v>429</v>
      </c>
      <c r="AY76">
        <v>0</v>
      </c>
      <c r="AZ76">
        <v>0</v>
      </c>
      <c r="BA76">
        <f>1-AY76/AZ76</f>
        <v>0</v>
      </c>
      <c r="BB76">
        <v>0</v>
      </c>
      <c r="BC76" t="s">
        <v>429</v>
      </c>
      <c r="BD76" t="s">
        <v>429</v>
      </c>
      <c r="BE76">
        <v>0</v>
      </c>
      <c r="BF76">
        <v>0</v>
      </c>
      <c r="BG76">
        <f>1-BE76/BF76</f>
        <v>0</v>
      </c>
      <c r="BH76">
        <v>0.5</v>
      </c>
      <c r="BI76">
        <f>DH76</f>
        <v>0</v>
      </c>
      <c r="BJ76">
        <f>K76</f>
        <v>0</v>
      </c>
      <c r="BK76">
        <f>BG76*BH76*BI76</f>
        <v>0</v>
      </c>
      <c r="BL76">
        <f>(BJ76-BB76)/BI76</f>
        <v>0</v>
      </c>
      <c r="BM76">
        <f>(AZ76-BF76)/BF76</f>
        <v>0</v>
      </c>
      <c r="BN76">
        <f>AY76/(BA76+AY76/BF76)</f>
        <v>0</v>
      </c>
      <c r="BO76" t="s">
        <v>429</v>
      </c>
      <c r="BP76">
        <v>0</v>
      </c>
      <c r="BQ76">
        <f>IF(BP76&lt;&gt;0, BP76, BN76)</f>
        <v>0</v>
      </c>
      <c r="BR76">
        <f>1-BQ76/BF76</f>
        <v>0</v>
      </c>
      <c r="BS76">
        <f>(BF76-BE76)/(BF76-BQ76)</f>
        <v>0</v>
      </c>
      <c r="BT76">
        <f>(AZ76-BF76)/(AZ76-BQ76)</f>
        <v>0</v>
      </c>
      <c r="BU76">
        <f>(BF76-BE76)/(BF76-AY76)</f>
        <v>0</v>
      </c>
      <c r="BV76">
        <f>(AZ76-BF76)/(AZ76-AY76)</f>
        <v>0</v>
      </c>
      <c r="BW76">
        <f>(BS76*BQ76/BE76)</f>
        <v>0</v>
      </c>
      <c r="BX76">
        <f>(1-BW76)</f>
        <v>0</v>
      </c>
      <c r="DG76">
        <f>$B$13*EF76+$C$13*EG76+$F$13*ER76*(1-EU76)</f>
        <v>0</v>
      </c>
      <c r="DH76">
        <f>DG76*DI76</f>
        <v>0</v>
      </c>
      <c r="DI76">
        <f>($B$13*$D$11+$C$13*$D$11+$F$13*((FE76+EW76)/MAX(FE76+EW76+FF76, 0.1)*$I$11+FF76/MAX(FE76+EW76+FF76, 0.1)*$J$11))/($B$13+$C$13+$F$13)</f>
        <v>0</v>
      </c>
      <c r="DJ76">
        <f>($B$13*$K$11+$C$13*$K$11+$F$13*((FE76+EW76)/MAX(FE76+EW76+FF76, 0.1)*$P$11+FF76/MAX(FE76+EW76+FF76, 0.1)*$Q$11))/($B$13+$C$13+$F$13)</f>
        <v>0</v>
      </c>
      <c r="DK76">
        <v>1.91</v>
      </c>
      <c r="DL76">
        <v>0.5</v>
      </c>
      <c r="DM76" t="s">
        <v>430</v>
      </c>
      <c r="DN76">
        <v>2</v>
      </c>
      <c r="DO76" t="b">
        <v>1</v>
      </c>
      <c r="DP76">
        <v>1679508956.5</v>
      </c>
      <c r="DQ76">
        <v>895.3815925925927</v>
      </c>
      <c r="DR76">
        <v>925.452925925926</v>
      </c>
      <c r="DS76">
        <v>9.372575185185186</v>
      </c>
      <c r="DT76">
        <v>8.884377407407406</v>
      </c>
      <c r="DU76">
        <v>896.2761111111112</v>
      </c>
      <c r="DV76">
        <v>9.345005925925925</v>
      </c>
      <c r="DW76">
        <v>500.0126296296297</v>
      </c>
      <c r="DX76">
        <v>90.0492148148148</v>
      </c>
      <c r="DY76">
        <v>0.1000087962962963</v>
      </c>
      <c r="DZ76">
        <v>18.90882962962963</v>
      </c>
      <c r="EA76">
        <v>19.97624444444445</v>
      </c>
      <c r="EB76">
        <v>999.9000000000001</v>
      </c>
      <c r="EC76">
        <v>0</v>
      </c>
      <c r="ED76">
        <v>0</v>
      </c>
      <c r="EE76">
        <v>10006.4362962963</v>
      </c>
      <c r="EF76">
        <v>0</v>
      </c>
      <c r="EG76">
        <v>12.5071</v>
      </c>
      <c r="EH76">
        <v>-30.07137777777778</v>
      </c>
      <c r="EI76">
        <v>903.8530740740744</v>
      </c>
      <c r="EJ76">
        <v>933.7487037037037</v>
      </c>
      <c r="EK76">
        <v>0.4881984074074073</v>
      </c>
      <c r="EL76">
        <v>925.452925925926</v>
      </c>
      <c r="EM76">
        <v>8.884377407407406</v>
      </c>
      <c r="EN76">
        <v>0.8439930740740741</v>
      </c>
      <c r="EO76">
        <v>0.800031148148148</v>
      </c>
      <c r="EP76">
        <v>4.469566296296297</v>
      </c>
      <c r="EQ76">
        <v>3.707855185185185</v>
      </c>
      <c r="ER76">
        <v>2000.005185185185</v>
      </c>
      <c r="ES76">
        <v>0.9800065925925927</v>
      </c>
      <c r="ET76">
        <v>0.01999314074074074</v>
      </c>
      <c r="EU76">
        <v>0</v>
      </c>
      <c r="EV76">
        <v>170.0882592592592</v>
      </c>
      <c r="EW76">
        <v>5.00078</v>
      </c>
      <c r="EX76">
        <v>3390.974074074074</v>
      </c>
      <c r="EY76">
        <v>16379.70740740741</v>
      </c>
      <c r="EZ76">
        <v>37.67096296296296</v>
      </c>
      <c r="FA76">
        <v>38.95107407407407</v>
      </c>
      <c r="FB76">
        <v>38.47207407407408</v>
      </c>
      <c r="FC76">
        <v>38.04837037037037</v>
      </c>
      <c r="FD76">
        <v>38.17340740740741</v>
      </c>
      <c r="FE76">
        <v>1955.115185185185</v>
      </c>
      <c r="FF76">
        <v>39.89000000000001</v>
      </c>
      <c r="FG76">
        <v>0</v>
      </c>
      <c r="FH76">
        <v>1679508946</v>
      </c>
      <c r="FI76">
        <v>0</v>
      </c>
      <c r="FJ76">
        <v>170.11188</v>
      </c>
      <c r="FK76">
        <v>0.2096153770232679</v>
      </c>
      <c r="FL76">
        <v>-5.542307676856898</v>
      </c>
      <c r="FM76">
        <v>3390.9296</v>
      </c>
      <c r="FN76">
        <v>15</v>
      </c>
      <c r="FO76">
        <v>0</v>
      </c>
      <c r="FP76" t="s">
        <v>431</v>
      </c>
      <c r="FQ76">
        <v>1679456443.1</v>
      </c>
      <c r="FR76">
        <v>1679456433.1</v>
      </c>
      <c r="FS76">
        <v>0</v>
      </c>
      <c r="FT76">
        <v>-0.109</v>
      </c>
      <c r="FU76">
        <v>0.019</v>
      </c>
      <c r="FV76">
        <v>-0.823</v>
      </c>
      <c r="FW76">
        <v>0.271</v>
      </c>
      <c r="FX76">
        <v>420</v>
      </c>
      <c r="FY76">
        <v>24</v>
      </c>
      <c r="FZ76">
        <v>0.71</v>
      </c>
      <c r="GA76">
        <v>0.25</v>
      </c>
      <c r="GB76">
        <v>-30.17586585365854</v>
      </c>
      <c r="GC76">
        <v>1.11039094076655</v>
      </c>
      <c r="GD76">
        <v>0.2734228232928662</v>
      </c>
      <c r="GE76">
        <v>0</v>
      </c>
      <c r="GF76">
        <v>0.4882993902439024</v>
      </c>
      <c r="GG76">
        <v>-0.002006696864112088</v>
      </c>
      <c r="GH76">
        <v>0.000516221349670895</v>
      </c>
      <c r="GI76">
        <v>1</v>
      </c>
      <c r="GJ76">
        <v>1</v>
      </c>
      <c r="GK76">
        <v>2</v>
      </c>
      <c r="GL76" t="s">
        <v>432</v>
      </c>
      <c r="GM76">
        <v>3.10086</v>
      </c>
      <c r="GN76">
        <v>2.73557</v>
      </c>
      <c r="GO76">
        <v>0.152759</v>
      </c>
      <c r="GP76">
        <v>0.155987</v>
      </c>
      <c r="GQ76">
        <v>0.0543719</v>
      </c>
      <c r="GR76">
        <v>0.0528489</v>
      </c>
      <c r="GS76">
        <v>21872.3</v>
      </c>
      <c r="GT76">
        <v>21509.9</v>
      </c>
      <c r="GU76">
        <v>26351.7</v>
      </c>
      <c r="GV76">
        <v>25810.2</v>
      </c>
      <c r="GW76">
        <v>40030</v>
      </c>
      <c r="GX76">
        <v>37319.3</v>
      </c>
      <c r="GY76">
        <v>46110.3</v>
      </c>
      <c r="GZ76">
        <v>42620.4</v>
      </c>
      <c r="HA76">
        <v>1.9319</v>
      </c>
      <c r="HB76">
        <v>1.95785</v>
      </c>
      <c r="HC76">
        <v>0.0264272</v>
      </c>
      <c r="HD76">
        <v>0</v>
      </c>
      <c r="HE76">
        <v>19.534</v>
      </c>
      <c r="HF76">
        <v>999.9</v>
      </c>
      <c r="HG76">
        <v>25.7</v>
      </c>
      <c r="HH76">
        <v>29.5</v>
      </c>
      <c r="HI76">
        <v>11.8144</v>
      </c>
      <c r="HJ76">
        <v>61.0077</v>
      </c>
      <c r="HK76">
        <v>26.7829</v>
      </c>
      <c r="HL76">
        <v>1</v>
      </c>
      <c r="HM76">
        <v>-0.191657</v>
      </c>
      <c r="HN76">
        <v>3.69067</v>
      </c>
      <c r="HO76">
        <v>20.2377</v>
      </c>
      <c r="HP76">
        <v>5.21684</v>
      </c>
      <c r="HQ76">
        <v>11.98</v>
      </c>
      <c r="HR76">
        <v>4.9649</v>
      </c>
      <c r="HS76">
        <v>3.27397</v>
      </c>
      <c r="HT76">
        <v>9999</v>
      </c>
      <c r="HU76">
        <v>9999</v>
      </c>
      <c r="HV76">
        <v>9999</v>
      </c>
      <c r="HW76">
        <v>935.7</v>
      </c>
      <c r="HX76">
        <v>1.86417</v>
      </c>
      <c r="HY76">
        <v>1.8601</v>
      </c>
      <c r="HZ76">
        <v>1.85835</v>
      </c>
      <c r="IA76">
        <v>1.85988</v>
      </c>
      <c r="IB76">
        <v>1.85989</v>
      </c>
      <c r="IC76">
        <v>1.85825</v>
      </c>
      <c r="ID76">
        <v>1.85732</v>
      </c>
      <c r="IE76">
        <v>1.85238</v>
      </c>
      <c r="IF76">
        <v>0</v>
      </c>
      <c r="IG76">
        <v>0</v>
      </c>
      <c r="IH76">
        <v>0</v>
      </c>
      <c r="II76">
        <v>0</v>
      </c>
      <c r="IJ76" t="s">
        <v>433</v>
      </c>
      <c r="IK76" t="s">
        <v>434</v>
      </c>
      <c r="IL76" t="s">
        <v>435</v>
      </c>
      <c r="IM76" t="s">
        <v>435</v>
      </c>
      <c r="IN76" t="s">
        <v>435</v>
      </c>
      <c r="IO76" t="s">
        <v>435</v>
      </c>
      <c r="IP76">
        <v>0</v>
      </c>
      <c r="IQ76">
        <v>100</v>
      </c>
      <c r="IR76">
        <v>100</v>
      </c>
      <c r="IS76">
        <v>-0.901</v>
      </c>
      <c r="IT76">
        <v>0.0276</v>
      </c>
      <c r="IU76">
        <v>-0.3228139330668147</v>
      </c>
      <c r="IV76">
        <v>-0.001399286051689175</v>
      </c>
      <c r="IW76">
        <v>1.297619083215453E-06</v>
      </c>
      <c r="IX76">
        <v>-4.997941095464379E-10</v>
      </c>
      <c r="IY76">
        <v>-0.005634625857734406</v>
      </c>
      <c r="IZ76">
        <v>-0.003512179546530375</v>
      </c>
      <c r="JA76">
        <v>0.0008073039280847738</v>
      </c>
      <c r="JB76">
        <v>-5.485301315548657E-06</v>
      </c>
      <c r="JC76">
        <v>2</v>
      </c>
      <c r="JD76">
        <v>1997</v>
      </c>
      <c r="JE76">
        <v>1</v>
      </c>
      <c r="JF76">
        <v>25</v>
      </c>
      <c r="JG76">
        <v>875.3</v>
      </c>
      <c r="JH76">
        <v>875.5</v>
      </c>
      <c r="JI76">
        <v>2.2229</v>
      </c>
      <c r="JJ76">
        <v>2.62451</v>
      </c>
      <c r="JK76">
        <v>1.49658</v>
      </c>
      <c r="JL76">
        <v>2.39014</v>
      </c>
      <c r="JM76">
        <v>1.54907</v>
      </c>
      <c r="JN76">
        <v>2.30591</v>
      </c>
      <c r="JO76">
        <v>34.1225</v>
      </c>
      <c r="JP76">
        <v>24.1751</v>
      </c>
      <c r="JQ76">
        <v>18</v>
      </c>
      <c r="JR76">
        <v>486.283</v>
      </c>
      <c r="JS76">
        <v>514.6130000000001</v>
      </c>
      <c r="JT76">
        <v>15.2866</v>
      </c>
      <c r="JU76">
        <v>24.7413</v>
      </c>
      <c r="JV76">
        <v>30</v>
      </c>
      <c r="JW76">
        <v>24.8498</v>
      </c>
      <c r="JX76">
        <v>24.8073</v>
      </c>
      <c r="JY76">
        <v>44.6144</v>
      </c>
      <c r="JZ76">
        <v>23.2715</v>
      </c>
      <c r="KA76">
        <v>20.8522</v>
      </c>
      <c r="KB76">
        <v>15.3102</v>
      </c>
      <c r="KC76">
        <v>975.025</v>
      </c>
      <c r="KD76">
        <v>8.844530000000001</v>
      </c>
      <c r="KE76">
        <v>100.741</v>
      </c>
      <c r="KF76">
        <v>101.117</v>
      </c>
    </row>
    <row r="77" spans="1:292">
      <c r="A77">
        <v>59</v>
      </c>
      <c r="B77">
        <v>1679508969</v>
      </c>
      <c r="C77">
        <v>381.5</v>
      </c>
      <c r="D77" t="s">
        <v>551</v>
      </c>
      <c r="E77" t="s">
        <v>552</v>
      </c>
      <c r="F77">
        <v>5</v>
      </c>
      <c r="G77" t="s">
        <v>428</v>
      </c>
      <c r="H77">
        <v>1679508961.214286</v>
      </c>
      <c r="I77">
        <f>(J77)/1000</f>
        <v>0</v>
      </c>
      <c r="J77">
        <f>IF(DO77, AM77, AG77)</f>
        <v>0</v>
      </c>
      <c r="K77">
        <f>IF(DO77, AH77, AF77)</f>
        <v>0</v>
      </c>
      <c r="L77">
        <f>DQ77 - IF(AT77&gt;1, K77*DK77*100.0/(AV77*EE77), 0)</f>
        <v>0</v>
      </c>
      <c r="M77">
        <f>((S77-I77/2)*L77-K77)/(S77+I77/2)</f>
        <v>0</v>
      </c>
      <c r="N77">
        <f>M77*(DX77+DY77)/1000.0</f>
        <v>0</v>
      </c>
      <c r="O77">
        <f>(DQ77 - IF(AT77&gt;1, K77*DK77*100.0/(AV77*EE77), 0))*(DX77+DY77)/1000.0</f>
        <v>0</v>
      </c>
      <c r="P77">
        <f>2.0/((1/R77-1/Q77)+SIGN(R77)*SQRT((1/R77-1/Q77)*(1/R77-1/Q77) + 4*DL77/((DL77+1)*(DL77+1))*(2*1/R77*1/Q77-1/Q77*1/Q77)))</f>
        <v>0</v>
      </c>
      <c r="Q77">
        <f>IF(LEFT(DM77,1)&lt;&gt;"0",IF(LEFT(DM77,1)="1",3.0,DN77),$D$5+$E$5*(EE77*DX77/($K$5*1000))+$F$5*(EE77*DX77/($K$5*1000))*MAX(MIN(DK77,$J$5),$I$5)*MAX(MIN(DK77,$J$5),$I$5)+$G$5*MAX(MIN(DK77,$J$5),$I$5)*(EE77*DX77/($K$5*1000))+$H$5*(EE77*DX77/($K$5*1000))*(EE77*DX77/($K$5*1000)))</f>
        <v>0</v>
      </c>
      <c r="R77">
        <f>I77*(1000-(1000*0.61365*exp(17.502*V77/(240.97+V77))/(DX77+DY77)+DS77)/2)/(1000*0.61365*exp(17.502*V77/(240.97+V77))/(DX77+DY77)-DS77)</f>
        <v>0</v>
      </c>
      <c r="S77">
        <f>1/((DL77+1)/(P77/1.6)+1/(Q77/1.37)) + DL77/((DL77+1)/(P77/1.6) + DL77/(Q77/1.37))</f>
        <v>0</v>
      </c>
      <c r="T77">
        <f>(DG77*DJ77)</f>
        <v>0</v>
      </c>
      <c r="U77">
        <f>(DZ77+(T77+2*0.95*5.67E-8*(((DZ77+$B$9)+273)^4-(DZ77+273)^4)-44100*I77)/(1.84*29.3*Q77+8*0.95*5.67E-8*(DZ77+273)^3))</f>
        <v>0</v>
      </c>
      <c r="V77">
        <f>($C$9*EA77+$D$9*EB77+$E$9*U77)</f>
        <v>0</v>
      </c>
      <c r="W77">
        <f>0.61365*exp(17.502*V77/(240.97+V77))</f>
        <v>0</v>
      </c>
      <c r="X77">
        <f>(Y77/Z77*100)</f>
        <v>0</v>
      </c>
      <c r="Y77">
        <f>DS77*(DX77+DY77)/1000</f>
        <v>0</v>
      </c>
      <c r="Z77">
        <f>0.61365*exp(17.502*DZ77/(240.97+DZ77))</f>
        <v>0</v>
      </c>
      <c r="AA77">
        <f>(W77-DS77*(DX77+DY77)/1000)</f>
        <v>0</v>
      </c>
      <c r="AB77">
        <f>(-I77*44100)</f>
        <v>0</v>
      </c>
      <c r="AC77">
        <f>2*29.3*Q77*0.92*(DZ77-V77)</f>
        <v>0</v>
      </c>
      <c r="AD77">
        <f>2*0.95*5.67E-8*(((DZ77+$B$9)+273)^4-(V77+273)^4)</f>
        <v>0</v>
      </c>
      <c r="AE77">
        <f>T77+AD77+AB77+AC77</f>
        <v>0</v>
      </c>
      <c r="AF77">
        <f>DW77*AT77*(DR77-DQ77*(1000-AT77*DT77)/(1000-AT77*DS77))/(100*DK77)</f>
        <v>0</v>
      </c>
      <c r="AG77">
        <f>1000*DW77*AT77*(DS77-DT77)/(100*DK77*(1000-AT77*DS77))</f>
        <v>0</v>
      </c>
      <c r="AH77">
        <f>(AI77 - AJ77 - DX77*1E3/(8.314*(DZ77+273.15)) * AL77/DW77 * AK77) * DW77/(100*DK77) * (1000 - DT77)/1000</f>
        <v>0</v>
      </c>
      <c r="AI77">
        <v>965.1585002179696</v>
      </c>
      <c r="AJ77">
        <v>943.6429818181817</v>
      </c>
      <c r="AK77">
        <v>3.327235254722784</v>
      </c>
      <c r="AL77">
        <v>67.30139003579045</v>
      </c>
      <c r="AM77">
        <f>(AO77 - AN77 + DX77*1E3/(8.314*(DZ77+273.15)) * AQ77/DW77 * AP77) * DW77/(100*DK77) * 1000/(1000 - AO77)</f>
        <v>0</v>
      </c>
      <c r="AN77">
        <v>8.884441574660505</v>
      </c>
      <c r="AO77">
        <v>9.37144678787879</v>
      </c>
      <c r="AP77">
        <v>5.977691401375882E-07</v>
      </c>
      <c r="AQ77">
        <v>93.42874812251745</v>
      </c>
      <c r="AR77">
        <v>2</v>
      </c>
      <c r="AS77">
        <v>0</v>
      </c>
      <c r="AT77">
        <f>IF(AR77*$H$15&gt;=AV77,1.0,(AV77/(AV77-AR77*$H$15)))</f>
        <v>0</v>
      </c>
      <c r="AU77">
        <f>(AT77-1)*100</f>
        <v>0</v>
      </c>
      <c r="AV77">
        <f>MAX(0,($B$15+$C$15*EE77)/(1+$D$15*EE77)*DX77/(DZ77+273)*$E$15)</f>
        <v>0</v>
      </c>
      <c r="AW77" t="s">
        <v>429</v>
      </c>
      <c r="AX77" t="s">
        <v>429</v>
      </c>
      <c r="AY77">
        <v>0</v>
      </c>
      <c r="AZ77">
        <v>0</v>
      </c>
      <c r="BA77">
        <f>1-AY77/AZ77</f>
        <v>0</v>
      </c>
      <c r="BB77">
        <v>0</v>
      </c>
      <c r="BC77" t="s">
        <v>429</v>
      </c>
      <c r="BD77" t="s">
        <v>429</v>
      </c>
      <c r="BE77">
        <v>0</v>
      </c>
      <c r="BF77">
        <v>0</v>
      </c>
      <c r="BG77">
        <f>1-BE77/BF77</f>
        <v>0</v>
      </c>
      <c r="BH77">
        <v>0.5</v>
      </c>
      <c r="BI77">
        <f>DH77</f>
        <v>0</v>
      </c>
      <c r="BJ77">
        <f>K77</f>
        <v>0</v>
      </c>
      <c r="BK77">
        <f>BG77*BH77*BI77</f>
        <v>0</v>
      </c>
      <c r="BL77">
        <f>(BJ77-BB77)/BI77</f>
        <v>0</v>
      </c>
      <c r="BM77">
        <f>(AZ77-BF77)/BF77</f>
        <v>0</v>
      </c>
      <c r="BN77">
        <f>AY77/(BA77+AY77/BF77)</f>
        <v>0</v>
      </c>
      <c r="BO77" t="s">
        <v>429</v>
      </c>
      <c r="BP77">
        <v>0</v>
      </c>
      <c r="BQ77">
        <f>IF(BP77&lt;&gt;0, BP77, BN77)</f>
        <v>0</v>
      </c>
      <c r="BR77">
        <f>1-BQ77/BF77</f>
        <v>0</v>
      </c>
      <c r="BS77">
        <f>(BF77-BE77)/(BF77-BQ77)</f>
        <v>0</v>
      </c>
      <c r="BT77">
        <f>(AZ77-BF77)/(AZ77-BQ77)</f>
        <v>0</v>
      </c>
      <c r="BU77">
        <f>(BF77-BE77)/(BF77-AY77)</f>
        <v>0</v>
      </c>
      <c r="BV77">
        <f>(AZ77-BF77)/(AZ77-AY77)</f>
        <v>0</v>
      </c>
      <c r="BW77">
        <f>(BS77*BQ77/BE77)</f>
        <v>0</v>
      </c>
      <c r="BX77">
        <f>(1-BW77)</f>
        <v>0</v>
      </c>
      <c r="DG77">
        <f>$B$13*EF77+$C$13*EG77+$F$13*ER77*(1-EU77)</f>
        <v>0</v>
      </c>
      <c r="DH77">
        <f>DG77*DI77</f>
        <v>0</v>
      </c>
      <c r="DI77">
        <f>($B$13*$D$11+$C$13*$D$11+$F$13*((FE77+EW77)/MAX(FE77+EW77+FF77, 0.1)*$I$11+FF77/MAX(FE77+EW77+FF77, 0.1)*$J$11))/($B$13+$C$13+$F$13)</f>
        <v>0</v>
      </c>
      <c r="DJ77">
        <f>($B$13*$K$11+$C$13*$K$11+$F$13*((FE77+EW77)/MAX(FE77+EW77+FF77, 0.1)*$P$11+FF77/MAX(FE77+EW77+FF77, 0.1)*$Q$11))/($B$13+$C$13+$F$13)</f>
        <v>0</v>
      </c>
      <c r="DK77">
        <v>1.91</v>
      </c>
      <c r="DL77">
        <v>0.5</v>
      </c>
      <c r="DM77" t="s">
        <v>430</v>
      </c>
      <c r="DN77">
        <v>2</v>
      </c>
      <c r="DO77" t="b">
        <v>1</v>
      </c>
      <c r="DP77">
        <v>1679508961.214286</v>
      </c>
      <c r="DQ77">
        <v>910.8452142857143</v>
      </c>
      <c r="DR77">
        <v>941.0573571428571</v>
      </c>
      <c r="DS77">
        <v>9.372141428571428</v>
      </c>
      <c r="DT77">
        <v>8.884359285714286</v>
      </c>
      <c r="DU77">
        <v>911.7441071428572</v>
      </c>
      <c r="DV77">
        <v>9.344575714285712</v>
      </c>
      <c r="DW77">
        <v>500.01775</v>
      </c>
      <c r="DX77">
        <v>90.04972857142856</v>
      </c>
      <c r="DY77">
        <v>0.09996294999999999</v>
      </c>
      <c r="DZ77">
        <v>18.9088</v>
      </c>
      <c r="EA77">
        <v>19.97365</v>
      </c>
      <c r="EB77">
        <v>999.9000000000002</v>
      </c>
      <c r="EC77">
        <v>0</v>
      </c>
      <c r="ED77">
        <v>0</v>
      </c>
      <c r="EE77">
        <v>10011.51857142857</v>
      </c>
      <c r="EF77">
        <v>0</v>
      </c>
      <c r="EG77">
        <v>12.5071</v>
      </c>
      <c r="EH77">
        <v>-30.21216428571428</v>
      </c>
      <c r="EI77">
        <v>919.4626428571429</v>
      </c>
      <c r="EJ77">
        <v>949.4930357142856</v>
      </c>
      <c r="EK77">
        <v>0.4877824642857144</v>
      </c>
      <c r="EL77">
        <v>941.0573571428571</v>
      </c>
      <c r="EM77">
        <v>8.884359285714286</v>
      </c>
      <c r="EN77">
        <v>0.843958892857143</v>
      </c>
      <c r="EO77">
        <v>0.8000340357142858</v>
      </c>
      <c r="EP77">
        <v>4.468986428571428</v>
      </c>
      <c r="EQ77">
        <v>3.707908571428571</v>
      </c>
      <c r="ER77">
        <v>2000.009285714286</v>
      </c>
      <c r="ES77">
        <v>0.9800065000000001</v>
      </c>
      <c r="ET77">
        <v>0.0199932</v>
      </c>
      <c r="EU77">
        <v>0</v>
      </c>
      <c r="EV77">
        <v>170.0743928571428</v>
      </c>
      <c r="EW77">
        <v>5.00078</v>
      </c>
      <c r="EX77">
        <v>3390.46</v>
      </c>
      <c r="EY77">
        <v>16379.74642857143</v>
      </c>
      <c r="EZ77">
        <v>37.61571428571428</v>
      </c>
      <c r="FA77">
        <v>38.91707142857143</v>
      </c>
      <c r="FB77">
        <v>38.45742857142857</v>
      </c>
      <c r="FC77">
        <v>38.01992857142857</v>
      </c>
      <c r="FD77">
        <v>38.14485714285714</v>
      </c>
      <c r="FE77">
        <v>1955.119285714286</v>
      </c>
      <c r="FF77">
        <v>39.89000000000001</v>
      </c>
      <c r="FG77">
        <v>0</v>
      </c>
      <c r="FH77">
        <v>1679508951.4</v>
      </c>
      <c r="FI77">
        <v>0</v>
      </c>
      <c r="FJ77">
        <v>170.0827692307692</v>
      </c>
      <c r="FK77">
        <v>-0.5156239393378115</v>
      </c>
      <c r="FL77">
        <v>-8.709401706982337</v>
      </c>
      <c r="FM77">
        <v>3390.401923076923</v>
      </c>
      <c r="FN77">
        <v>15</v>
      </c>
      <c r="FO77">
        <v>0</v>
      </c>
      <c r="FP77" t="s">
        <v>431</v>
      </c>
      <c r="FQ77">
        <v>1679456443.1</v>
      </c>
      <c r="FR77">
        <v>1679456433.1</v>
      </c>
      <c r="FS77">
        <v>0</v>
      </c>
      <c r="FT77">
        <v>-0.109</v>
      </c>
      <c r="FU77">
        <v>0.019</v>
      </c>
      <c r="FV77">
        <v>-0.823</v>
      </c>
      <c r="FW77">
        <v>0.271</v>
      </c>
      <c r="FX77">
        <v>420</v>
      </c>
      <c r="FY77">
        <v>24</v>
      </c>
      <c r="FZ77">
        <v>0.71</v>
      </c>
      <c r="GA77">
        <v>0.25</v>
      </c>
      <c r="GB77">
        <v>-30.2090512195122</v>
      </c>
      <c r="GC77">
        <v>-0.7381191637630401</v>
      </c>
      <c r="GD77">
        <v>0.3033656017945529</v>
      </c>
      <c r="GE77">
        <v>0</v>
      </c>
      <c r="GF77">
        <v>0.4880790731707317</v>
      </c>
      <c r="GG77">
        <v>-0.004502111498258229</v>
      </c>
      <c r="GH77">
        <v>0.0006458532790508054</v>
      </c>
      <c r="GI77">
        <v>1</v>
      </c>
      <c r="GJ77">
        <v>1</v>
      </c>
      <c r="GK77">
        <v>2</v>
      </c>
      <c r="GL77" t="s">
        <v>432</v>
      </c>
      <c r="GM77">
        <v>3.10083</v>
      </c>
      <c r="GN77">
        <v>2.73545</v>
      </c>
      <c r="GO77">
        <v>0.154521</v>
      </c>
      <c r="GP77">
        <v>0.157725</v>
      </c>
      <c r="GQ77">
        <v>0.0543737</v>
      </c>
      <c r="GR77">
        <v>0.0528489</v>
      </c>
      <c r="GS77">
        <v>21826.4</v>
      </c>
      <c r="GT77">
        <v>21465.5</v>
      </c>
      <c r="GU77">
        <v>26351.2</v>
      </c>
      <c r="GV77">
        <v>25810.1</v>
      </c>
      <c r="GW77">
        <v>40029.7</v>
      </c>
      <c r="GX77">
        <v>37319.2</v>
      </c>
      <c r="GY77">
        <v>46109.9</v>
      </c>
      <c r="GZ77">
        <v>42620</v>
      </c>
      <c r="HA77">
        <v>1.93187</v>
      </c>
      <c r="HB77">
        <v>1.95798</v>
      </c>
      <c r="HC77">
        <v>0.0266954</v>
      </c>
      <c r="HD77">
        <v>0</v>
      </c>
      <c r="HE77">
        <v>19.534</v>
      </c>
      <c r="HF77">
        <v>999.9</v>
      </c>
      <c r="HG77">
        <v>25.7</v>
      </c>
      <c r="HH77">
        <v>29.5</v>
      </c>
      <c r="HI77">
        <v>11.8147</v>
      </c>
      <c r="HJ77">
        <v>61.1977</v>
      </c>
      <c r="HK77">
        <v>26.8029</v>
      </c>
      <c r="HL77">
        <v>1</v>
      </c>
      <c r="HM77">
        <v>-0.191308</v>
      </c>
      <c r="HN77">
        <v>3.66633</v>
      </c>
      <c r="HO77">
        <v>20.2381</v>
      </c>
      <c r="HP77">
        <v>5.21624</v>
      </c>
      <c r="HQ77">
        <v>11.9798</v>
      </c>
      <c r="HR77">
        <v>4.96465</v>
      </c>
      <c r="HS77">
        <v>3.27383</v>
      </c>
      <c r="HT77">
        <v>9999</v>
      </c>
      <c r="HU77">
        <v>9999</v>
      </c>
      <c r="HV77">
        <v>9999</v>
      </c>
      <c r="HW77">
        <v>935.7</v>
      </c>
      <c r="HX77">
        <v>1.86417</v>
      </c>
      <c r="HY77">
        <v>1.86013</v>
      </c>
      <c r="HZ77">
        <v>1.85837</v>
      </c>
      <c r="IA77">
        <v>1.85989</v>
      </c>
      <c r="IB77">
        <v>1.85989</v>
      </c>
      <c r="IC77">
        <v>1.85824</v>
      </c>
      <c r="ID77">
        <v>1.85731</v>
      </c>
      <c r="IE77">
        <v>1.85238</v>
      </c>
      <c r="IF77">
        <v>0</v>
      </c>
      <c r="IG77">
        <v>0</v>
      </c>
      <c r="IH77">
        <v>0</v>
      </c>
      <c r="II77">
        <v>0</v>
      </c>
      <c r="IJ77" t="s">
        <v>433</v>
      </c>
      <c r="IK77" t="s">
        <v>434</v>
      </c>
      <c r="IL77" t="s">
        <v>435</v>
      </c>
      <c r="IM77" t="s">
        <v>435</v>
      </c>
      <c r="IN77" t="s">
        <v>435</v>
      </c>
      <c r="IO77" t="s">
        <v>435</v>
      </c>
      <c r="IP77">
        <v>0</v>
      </c>
      <c r="IQ77">
        <v>100</v>
      </c>
      <c r="IR77">
        <v>100</v>
      </c>
      <c r="IS77">
        <v>-0.905</v>
      </c>
      <c r="IT77">
        <v>0.0276</v>
      </c>
      <c r="IU77">
        <v>-0.3228139330668147</v>
      </c>
      <c r="IV77">
        <v>-0.001399286051689175</v>
      </c>
      <c r="IW77">
        <v>1.297619083215453E-06</v>
      </c>
      <c r="IX77">
        <v>-4.997941095464379E-10</v>
      </c>
      <c r="IY77">
        <v>-0.005634625857734406</v>
      </c>
      <c r="IZ77">
        <v>-0.003512179546530375</v>
      </c>
      <c r="JA77">
        <v>0.0008073039280847738</v>
      </c>
      <c r="JB77">
        <v>-5.485301315548657E-06</v>
      </c>
      <c r="JC77">
        <v>2</v>
      </c>
      <c r="JD77">
        <v>1997</v>
      </c>
      <c r="JE77">
        <v>1</v>
      </c>
      <c r="JF77">
        <v>25</v>
      </c>
      <c r="JG77">
        <v>875.4</v>
      </c>
      <c r="JH77">
        <v>875.6</v>
      </c>
      <c r="JI77">
        <v>2.25342</v>
      </c>
      <c r="JJ77">
        <v>2.61353</v>
      </c>
      <c r="JK77">
        <v>1.49658</v>
      </c>
      <c r="JL77">
        <v>2.39014</v>
      </c>
      <c r="JM77">
        <v>1.54907</v>
      </c>
      <c r="JN77">
        <v>2.3999</v>
      </c>
      <c r="JO77">
        <v>34.1225</v>
      </c>
      <c r="JP77">
        <v>24.1838</v>
      </c>
      <c r="JQ77">
        <v>18</v>
      </c>
      <c r="JR77">
        <v>486.286</v>
      </c>
      <c r="JS77">
        <v>514.717</v>
      </c>
      <c r="JT77">
        <v>15.3103</v>
      </c>
      <c r="JU77">
        <v>24.7436</v>
      </c>
      <c r="JV77">
        <v>30.0001</v>
      </c>
      <c r="JW77">
        <v>24.8519</v>
      </c>
      <c r="JX77">
        <v>24.8093</v>
      </c>
      <c r="JY77">
        <v>45.2849</v>
      </c>
      <c r="JZ77">
        <v>23.2715</v>
      </c>
      <c r="KA77">
        <v>20.8522</v>
      </c>
      <c r="KB77">
        <v>15.325</v>
      </c>
      <c r="KC77">
        <v>988.514</v>
      </c>
      <c r="KD77">
        <v>8.844530000000001</v>
      </c>
      <c r="KE77">
        <v>100.74</v>
      </c>
      <c r="KF77">
        <v>101.116</v>
      </c>
    </row>
    <row r="78" spans="1:292">
      <c r="A78">
        <v>60</v>
      </c>
      <c r="B78">
        <v>1679508974</v>
      </c>
      <c r="C78">
        <v>386.5</v>
      </c>
      <c r="D78" t="s">
        <v>553</v>
      </c>
      <c r="E78" t="s">
        <v>554</v>
      </c>
      <c r="F78">
        <v>5</v>
      </c>
      <c r="G78" t="s">
        <v>428</v>
      </c>
      <c r="H78">
        <v>1679508966.5</v>
      </c>
      <c r="I78">
        <f>(J78)/1000</f>
        <v>0</v>
      </c>
      <c r="J78">
        <f>IF(DO78, AM78, AG78)</f>
        <v>0</v>
      </c>
      <c r="K78">
        <f>IF(DO78, AH78, AF78)</f>
        <v>0</v>
      </c>
      <c r="L78">
        <f>DQ78 - IF(AT78&gt;1, K78*DK78*100.0/(AV78*EE78), 0)</f>
        <v>0</v>
      </c>
      <c r="M78">
        <f>((S78-I78/2)*L78-K78)/(S78+I78/2)</f>
        <v>0</v>
      </c>
      <c r="N78">
        <f>M78*(DX78+DY78)/1000.0</f>
        <v>0</v>
      </c>
      <c r="O78">
        <f>(DQ78 - IF(AT78&gt;1, K78*DK78*100.0/(AV78*EE78), 0))*(DX78+DY78)/1000.0</f>
        <v>0</v>
      </c>
      <c r="P78">
        <f>2.0/((1/R78-1/Q78)+SIGN(R78)*SQRT((1/R78-1/Q78)*(1/R78-1/Q78) + 4*DL78/((DL78+1)*(DL78+1))*(2*1/R78*1/Q78-1/Q78*1/Q78)))</f>
        <v>0</v>
      </c>
      <c r="Q78">
        <f>IF(LEFT(DM78,1)&lt;&gt;"0",IF(LEFT(DM78,1)="1",3.0,DN78),$D$5+$E$5*(EE78*DX78/($K$5*1000))+$F$5*(EE78*DX78/($K$5*1000))*MAX(MIN(DK78,$J$5),$I$5)*MAX(MIN(DK78,$J$5),$I$5)+$G$5*MAX(MIN(DK78,$J$5),$I$5)*(EE78*DX78/($K$5*1000))+$H$5*(EE78*DX78/($K$5*1000))*(EE78*DX78/($K$5*1000)))</f>
        <v>0</v>
      </c>
      <c r="R78">
        <f>I78*(1000-(1000*0.61365*exp(17.502*V78/(240.97+V78))/(DX78+DY78)+DS78)/2)/(1000*0.61365*exp(17.502*V78/(240.97+V78))/(DX78+DY78)-DS78)</f>
        <v>0</v>
      </c>
      <c r="S78">
        <f>1/((DL78+1)/(P78/1.6)+1/(Q78/1.37)) + DL78/((DL78+1)/(P78/1.6) + DL78/(Q78/1.37))</f>
        <v>0</v>
      </c>
      <c r="T78">
        <f>(DG78*DJ78)</f>
        <v>0</v>
      </c>
      <c r="U78">
        <f>(DZ78+(T78+2*0.95*5.67E-8*(((DZ78+$B$9)+273)^4-(DZ78+273)^4)-44100*I78)/(1.84*29.3*Q78+8*0.95*5.67E-8*(DZ78+273)^3))</f>
        <v>0</v>
      </c>
      <c r="V78">
        <f>($C$9*EA78+$D$9*EB78+$E$9*U78)</f>
        <v>0</v>
      </c>
      <c r="W78">
        <f>0.61365*exp(17.502*V78/(240.97+V78))</f>
        <v>0</v>
      </c>
      <c r="X78">
        <f>(Y78/Z78*100)</f>
        <v>0</v>
      </c>
      <c r="Y78">
        <f>DS78*(DX78+DY78)/1000</f>
        <v>0</v>
      </c>
      <c r="Z78">
        <f>0.61365*exp(17.502*DZ78/(240.97+DZ78))</f>
        <v>0</v>
      </c>
      <c r="AA78">
        <f>(W78-DS78*(DX78+DY78)/1000)</f>
        <v>0</v>
      </c>
      <c r="AB78">
        <f>(-I78*44100)</f>
        <v>0</v>
      </c>
      <c r="AC78">
        <f>2*29.3*Q78*0.92*(DZ78-V78)</f>
        <v>0</v>
      </c>
      <c r="AD78">
        <f>2*0.95*5.67E-8*(((DZ78+$B$9)+273)^4-(V78+273)^4)</f>
        <v>0</v>
      </c>
      <c r="AE78">
        <f>T78+AD78+AB78+AC78</f>
        <v>0</v>
      </c>
      <c r="AF78">
        <f>DW78*AT78*(DR78-DQ78*(1000-AT78*DT78)/(1000-AT78*DS78))/(100*DK78)</f>
        <v>0</v>
      </c>
      <c r="AG78">
        <f>1000*DW78*AT78*(DS78-DT78)/(100*DK78*(1000-AT78*DS78))</f>
        <v>0</v>
      </c>
      <c r="AH78">
        <f>(AI78 - AJ78 - DX78*1E3/(8.314*(DZ78+273.15)) * AL78/DW78 * AK78) * DW78/(100*DK78) * (1000 - DT78)/1000</f>
        <v>0</v>
      </c>
      <c r="AI78">
        <v>981.8861307998562</v>
      </c>
      <c r="AJ78">
        <v>960.4608787878782</v>
      </c>
      <c r="AK78">
        <v>3.360824144647002</v>
      </c>
      <c r="AL78">
        <v>67.30139003579045</v>
      </c>
      <c r="AM78">
        <f>(AO78 - AN78 + DX78*1E3/(8.314*(DZ78+273.15)) * AQ78/DW78 * AP78) * DW78/(100*DK78) * 1000/(1000 - AO78)</f>
        <v>0</v>
      </c>
      <c r="AN78">
        <v>8.884308976039174</v>
      </c>
      <c r="AO78">
        <v>9.372647333333328</v>
      </c>
      <c r="AP78">
        <v>8.907486167854884E-07</v>
      </c>
      <c r="AQ78">
        <v>93.42874812251745</v>
      </c>
      <c r="AR78">
        <v>2</v>
      </c>
      <c r="AS78">
        <v>0</v>
      </c>
      <c r="AT78">
        <f>IF(AR78*$H$15&gt;=AV78,1.0,(AV78/(AV78-AR78*$H$15)))</f>
        <v>0</v>
      </c>
      <c r="AU78">
        <f>(AT78-1)*100</f>
        <v>0</v>
      </c>
      <c r="AV78">
        <f>MAX(0,($B$15+$C$15*EE78)/(1+$D$15*EE78)*DX78/(DZ78+273)*$E$15)</f>
        <v>0</v>
      </c>
      <c r="AW78" t="s">
        <v>429</v>
      </c>
      <c r="AX78" t="s">
        <v>429</v>
      </c>
      <c r="AY78">
        <v>0</v>
      </c>
      <c r="AZ78">
        <v>0</v>
      </c>
      <c r="BA78">
        <f>1-AY78/AZ78</f>
        <v>0</v>
      </c>
      <c r="BB78">
        <v>0</v>
      </c>
      <c r="BC78" t="s">
        <v>429</v>
      </c>
      <c r="BD78" t="s">
        <v>429</v>
      </c>
      <c r="BE78">
        <v>0</v>
      </c>
      <c r="BF78">
        <v>0</v>
      </c>
      <c r="BG78">
        <f>1-BE78/BF78</f>
        <v>0</v>
      </c>
      <c r="BH78">
        <v>0.5</v>
      </c>
      <c r="BI78">
        <f>DH78</f>
        <v>0</v>
      </c>
      <c r="BJ78">
        <f>K78</f>
        <v>0</v>
      </c>
      <c r="BK78">
        <f>BG78*BH78*BI78</f>
        <v>0</v>
      </c>
      <c r="BL78">
        <f>(BJ78-BB78)/BI78</f>
        <v>0</v>
      </c>
      <c r="BM78">
        <f>(AZ78-BF78)/BF78</f>
        <v>0</v>
      </c>
      <c r="BN78">
        <f>AY78/(BA78+AY78/BF78)</f>
        <v>0</v>
      </c>
      <c r="BO78" t="s">
        <v>429</v>
      </c>
      <c r="BP78">
        <v>0</v>
      </c>
      <c r="BQ78">
        <f>IF(BP78&lt;&gt;0, BP78, BN78)</f>
        <v>0</v>
      </c>
      <c r="BR78">
        <f>1-BQ78/BF78</f>
        <v>0</v>
      </c>
      <c r="BS78">
        <f>(BF78-BE78)/(BF78-BQ78)</f>
        <v>0</v>
      </c>
      <c r="BT78">
        <f>(AZ78-BF78)/(AZ78-BQ78)</f>
        <v>0</v>
      </c>
      <c r="BU78">
        <f>(BF78-BE78)/(BF78-AY78)</f>
        <v>0</v>
      </c>
      <c r="BV78">
        <f>(AZ78-BF78)/(AZ78-AY78)</f>
        <v>0</v>
      </c>
      <c r="BW78">
        <f>(BS78*BQ78/BE78)</f>
        <v>0</v>
      </c>
      <c r="BX78">
        <f>(1-BW78)</f>
        <v>0</v>
      </c>
      <c r="DG78">
        <f>$B$13*EF78+$C$13*EG78+$F$13*ER78*(1-EU78)</f>
        <v>0</v>
      </c>
      <c r="DH78">
        <f>DG78*DI78</f>
        <v>0</v>
      </c>
      <c r="DI78">
        <f>($B$13*$D$11+$C$13*$D$11+$F$13*((FE78+EW78)/MAX(FE78+EW78+FF78, 0.1)*$I$11+FF78/MAX(FE78+EW78+FF78, 0.1)*$J$11))/($B$13+$C$13+$F$13)</f>
        <v>0</v>
      </c>
      <c r="DJ78">
        <f>($B$13*$K$11+$C$13*$K$11+$F$13*((FE78+EW78)/MAX(FE78+EW78+FF78, 0.1)*$P$11+FF78/MAX(FE78+EW78+FF78, 0.1)*$Q$11))/($B$13+$C$13+$F$13)</f>
        <v>0</v>
      </c>
      <c r="DK78">
        <v>1.91</v>
      </c>
      <c r="DL78">
        <v>0.5</v>
      </c>
      <c r="DM78" t="s">
        <v>430</v>
      </c>
      <c r="DN78">
        <v>2</v>
      </c>
      <c r="DO78" t="b">
        <v>1</v>
      </c>
      <c r="DP78">
        <v>1679508966.5</v>
      </c>
      <c r="DQ78">
        <v>928.2465185185184</v>
      </c>
      <c r="DR78">
        <v>958.7242962962962</v>
      </c>
      <c r="DS78">
        <v>9.37217888888889</v>
      </c>
      <c r="DT78">
        <v>8.884486296296295</v>
      </c>
      <c r="DU78">
        <v>929.1502962962962</v>
      </c>
      <c r="DV78">
        <v>9.344612222222223</v>
      </c>
      <c r="DW78">
        <v>500.0157407407408</v>
      </c>
      <c r="DX78">
        <v>90.05072962962964</v>
      </c>
      <c r="DY78">
        <v>0.09988353703703705</v>
      </c>
      <c r="DZ78">
        <v>18.90788888888889</v>
      </c>
      <c r="EA78">
        <v>19.97228888888889</v>
      </c>
      <c r="EB78">
        <v>999.9000000000001</v>
      </c>
      <c r="EC78">
        <v>0</v>
      </c>
      <c r="ED78">
        <v>0</v>
      </c>
      <c r="EE78">
        <v>10012.77703703704</v>
      </c>
      <c r="EF78">
        <v>0</v>
      </c>
      <c r="EG78">
        <v>12.5071</v>
      </c>
      <c r="EH78">
        <v>-30.47771851851852</v>
      </c>
      <c r="EI78">
        <v>937.0285925925926</v>
      </c>
      <c r="EJ78">
        <v>967.3184444444445</v>
      </c>
      <c r="EK78">
        <v>0.4876919629629629</v>
      </c>
      <c r="EL78">
        <v>958.7242962962962</v>
      </c>
      <c r="EM78">
        <v>8.884486296296295</v>
      </c>
      <c r="EN78">
        <v>0.8439716296296296</v>
      </c>
      <c r="EO78">
        <v>0.8000543703703704</v>
      </c>
      <c r="EP78">
        <v>4.469202592592593</v>
      </c>
      <c r="EQ78">
        <v>3.708270740740741</v>
      </c>
      <c r="ER78">
        <v>1999.985555555555</v>
      </c>
      <c r="ES78">
        <v>0.9800062222222222</v>
      </c>
      <c r="ET78">
        <v>0.01999348148148148</v>
      </c>
      <c r="EU78">
        <v>0</v>
      </c>
      <c r="EV78">
        <v>170.0632592592593</v>
      </c>
      <c r="EW78">
        <v>5.00078</v>
      </c>
      <c r="EX78">
        <v>3389.773333333333</v>
      </c>
      <c r="EY78">
        <v>16379.55185185185</v>
      </c>
      <c r="EZ78">
        <v>37.57370370370371</v>
      </c>
      <c r="FA78">
        <v>38.89566666666666</v>
      </c>
      <c r="FB78">
        <v>38.42344444444444</v>
      </c>
      <c r="FC78">
        <v>37.9905925925926</v>
      </c>
      <c r="FD78">
        <v>38.11318518518519</v>
      </c>
      <c r="FE78">
        <v>1955.095555555556</v>
      </c>
      <c r="FF78">
        <v>39.89000000000001</v>
      </c>
      <c r="FG78">
        <v>0</v>
      </c>
      <c r="FH78">
        <v>1679508956.2</v>
      </c>
      <c r="FI78">
        <v>0</v>
      </c>
      <c r="FJ78">
        <v>170.0678076923077</v>
      </c>
      <c r="FK78">
        <v>-0.6432478765372793</v>
      </c>
      <c r="FL78">
        <v>-5.326495739270009</v>
      </c>
      <c r="FM78">
        <v>3389.81923076923</v>
      </c>
      <c r="FN78">
        <v>15</v>
      </c>
      <c r="FO78">
        <v>0</v>
      </c>
      <c r="FP78" t="s">
        <v>431</v>
      </c>
      <c r="FQ78">
        <v>1679456443.1</v>
      </c>
      <c r="FR78">
        <v>1679456433.1</v>
      </c>
      <c r="FS78">
        <v>0</v>
      </c>
      <c r="FT78">
        <v>-0.109</v>
      </c>
      <c r="FU78">
        <v>0.019</v>
      </c>
      <c r="FV78">
        <v>-0.823</v>
      </c>
      <c r="FW78">
        <v>0.271</v>
      </c>
      <c r="FX78">
        <v>420</v>
      </c>
      <c r="FY78">
        <v>24</v>
      </c>
      <c r="FZ78">
        <v>0.71</v>
      </c>
      <c r="GA78">
        <v>0.25</v>
      </c>
      <c r="GB78">
        <v>-30.30059512195122</v>
      </c>
      <c r="GC78">
        <v>-3.021834146341495</v>
      </c>
      <c r="GD78">
        <v>0.3169997222059407</v>
      </c>
      <c r="GE78">
        <v>0</v>
      </c>
      <c r="GF78">
        <v>0.4878313170731708</v>
      </c>
      <c r="GG78">
        <v>-0.00213347038327536</v>
      </c>
      <c r="GH78">
        <v>0.0006580759626633774</v>
      </c>
      <c r="GI78">
        <v>1</v>
      </c>
      <c r="GJ78">
        <v>1</v>
      </c>
      <c r="GK78">
        <v>2</v>
      </c>
      <c r="GL78" t="s">
        <v>432</v>
      </c>
      <c r="GM78">
        <v>3.10086</v>
      </c>
      <c r="GN78">
        <v>2.73517</v>
      </c>
      <c r="GO78">
        <v>0.156283</v>
      </c>
      <c r="GP78">
        <v>0.159481</v>
      </c>
      <c r="GQ78">
        <v>0.054377</v>
      </c>
      <c r="GR78">
        <v>0.0528493</v>
      </c>
      <c r="GS78">
        <v>21781.1</v>
      </c>
      <c r="GT78">
        <v>21420.5</v>
      </c>
      <c r="GU78">
        <v>26351.3</v>
      </c>
      <c r="GV78">
        <v>25809.8</v>
      </c>
      <c r="GW78">
        <v>40029.9</v>
      </c>
      <c r="GX78">
        <v>37319.3</v>
      </c>
      <c r="GY78">
        <v>46109.9</v>
      </c>
      <c r="GZ78">
        <v>42619.9</v>
      </c>
      <c r="HA78">
        <v>1.93187</v>
      </c>
      <c r="HB78">
        <v>1.9579</v>
      </c>
      <c r="HC78">
        <v>0.0257641</v>
      </c>
      <c r="HD78">
        <v>0</v>
      </c>
      <c r="HE78">
        <v>19.5344</v>
      </c>
      <c r="HF78">
        <v>999.9</v>
      </c>
      <c r="HG78">
        <v>25.7</v>
      </c>
      <c r="HH78">
        <v>29.5</v>
      </c>
      <c r="HI78">
        <v>11.8131</v>
      </c>
      <c r="HJ78">
        <v>61.1777</v>
      </c>
      <c r="HK78">
        <v>26.7869</v>
      </c>
      <c r="HL78">
        <v>1</v>
      </c>
      <c r="HM78">
        <v>-0.191484</v>
      </c>
      <c r="HN78">
        <v>3.65562</v>
      </c>
      <c r="HO78">
        <v>20.2383</v>
      </c>
      <c r="HP78">
        <v>5.21639</v>
      </c>
      <c r="HQ78">
        <v>11.98</v>
      </c>
      <c r="HR78">
        <v>4.9646</v>
      </c>
      <c r="HS78">
        <v>3.27375</v>
      </c>
      <c r="HT78">
        <v>9999</v>
      </c>
      <c r="HU78">
        <v>9999</v>
      </c>
      <c r="HV78">
        <v>9999</v>
      </c>
      <c r="HW78">
        <v>935.7</v>
      </c>
      <c r="HX78">
        <v>1.86417</v>
      </c>
      <c r="HY78">
        <v>1.86013</v>
      </c>
      <c r="HZ78">
        <v>1.85837</v>
      </c>
      <c r="IA78">
        <v>1.85988</v>
      </c>
      <c r="IB78">
        <v>1.85989</v>
      </c>
      <c r="IC78">
        <v>1.85826</v>
      </c>
      <c r="ID78">
        <v>1.85733</v>
      </c>
      <c r="IE78">
        <v>1.85241</v>
      </c>
      <c r="IF78">
        <v>0</v>
      </c>
      <c r="IG78">
        <v>0</v>
      </c>
      <c r="IH78">
        <v>0</v>
      </c>
      <c r="II78">
        <v>0</v>
      </c>
      <c r="IJ78" t="s">
        <v>433</v>
      </c>
      <c r="IK78" t="s">
        <v>434</v>
      </c>
      <c r="IL78" t="s">
        <v>435</v>
      </c>
      <c r="IM78" t="s">
        <v>435</v>
      </c>
      <c r="IN78" t="s">
        <v>435</v>
      </c>
      <c r="IO78" t="s">
        <v>435</v>
      </c>
      <c r="IP78">
        <v>0</v>
      </c>
      <c r="IQ78">
        <v>100</v>
      </c>
      <c r="IR78">
        <v>100</v>
      </c>
      <c r="IS78">
        <v>-0.911</v>
      </c>
      <c r="IT78">
        <v>0.0276</v>
      </c>
      <c r="IU78">
        <v>-0.3228139330668147</v>
      </c>
      <c r="IV78">
        <v>-0.001399286051689175</v>
      </c>
      <c r="IW78">
        <v>1.297619083215453E-06</v>
      </c>
      <c r="IX78">
        <v>-4.997941095464379E-10</v>
      </c>
      <c r="IY78">
        <v>-0.005634625857734406</v>
      </c>
      <c r="IZ78">
        <v>-0.003512179546530375</v>
      </c>
      <c r="JA78">
        <v>0.0008073039280847738</v>
      </c>
      <c r="JB78">
        <v>-5.485301315548657E-06</v>
      </c>
      <c r="JC78">
        <v>2</v>
      </c>
      <c r="JD78">
        <v>1997</v>
      </c>
      <c r="JE78">
        <v>1</v>
      </c>
      <c r="JF78">
        <v>25</v>
      </c>
      <c r="JG78">
        <v>875.5</v>
      </c>
      <c r="JH78">
        <v>875.7</v>
      </c>
      <c r="JI78">
        <v>2.28638</v>
      </c>
      <c r="JJ78">
        <v>2.60864</v>
      </c>
      <c r="JK78">
        <v>1.49658</v>
      </c>
      <c r="JL78">
        <v>2.39014</v>
      </c>
      <c r="JM78">
        <v>1.54907</v>
      </c>
      <c r="JN78">
        <v>2.41211</v>
      </c>
      <c r="JO78">
        <v>34.1225</v>
      </c>
      <c r="JP78">
        <v>24.1838</v>
      </c>
      <c r="JQ78">
        <v>18</v>
      </c>
      <c r="JR78">
        <v>486.301</v>
      </c>
      <c r="JS78">
        <v>514.679</v>
      </c>
      <c r="JT78">
        <v>15.3266</v>
      </c>
      <c r="JU78">
        <v>24.7451</v>
      </c>
      <c r="JV78">
        <v>30.0002</v>
      </c>
      <c r="JW78">
        <v>24.8538</v>
      </c>
      <c r="JX78">
        <v>24.8106</v>
      </c>
      <c r="JY78">
        <v>45.8704</v>
      </c>
      <c r="JZ78">
        <v>23.2715</v>
      </c>
      <c r="KA78">
        <v>20.8522</v>
      </c>
      <c r="KB78">
        <v>15.3466</v>
      </c>
      <c r="KC78">
        <v>1008.55</v>
      </c>
      <c r="KD78">
        <v>8.844530000000001</v>
      </c>
      <c r="KE78">
        <v>100.74</v>
      </c>
      <c r="KF78">
        <v>101.115</v>
      </c>
    </row>
    <row r="79" spans="1:292">
      <c r="A79">
        <v>61</v>
      </c>
      <c r="B79">
        <v>1679508979</v>
      </c>
      <c r="C79">
        <v>391.5</v>
      </c>
      <c r="D79" t="s">
        <v>555</v>
      </c>
      <c r="E79" t="s">
        <v>556</v>
      </c>
      <c r="F79">
        <v>5</v>
      </c>
      <c r="G79" t="s">
        <v>428</v>
      </c>
      <c r="H79">
        <v>1679508971.214286</v>
      </c>
      <c r="I79">
        <f>(J79)/1000</f>
        <v>0</v>
      </c>
      <c r="J79">
        <f>IF(DO79, AM79, AG79)</f>
        <v>0</v>
      </c>
      <c r="K79">
        <f>IF(DO79, AH79, AF79)</f>
        <v>0</v>
      </c>
      <c r="L79">
        <f>DQ79 - IF(AT79&gt;1, K79*DK79*100.0/(AV79*EE79), 0)</f>
        <v>0</v>
      </c>
      <c r="M79">
        <f>((S79-I79/2)*L79-K79)/(S79+I79/2)</f>
        <v>0</v>
      </c>
      <c r="N79">
        <f>M79*(DX79+DY79)/1000.0</f>
        <v>0</v>
      </c>
      <c r="O79">
        <f>(DQ79 - IF(AT79&gt;1, K79*DK79*100.0/(AV79*EE79), 0))*(DX79+DY79)/1000.0</f>
        <v>0</v>
      </c>
      <c r="P79">
        <f>2.0/((1/R79-1/Q79)+SIGN(R79)*SQRT((1/R79-1/Q79)*(1/R79-1/Q79) + 4*DL79/((DL79+1)*(DL79+1))*(2*1/R79*1/Q79-1/Q79*1/Q79)))</f>
        <v>0</v>
      </c>
      <c r="Q79">
        <f>IF(LEFT(DM79,1)&lt;&gt;"0",IF(LEFT(DM79,1)="1",3.0,DN79),$D$5+$E$5*(EE79*DX79/($K$5*1000))+$F$5*(EE79*DX79/($K$5*1000))*MAX(MIN(DK79,$J$5),$I$5)*MAX(MIN(DK79,$J$5),$I$5)+$G$5*MAX(MIN(DK79,$J$5),$I$5)*(EE79*DX79/($K$5*1000))+$H$5*(EE79*DX79/($K$5*1000))*(EE79*DX79/($K$5*1000)))</f>
        <v>0</v>
      </c>
      <c r="R79">
        <f>I79*(1000-(1000*0.61365*exp(17.502*V79/(240.97+V79))/(DX79+DY79)+DS79)/2)/(1000*0.61365*exp(17.502*V79/(240.97+V79))/(DX79+DY79)-DS79)</f>
        <v>0</v>
      </c>
      <c r="S79">
        <f>1/((DL79+1)/(P79/1.6)+1/(Q79/1.37)) + DL79/((DL79+1)/(P79/1.6) + DL79/(Q79/1.37))</f>
        <v>0</v>
      </c>
      <c r="T79">
        <f>(DG79*DJ79)</f>
        <v>0</v>
      </c>
      <c r="U79">
        <f>(DZ79+(T79+2*0.95*5.67E-8*(((DZ79+$B$9)+273)^4-(DZ79+273)^4)-44100*I79)/(1.84*29.3*Q79+8*0.95*5.67E-8*(DZ79+273)^3))</f>
        <v>0</v>
      </c>
      <c r="V79">
        <f>($C$9*EA79+$D$9*EB79+$E$9*U79)</f>
        <v>0</v>
      </c>
      <c r="W79">
        <f>0.61365*exp(17.502*V79/(240.97+V79))</f>
        <v>0</v>
      </c>
      <c r="X79">
        <f>(Y79/Z79*100)</f>
        <v>0</v>
      </c>
      <c r="Y79">
        <f>DS79*(DX79+DY79)/1000</f>
        <v>0</v>
      </c>
      <c r="Z79">
        <f>0.61365*exp(17.502*DZ79/(240.97+DZ79))</f>
        <v>0</v>
      </c>
      <c r="AA79">
        <f>(W79-DS79*(DX79+DY79)/1000)</f>
        <v>0</v>
      </c>
      <c r="AB79">
        <f>(-I79*44100)</f>
        <v>0</v>
      </c>
      <c r="AC79">
        <f>2*29.3*Q79*0.92*(DZ79-V79)</f>
        <v>0</v>
      </c>
      <c r="AD79">
        <f>2*0.95*5.67E-8*(((DZ79+$B$9)+273)^4-(V79+273)^4)</f>
        <v>0</v>
      </c>
      <c r="AE79">
        <f>T79+AD79+AB79+AC79</f>
        <v>0</v>
      </c>
      <c r="AF79">
        <f>DW79*AT79*(DR79-DQ79*(1000-AT79*DT79)/(1000-AT79*DS79))/(100*DK79)</f>
        <v>0</v>
      </c>
      <c r="AG79">
        <f>1000*DW79*AT79*(DS79-DT79)/(100*DK79*(1000-AT79*DS79))</f>
        <v>0</v>
      </c>
      <c r="AH79">
        <f>(AI79 - AJ79 - DX79*1E3/(8.314*(DZ79+273.15)) * AL79/DW79 * AK79) * DW79/(100*DK79) * (1000 - DT79)/1000</f>
        <v>0</v>
      </c>
      <c r="AI79">
        <v>998.8922765519277</v>
      </c>
      <c r="AJ79">
        <v>977.436703030303</v>
      </c>
      <c r="AK79">
        <v>3.398831192848133</v>
      </c>
      <c r="AL79">
        <v>67.30139003579045</v>
      </c>
      <c r="AM79">
        <f>(AO79 - AN79 + DX79*1E3/(8.314*(DZ79+273.15)) * AQ79/DW79 * AP79) * DW79/(100*DK79) * 1000/(1000 - AO79)</f>
        <v>0</v>
      </c>
      <c r="AN79">
        <v>8.884992303123385</v>
      </c>
      <c r="AO79">
        <v>9.374814545454546</v>
      </c>
      <c r="AP79">
        <v>1.473768085970051E-06</v>
      </c>
      <c r="AQ79">
        <v>93.42874812251745</v>
      </c>
      <c r="AR79">
        <v>2</v>
      </c>
      <c r="AS79">
        <v>0</v>
      </c>
      <c r="AT79">
        <f>IF(AR79*$H$15&gt;=AV79,1.0,(AV79/(AV79-AR79*$H$15)))</f>
        <v>0</v>
      </c>
      <c r="AU79">
        <f>(AT79-1)*100</f>
        <v>0</v>
      </c>
      <c r="AV79">
        <f>MAX(0,($B$15+$C$15*EE79)/(1+$D$15*EE79)*DX79/(DZ79+273)*$E$15)</f>
        <v>0</v>
      </c>
      <c r="AW79" t="s">
        <v>429</v>
      </c>
      <c r="AX79" t="s">
        <v>429</v>
      </c>
      <c r="AY79">
        <v>0</v>
      </c>
      <c r="AZ79">
        <v>0</v>
      </c>
      <c r="BA79">
        <f>1-AY79/AZ79</f>
        <v>0</v>
      </c>
      <c r="BB79">
        <v>0</v>
      </c>
      <c r="BC79" t="s">
        <v>429</v>
      </c>
      <c r="BD79" t="s">
        <v>429</v>
      </c>
      <c r="BE79">
        <v>0</v>
      </c>
      <c r="BF79">
        <v>0</v>
      </c>
      <c r="BG79">
        <f>1-BE79/BF79</f>
        <v>0</v>
      </c>
      <c r="BH79">
        <v>0.5</v>
      </c>
      <c r="BI79">
        <f>DH79</f>
        <v>0</v>
      </c>
      <c r="BJ79">
        <f>K79</f>
        <v>0</v>
      </c>
      <c r="BK79">
        <f>BG79*BH79*BI79</f>
        <v>0</v>
      </c>
      <c r="BL79">
        <f>(BJ79-BB79)/BI79</f>
        <v>0</v>
      </c>
      <c r="BM79">
        <f>(AZ79-BF79)/BF79</f>
        <v>0</v>
      </c>
      <c r="BN79">
        <f>AY79/(BA79+AY79/BF79)</f>
        <v>0</v>
      </c>
      <c r="BO79" t="s">
        <v>429</v>
      </c>
      <c r="BP79">
        <v>0</v>
      </c>
      <c r="BQ79">
        <f>IF(BP79&lt;&gt;0, BP79, BN79)</f>
        <v>0</v>
      </c>
      <c r="BR79">
        <f>1-BQ79/BF79</f>
        <v>0</v>
      </c>
      <c r="BS79">
        <f>(BF79-BE79)/(BF79-BQ79)</f>
        <v>0</v>
      </c>
      <c r="BT79">
        <f>(AZ79-BF79)/(AZ79-BQ79)</f>
        <v>0</v>
      </c>
      <c r="BU79">
        <f>(BF79-BE79)/(BF79-AY79)</f>
        <v>0</v>
      </c>
      <c r="BV79">
        <f>(AZ79-BF79)/(AZ79-AY79)</f>
        <v>0</v>
      </c>
      <c r="BW79">
        <f>(BS79*BQ79/BE79)</f>
        <v>0</v>
      </c>
      <c r="BX79">
        <f>(1-BW79)</f>
        <v>0</v>
      </c>
      <c r="DG79">
        <f>$B$13*EF79+$C$13*EG79+$F$13*ER79*(1-EU79)</f>
        <v>0</v>
      </c>
      <c r="DH79">
        <f>DG79*DI79</f>
        <v>0</v>
      </c>
      <c r="DI79">
        <f>($B$13*$D$11+$C$13*$D$11+$F$13*((FE79+EW79)/MAX(FE79+EW79+FF79, 0.1)*$I$11+FF79/MAX(FE79+EW79+FF79, 0.1)*$J$11))/($B$13+$C$13+$F$13)</f>
        <v>0</v>
      </c>
      <c r="DJ79">
        <f>($B$13*$K$11+$C$13*$K$11+$F$13*((FE79+EW79)/MAX(FE79+EW79+FF79, 0.1)*$P$11+FF79/MAX(FE79+EW79+FF79, 0.1)*$Q$11))/($B$13+$C$13+$F$13)</f>
        <v>0</v>
      </c>
      <c r="DK79">
        <v>1.91</v>
      </c>
      <c r="DL79">
        <v>0.5</v>
      </c>
      <c r="DM79" t="s">
        <v>430</v>
      </c>
      <c r="DN79">
        <v>2</v>
      </c>
      <c r="DO79" t="b">
        <v>1</v>
      </c>
      <c r="DP79">
        <v>1679508971.214286</v>
      </c>
      <c r="DQ79">
        <v>943.8920357142858</v>
      </c>
      <c r="DR79">
        <v>974.5200714285713</v>
      </c>
      <c r="DS79">
        <v>9.372610714285715</v>
      </c>
      <c r="DT79">
        <v>8.884631071428572</v>
      </c>
      <c r="DU79">
        <v>944.8000714285714</v>
      </c>
      <c r="DV79">
        <v>9.345040357142858</v>
      </c>
      <c r="DW79">
        <v>500.0198214285714</v>
      </c>
      <c r="DX79">
        <v>90.05110000000002</v>
      </c>
      <c r="DY79">
        <v>0.1000039392857143</v>
      </c>
      <c r="DZ79">
        <v>18.90738214285714</v>
      </c>
      <c r="EA79">
        <v>19.97278571428572</v>
      </c>
      <c r="EB79">
        <v>999.9000000000002</v>
      </c>
      <c r="EC79">
        <v>0</v>
      </c>
      <c r="ED79">
        <v>0</v>
      </c>
      <c r="EE79">
        <v>10001.2275</v>
      </c>
      <c r="EF79">
        <v>0</v>
      </c>
      <c r="EG79">
        <v>12.5071</v>
      </c>
      <c r="EH79">
        <v>-30.62805</v>
      </c>
      <c r="EI79">
        <v>952.8224642857142</v>
      </c>
      <c r="EJ79">
        <v>983.2556785714286</v>
      </c>
      <c r="EK79">
        <v>0.4879793214285715</v>
      </c>
      <c r="EL79">
        <v>974.5200714285713</v>
      </c>
      <c r="EM79">
        <v>8.884631071428572</v>
      </c>
      <c r="EN79">
        <v>0.8440139642857142</v>
      </c>
      <c r="EO79">
        <v>0.8000706785714286</v>
      </c>
      <c r="EP79">
        <v>4.469919642857143</v>
      </c>
      <c r="EQ79">
        <v>3.708559642857143</v>
      </c>
      <c r="ER79">
        <v>2000.003214285715</v>
      </c>
      <c r="ES79">
        <v>0.9800062142857142</v>
      </c>
      <c r="ET79">
        <v>0.01999342142857143</v>
      </c>
      <c r="EU79">
        <v>0</v>
      </c>
      <c r="EV79">
        <v>170.0821785714286</v>
      </c>
      <c r="EW79">
        <v>5.00078</v>
      </c>
      <c r="EX79">
        <v>3389.216428571429</v>
      </c>
      <c r="EY79">
        <v>16379.7</v>
      </c>
      <c r="EZ79">
        <v>37.53757142857143</v>
      </c>
      <c r="FA79">
        <v>38.86139285714285</v>
      </c>
      <c r="FB79">
        <v>38.37475</v>
      </c>
      <c r="FC79">
        <v>37.9685</v>
      </c>
      <c r="FD79">
        <v>38.07339285714285</v>
      </c>
      <c r="FE79">
        <v>1955.113214285714</v>
      </c>
      <c r="FF79">
        <v>39.89000000000001</v>
      </c>
      <c r="FG79">
        <v>0</v>
      </c>
      <c r="FH79">
        <v>1679508961</v>
      </c>
      <c r="FI79">
        <v>0</v>
      </c>
      <c r="FJ79">
        <v>170.0790769230769</v>
      </c>
      <c r="FK79">
        <v>0.5893333175609914</v>
      </c>
      <c r="FL79">
        <v>-6.867008545129268</v>
      </c>
      <c r="FM79">
        <v>3389.226153846154</v>
      </c>
      <c r="FN79">
        <v>15</v>
      </c>
      <c r="FO79">
        <v>0</v>
      </c>
      <c r="FP79" t="s">
        <v>431</v>
      </c>
      <c r="FQ79">
        <v>1679456443.1</v>
      </c>
      <c r="FR79">
        <v>1679456433.1</v>
      </c>
      <c r="FS79">
        <v>0</v>
      </c>
      <c r="FT79">
        <v>-0.109</v>
      </c>
      <c r="FU79">
        <v>0.019</v>
      </c>
      <c r="FV79">
        <v>-0.823</v>
      </c>
      <c r="FW79">
        <v>0.271</v>
      </c>
      <c r="FX79">
        <v>420</v>
      </c>
      <c r="FY79">
        <v>24</v>
      </c>
      <c r="FZ79">
        <v>0.71</v>
      </c>
      <c r="GA79">
        <v>0.25</v>
      </c>
      <c r="GB79">
        <v>-30.5127756097561</v>
      </c>
      <c r="GC79">
        <v>-2.065013937282212</v>
      </c>
      <c r="GD79">
        <v>0.2305411214369545</v>
      </c>
      <c r="GE79">
        <v>0</v>
      </c>
      <c r="GF79">
        <v>0.487994512195122</v>
      </c>
      <c r="GG79">
        <v>0.003261428571428777</v>
      </c>
      <c r="GH79">
        <v>0.0008277331407466406</v>
      </c>
      <c r="GI79">
        <v>1</v>
      </c>
      <c r="GJ79">
        <v>1</v>
      </c>
      <c r="GK79">
        <v>2</v>
      </c>
      <c r="GL79" t="s">
        <v>432</v>
      </c>
      <c r="GM79">
        <v>3.10097</v>
      </c>
      <c r="GN79">
        <v>2.73528</v>
      </c>
      <c r="GO79">
        <v>0.158038</v>
      </c>
      <c r="GP79">
        <v>0.161212</v>
      </c>
      <c r="GQ79">
        <v>0.054385</v>
      </c>
      <c r="GR79">
        <v>0.0528489</v>
      </c>
      <c r="GS79">
        <v>21735.7</v>
      </c>
      <c r="GT79">
        <v>21376.4</v>
      </c>
      <c r="GU79">
        <v>26351.2</v>
      </c>
      <c r="GV79">
        <v>25809.7</v>
      </c>
      <c r="GW79">
        <v>40029.8</v>
      </c>
      <c r="GX79">
        <v>37319.2</v>
      </c>
      <c r="GY79">
        <v>46110</v>
      </c>
      <c r="GZ79">
        <v>42619.6</v>
      </c>
      <c r="HA79">
        <v>1.9322</v>
      </c>
      <c r="HB79">
        <v>1.95788</v>
      </c>
      <c r="HC79">
        <v>0.026986</v>
      </c>
      <c r="HD79">
        <v>0</v>
      </c>
      <c r="HE79">
        <v>19.5356</v>
      </c>
      <c r="HF79">
        <v>999.9</v>
      </c>
      <c r="HG79">
        <v>25.7</v>
      </c>
      <c r="HH79">
        <v>29.5</v>
      </c>
      <c r="HI79">
        <v>11.8152</v>
      </c>
      <c r="HJ79">
        <v>61.0977</v>
      </c>
      <c r="HK79">
        <v>26.851</v>
      </c>
      <c r="HL79">
        <v>1</v>
      </c>
      <c r="HM79">
        <v>-0.191275</v>
      </c>
      <c r="HN79">
        <v>3.63089</v>
      </c>
      <c r="HO79">
        <v>20.239</v>
      </c>
      <c r="HP79">
        <v>5.21624</v>
      </c>
      <c r="HQ79">
        <v>11.98</v>
      </c>
      <c r="HR79">
        <v>4.96475</v>
      </c>
      <c r="HS79">
        <v>3.2739</v>
      </c>
      <c r="HT79">
        <v>9999</v>
      </c>
      <c r="HU79">
        <v>9999</v>
      </c>
      <c r="HV79">
        <v>9999</v>
      </c>
      <c r="HW79">
        <v>935.7</v>
      </c>
      <c r="HX79">
        <v>1.86417</v>
      </c>
      <c r="HY79">
        <v>1.86011</v>
      </c>
      <c r="HZ79">
        <v>1.85837</v>
      </c>
      <c r="IA79">
        <v>1.85987</v>
      </c>
      <c r="IB79">
        <v>1.85989</v>
      </c>
      <c r="IC79">
        <v>1.85826</v>
      </c>
      <c r="ID79">
        <v>1.8573</v>
      </c>
      <c r="IE79">
        <v>1.85234</v>
      </c>
      <c r="IF79">
        <v>0</v>
      </c>
      <c r="IG79">
        <v>0</v>
      </c>
      <c r="IH79">
        <v>0</v>
      </c>
      <c r="II79">
        <v>0</v>
      </c>
      <c r="IJ79" t="s">
        <v>433</v>
      </c>
      <c r="IK79" t="s">
        <v>434</v>
      </c>
      <c r="IL79" t="s">
        <v>435</v>
      </c>
      <c r="IM79" t="s">
        <v>435</v>
      </c>
      <c r="IN79" t="s">
        <v>435</v>
      </c>
      <c r="IO79" t="s">
        <v>435</v>
      </c>
      <c r="IP79">
        <v>0</v>
      </c>
      <c r="IQ79">
        <v>100</v>
      </c>
      <c r="IR79">
        <v>100</v>
      </c>
      <c r="IS79">
        <v>-0.916</v>
      </c>
      <c r="IT79">
        <v>0.0276</v>
      </c>
      <c r="IU79">
        <v>-0.3228139330668147</v>
      </c>
      <c r="IV79">
        <v>-0.001399286051689175</v>
      </c>
      <c r="IW79">
        <v>1.297619083215453E-06</v>
      </c>
      <c r="IX79">
        <v>-4.997941095464379E-10</v>
      </c>
      <c r="IY79">
        <v>-0.005634625857734406</v>
      </c>
      <c r="IZ79">
        <v>-0.003512179546530375</v>
      </c>
      <c r="JA79">
        <v>0.0008073039280847738</v>
      </c>
      <c r="JB79">
        <v>-5.485301315548657E-06</v>
      </c>
      <c r="JC79">
        <v>2</v>
      </c>
      <c r="JD79">
        <v>1997</v>
      </c>
      <c r="JE79">
        <v>1</v>
      </c>
      <c r="JF79">
        <v>25</v>
      </c>
      <c r="JG79">
        <v>875.6</v>
      </c>
      <c r="JH79">
        <v>875.8</v>
      </c>
      <c r="JI79">
        <v>2.31567</v>
      </c>
      <c r="JJ79">
        <v>2.62085</v>
      </c>
      <c r="JK79">
        <v>1.49658</v>
      </c>
      <c r="JL79">
        <v>2.39014</v>
      </c>
      <c r="JM79">
        <v>1.54907</v>
      </c>
      <c r="JN79">
        <v>2.31079</v>
      </c>
      <c r="JO79">
        <v>34.1452</v>
      </c>
      <c r="JP79">
        <v>24.1838</v>
      </c>
      <c r="JQ79">
        <v>18</v>
      </c>
      <c r="JR79">
        <v>486.5</v>
      </c>
      <c r="JS79">
        <v>514.678</v>
      </c>
      <c r="JT79">
        <v>15.3484</v>
      </c>
      <c r="JU79">
        <v>24.7472</v>
      </c>
      <c r="JV79">
        <v>30.0001</v>
      </c>
      <c r="JW79">
        <v>24.8554</v>
      </c>
      <c r="JX79">
        <v>24.8123</v>
      </c>
      <c r="JY79">
        <v>46.5313</v>
      </c>
      <c r="JZ79">
        <v>23.2715</v>
      </c>
      <c r="KA79">
        <v>20.8522</v>
      </c>
      <c r="KB79">
        <v>15.3686</v>
      </c>
      <c r="KC79">
        <v>1021.93</v>
      </c>
      <c r="KD79">
        <v>8.844530000000001</v>
      </c>
      <c r="KE79">
        <v>100.74</v>
      </c>
      <c r="KF79">
        <v>101.115</v>
      </c>
    </row>
    <row r="80" spans="1:292">
      <c r="A80">
        <v>62</v>
      </c>
      <c r="B80">
        <v>1679508984</v>
      </c>
      <c r="C80">
        <v>396.5</v>
      </c>
      <c r="D80" t="s">
        <v>557</v>
      </c>
      <c r="E80" t="s">
        <v>558</v>
      </c>
      <c r="F80">
        <v>5</v>
      </c>
      <c r="G80" t="s">
        <v>428</v>
      </c>
      <c r="H80">
        <v>1679508976.5</v>
      </c>
      <c r="I80">
        <f>(J80)/1000</f>
        <v>0</v>
      </c>
      <c r="J80">
        <f>IF(DO80, AM80, AG80)</f>
        <v>0</v>
      </c>
      <c r="K80">
        <f>IF(DO80, AH80, AF80)</f>
        <v>0</v>
      </c>
      <c r="L80">
        <f>DQ80 - IF(AT80&gt;1, K80*DK80*100.0/(AV80*EE80), 0)</f>
        <v>0</v>
      </c>
      <c r="M80">
        <f>((S80-I80/2)*L80-K80)/(S80+I80/2)</f>
        <v>0</v>
      </c>
      <c r="N80">
        <f>M80*(DX80+DY80)/1000.0</f>
        <v>0</v>
      </c>
      <c r="O80">
        <f>(DQ80 - IF(AT80&gt;1, K80*DK80*100.0/(AV80*EE80), 0))*(DX80+DY80)/1000.0</f>
        <v>0</v>
      </c>
      <c r="P80">
        <f>2.0/((1/R80-1/Q80)+SIGN(R80)*SQRT((1/R80-1/Q80)*(1/R80-1/Q80) + 4*DL80/((DL80+1)*(DL80+1))*(2*1/R80*1/Q80-1/Q80*1/Q80)))</f>
        <v>0</v>
      </c>
      <c r="Q80">
        <f>IF(LEFT(DM80,1)&lt;&gt;"0",IF(LEFT(DM80,1)="1",3.0,DN80),$D$5+$E$5*(EE80*DX80/($K$5*1000))+$F$5*(EE80*DX80/($K$5*1000))*MAX(MIN(DK80,$J$5),$I$5)*MAX(MIN(DK80,$J$5),$I$5)+$G$5*MAX(MIN(DK80,$J$5),$I$5)*(EE80*DX80/($K$5*1000))+$H$5*(EE80*DX80/($K$5*1000))*(EE80*DX80/($K$5*1000)))</f>
        <v>0</v>
      </c>
      <c r="R80">
        <f>I80*(1000-(1000*0.61365*exp(17.502*V80/(240.97+V80))/(DX80+DY80)+DS80)/2)/(1000*0.61365*exp(17.502*V80/(240.97+V80))/(DX80+DY80)-DS80)</f>
        <v>0</v>
      </c>
      <c r="S80">
        <f>1/((DL80+1)/(P80/1.6)+1/(Q80/1.37)) + DL80/((DL80+1)/(P80/1.6) + DL80/(Q80/1.37))</f>
        <v>0</v>
      </c>
      <c r="T80">
        <f>(DG80*DJ80)</f>
        <v>0</v>
      </c>
      <c r="U80">
        <f>(DZ80+(T80+2*0.95*5.67E-8*(((DZ80+$B$9)+273)^4-(DZ80+273)^4)-44100*I80)/(1.84*29.3*Q80+8*0.95*5.67E-8*(DZ80+273)^3))</f>
        <v>0</v>
      </c>
      <c r="V80">
        <f>($C$9*EA80+$D$9*EB80+$E$9*U80)</f>
        <v>0</v>
      </c>
      <c r="W80">
        <f>0.61365*exp(17.502*V80/(240.97+V80))</f>
        <v>0</v>
      </c>
      <c r="X80">
        <f>(Y80/Z80*100)</f>
        <v>0</v>
      </c>
      <c r="Y80">
        <f>DS80*(DX80+DY80)/1000</f>
        <v>0</v>
      </c>
      <c r="Z80">
        <f>0.61365*exp(17.502*DZ80/(240.97+DZ80))</f>
        <v>0</v>
      </c>
      <c r="AA80">
        <f>(W80-DS80*(DX80+DY80)/1000)</f>
        <v>0</v>
      </c>
      <c r="AB80">
        <f>(-I80*44100)</f>
        <v>0</v>
      </c>
      <c r="AC80">
        <f>2*29.3*Q80*0.92*(DZ80-V80)</f>
        <v>0</v>
      </c>
      <c r="AD80">
        <f>2*0.95*5.67E-8*(((DZ80+$B$9)+273)^4-(V80+273)^4)</f>
        <v>0</v>
      </c>
      <c r="AE80">
        <f>T80+AD80+AB80+AC80</f>
        <v>0</v>
      </c>
      <c r="AF80">
        <f>DW80*AT80*(DR80-DQ80*(1000-AT80*DT80)/(1000-AT80*DS80))/(100*DK80)</f>
        <v>0</v>
      </c>
      <c r="AG80">
        <f>1000*DW80*AT80*(DS80-DT80)/(100*DK80*(1000-AT80*DS80))</f>
        <v>0</v>
      </c>
      <c r="AH80">
        <f>(AI80 - AJ80 - DX80*1E3/(8.314*(DZ80+273.15)) * AL80/DW80 * AK80) * DW80/(100*DK80) * (1000 - DT80)/1000</f>
        <v>0</v>
      </c>
      <c r="AI80">
        <v>1016.005843725996</v>
      </c>
      <c r="AJ80">
        <v>994.3375090909094</v>
      </c>
      <c r="AK80">
        <v>3.369485044039084</v>
      </c>
      <c r="AL80">
        <v>67.30139003579045</v>
      </c>
      <c r="AM80">
        <f>(AO80 - AN80 + DX80*1E3/(8.314*(DZ80+273.15)) * AQ80/DW80 * AP80) * DW80/(100*DK80) * 1000/(1000 - AO80)</f>
        <v>0</v>
      </c>
      <c r="AN80">
        <v>8.885291562108371</v>
      </c>
      <c r="AO80">
        <v>9.373439636363635</v>
      </c>
      <c r="AP80">
        <v>-1.088115376731343E-06</v>
      </c>
      <c r="AQ80">
        <v>93.42874812251745</v>
      </c>
      <c r="AR80">
        <v>2</v>
      </c>
      <c r="AS80">
        <v>0</v>
      </c>
      <c r="AT80">
        <f>IF(AR80*$H$15&gt;=AV80,1.0,(AV80/(AV80-AR80*$H$15)))</f>
        <v>0</v>
      </c>
      <c r="AU80">
        <f>(AT80-1)*100</f>
        <v>0</v>
      </c>
      <c r="AV80">
        <f>MAX(0,($B$15+$C$15*EE80)/(1+$D$15*EE80)*DX80/(DZ80+273)*$E$15)</f>
        <v>0</v>
      </c>
      <c r="AW80" t="s">
        <v>429</v>
      </c>
      <c r="AX80" t="s">
        <v>429</v>
      </c>
      <c r="AY80">
        <v>0</v>
      </c>
      <c r="AZ80">
        <v>0</v>
      </c>
      <c r="BA80">
        <f>1-AY80/AZ80</f>
        <v>0</v>
      </c>
      <c r="BB80">
        <v>0</v>
      </c>
      <c r="BC80" t="s">
        <v>429</v>
      </c>
      <c r="BD80" t="s">
        <v>429</v>
      </c>
      <c r="BE80">
        <v>0</v>
      </c>
      <c r="BF80">
        <v>0</v>
      </c>
      <c r="BG80">
        <f>1-BE80/BF80</f>
        <v>0</v>
      </c>
      <c r="BH80">
        <v>0.5</v>
      </c>
      <c r="BI80">
        <f>DH80</f>
        <v>0</v>
      </c>
      <c r="BJ80">
        <f>K80</f>
        <v>0</v>
      </c>
      <c r="BK80">
        <f>BG80*BH80*BI80</f>
        <v>0</v>
      </c>
      <c r="BL80">
        <f>(BJ80-BB80)/BI80</f>
        <v>0</v>
      </c>
      <c r="BM80">
        <f>(AZ80-BF80)/BF80</f>
        <v>0</v>
      </c>
      <c r="BN80">
        <f>AY80/(BA80+AY80/BF80)</f>
        <v>0</v>
      </c>
      <c r="BO80" t="s">
        <v>429</v>
      </c>
      <c r="BP80">
        <v>0</v>
      </c>
      <c r="BQ80">
        <f>IF(BP80&lt;&gt;0, BP80, BN80)</f>
        <v>0</v>
      </c>
      <c r="BR80">
        <f>1-BQ80/BF80</f>
        <v>0</v>
      </c>
      <c r="BS80">
        <f>(BF80-BE80)/(BF80-BQ80)</f>
        <v>0</v>
      </c>
      <c r="BT80">
        <f>(AZ80-BF80)/(AZ80-BQ80)</f>
        <v>0</v>
      </c>
      <c r="BU80">
        <f>(BF80-BE80)/(BF80-AY80)</f>
        <v>0</v>
      </c>
      <c r="BV80">
        <f>(AZ80-BF80)/(AZ80-AY80)</f>
        <v>0</v>
      </c>
      <c r="BW80">
        <f>(BS80*BQ80/BE80)</f>
        <v>0</v>
      </c>
      <c r="BX80">
        <f>(1-BW80)</f>
        <v>0</v>
      </c>
      <c r="DG80">
        <f>$B$13*EF80+$C$13*EG80+$F$13*ER80*(1-EU80)</f>
        <v>0</v>
      </c>
      <c r="DH80">
        <f>DG80*DI80</f>
        <v>0</v>
      </c>
      <c r="DI80">
        <f>($B$13*$D$11+$C$13*$D$11+$F$13*((FE80+EW80)/MAX(FE80+EW80+FF80, 0.1)*$I$11+FF80/MAX(FE80+EW80+FF80, 0.1)*$J$11))/($B$13+$C$13+$F$13)</f>
        <v>0</v>
      </c>
      <c r="DJ80">
        <f>($B$13*$K$11+$C$13*$K$11+$F$13*((FE80+EW80)/MAX(FE80+EW80+FF80, 0.1)*$P$11+FF80/MAX(FE80+EW80+FF80, 0.1)*$Q$11))/($B$13+$C$13+$F$13)</f>
        <v>0</v>
      </c>
      <c r="DK80">
        <v>1.91</v>
      </c>
      <c r="DL80">
        <v>0.5</v>
      </c>
      <c r="DM80" t="s">
        <v>430</v>
      </c>
      <c r="DN80">
        <v>2</v>
      </c>
      <c r="DO80" t="b">
        <v>1</v>
      </c>
      <c r="DP80">
        <v>1679508976.5</v>
      </c>
      <c r="DQ80">
        <v>961.554074074074</v>
      </c>
      <c r="DR80">
        <v>992.2701481481482</v>
      </c>
      <c r="DS80">
        <v>9.373249259259259</v>
      </c>
      <c r="DT80">
        <v>8.884830740740741</v>
      </c>
      <c r="DU80">
        <v>962.4671481481481</v>
      </c>
      <c r="DV80">
        <v>9.345673703703705</v>
      </c>
      <c r="DW80">
        <v>500.0062962962963</v>
      </c>
      <c r="DX80">
        <v>90.05052222222221</v>
      </c>
      <c r="DY80">
        <v>0.1000241037037037</v>
      </c>
      <c r="DZ80">
        <v>18.90688518518519</v>
      </c>
      <c r="EA80">
        <v>19.97227407407408</v>
      </c>
      <c r="EB80">
        <v>999.9000000000001</v>
      </c>
      <c r="EC80">
        <v>0</v>
      </c>
      <c r="ED80">
        <v>0</v>
      </c>
      <c r="EE80">
        <v>9993.147777777778</v>
      </c>
      <c r="EF80">
        <v>0</v>
      </c>
      <c r="EG80">
        <v>12.5071</v>
      </c>
      <c r="EH80">
        <v>-30.7164</v>
      </c>
      <c r="EI80">
        <v>970.6521481481482</v>
      </c>
      <c r="EJ80">
        <v>1001.165740740741</v>
      </c>
      <c r="EK80">
        <v>0.4884175555555557</v>
      </c>
      <c r="EL80">
        <v>992.2701481481482</v>
      </c>
      <c r="EM80">
        <v>8.884830740740741</v>
      </c>
      <c r="EN80">
        <v>0.8440660370370371</v>
      </c>
      <c r="EO80">
        <v>0.8000836666666667</v>
      </c>
      <c r="EP80">
        <v>4.470801851851852</v>
      </c>
      <c r="EQ80">
        <v>3.708788148148148</v>
      </c>
      <c r="ER80">
        <v>1999.981481481482</v>
      </c>
      <c r="ES80">
        <v>0.9800058518518519</v>
      </c>
      <c r="ET80">
        <v>0.01999381481481481</v>
      </c>
      <c r="EU80">
        <v>0</v>
      </c>
      <c r="EV80">
        <v>170.1092962962963</v>
      </c>
      <c r="EW80">
        <v>5.00078</v>
      </c>
      <c r="EX80">
        <v>3388.652222222222</v>
      </c>
      <c r="EY80">
        <v>16379.52222222222</v>
      </c>
      <c r="EZ80">
        <v>37.51122222222222</v>
      </c>
      <c r="FA80">
        <v>38.8261111111111</v>
      </c>
      <c r="FB80">
        <v>38.32385185185185</v>
      </c>
      <c r="FC80">
        <v>37.93714814814815</v>
      </c>
      <c r="FD80">
        <v>38.03911111111111</v>
      </c>
      <c r="FE80">
        <v>1955.091481481481</v>
      </c>
      <c r="FF80">
        <v>39.89000000000001</v>
      </c>
      <c r="FG80">
        <v>0</v>
      </c>
      <c r="FH80">
        <v>1679508966.4</v>
      </c>
      <c r="FI80">
        <v>0</v>
      </c>
      <c r="FJ80">
        <v>170.10636</v>
      </c>
      <c r="FK80">
        <v>0.6239999987956765</v>
      </c>
      <c r="FL80">
        <v>-8.470769211901011</v>
      </c>
      <c r="FM80">
        <v>3388.6064</v>
      </c>
      <c r="FN80">
        <v>15</v>
      </c>
      <c r="FO80">
        <v>0</v>
      </c>
      <c r="FP80" t="s">
        <v>431</v>
      </c>
      <c r="FQ80">
        <v>1679456443.1</v>
      </c>
      <c r="FR80">
        <v>1679456433.1</v>
      </c>
      <c r="FS80">
        <v>0</v>
      </c>
      <c r="FT80">
        <v>-0.109</v>
      </c>
      <c r="FU80">
        <v>0.019</v>
      </c>
      <c r="FV80">
        <v>-0.823</v>
      </c>
      <c r="FW80">
        <v>0.271</v>
      </c>
      <c r="FX80">
        <v>420</v>
      </c>
      <c r="FY80">
        <v>24</v>
      </c>
      <c r="FZ80">
        <v>0.71</v>
      </c>
      <c r="GA80">
        <v>0.25</v>
      </c>
      <c r="GB80">
        <v>-30.6642925</v>
      </c>
      <c r="GC80">
        <v>-1.097784990619084</v>
      </c>
      <c r="GD80">
        <v>0.1146522816770342</v>
      </c>
      <c r="GE80">
        <v>0</v>
      </c>
      <c r="GF80">
        <v>0.4880446750000001</v>
      </c>
      <c r="GG80">
        <v>0.006246450281425188</v>
      </c>
      <c r="GH80">
        <v>0.0008728489384624349</v>
      </c>
      <c r="GI80">
        <v>1</v>
      </c>
      <c r="GJ80">
        <v>1</v>
      </c>
      <c r="GK80">
        <v>2</v>
      </c>
      <c r="GL80" t="s">
        <v>432</v>
      </c>
      <c r="GM80">
        <v>3.10096</v>
      </c>
      <c r="GN80">
        <v>2.73545</v>
      </c>
      <c r="GO80">
        <v>0.159784</v>
      </c>
      <c r="GP80">
        <v>0.162921</v>
      </c>
      <c r="GQ80">
        <v>0.054384</v>
      </c>
      <c r="GR80">
        <v>0.0528514</v>
      </c>
      <c r="GS80">
        <v>21690.5</v>
      </c>
      <c r="GT80">
        <v>21332.8</v>
      </c>
      <c r="GU80">
        <v>26351</v>
      </c>
      <c r="GV80">
        <v>25809.6</v>
      </c>
      <c r="GW80">
        <v>40029.6</v>
      </c>
      <c r="GX80">
        <v>37319.3</v>
      </c>
      <c r="GY80">
        <v>46109.5</v>
      </c>
      <c r="GZ80">
        <v>42619.6</v>
      </c>
      <c r="HA80">
        <v>1.93198</v>
      </c>
      <c r="HB80">
        <v>1.95782</v>
      </c>
      <c r="HC80">
        <v>0.026118</v>
      </c>
      <c r="HD80">
        <v>0</v>
      </c>
      <c r="HE80">
        <v>19.5358</v>
      </c>
      <c r="HF80">
        <v>999.9</v>
      </c>
      <c r="HG80">
        <v>25.7</v>
      </c>
      <c r="HH80">
        <v>29.6</v>
      </c>
      <c r="HI80">
        <v>11.8828</v>
      </c>
      <c r="HJ80">
        <v>60.7777</v>
      </c>
      <c r="HK80">
        <v>26.7909</v>
      </c>
      <c r="HL80">
        <v>1</v>
      </c>
      <c r="HM80">
        <v>-0.191265</v>
      </c>
      <c r="HN80">
        <v>3.61163</v>
      </c>
      <c r="HO80">
        <v>20.2395</v>
      </c>
      <c r="HP80">
        <v>5.21639</v>
      </c>
      <c r="HQ80">
        <v>11.98</v>
      </c>
      <c r="HR80">
        <v>4.9648</v>
      </c>
      <c r="HS80">
        <v>3.27383</v>
      </c>
      <c r="HT80">
        <v>9999</v>
      </c>
      <c r="HU80">
        <v>9999</v>
      </c>
      <c r="HV80">
        <v>9999</v>
      </c>
      <c r="HW80">
        <v>935.7</v>
      </c>
      <c r="HX80">
        <v>1.86417</v>
      </c>
      <c r="HY80">
        <v>1.86014</v>
      </c>
      <c r="HZ80">
        <v>1.85837</v>
      </c>
      <c r="IA80">
        <v>1.85988</v>
      </c>
      <c r="IB80">
        <v>1.85989</v>
      </c>
      <c r="IC80">
        <v>1.85827</v>
      </c>
      <c r="ID80">
        <v>1.8573</v>
      </c>
      <c r="IE80">
        <v>1.85236</v>
      </c>
      <c r="IF80">
        <v>0</v>
      </c>
      <c r="IG80">
        <v>0</v>
      </c>
      <c r="IH80">
        <v>0</v>
      </c>
      <c r="II80">
        <v>0</v>
      </c>
      <c r="IJ80" t="s">
        <v>433</v>
      </c>
      <c r="IK80" t="s">
        <v>434</v>
      </c>
      <c r="IL80" t="s">
        <v>435</v>
      </c>
      <c r="IM80" t="s">
        <v>435</v>
      </c>
      <c r="IN80" t="s">
        <v>435</v>
      </c>
      <c r="IO80" t="s">
        <v>435</v>
      </c>
      <c r="IP80">
        <v>0</v>
      </c>
      <c r="IQ80">
        <v>100</v>
      </c>
      <c r="IR80">
        <v>100</v>
      </c>
      <c r="IS80">
        <v>-0.921</v>
      </c>
      <c r="IT80">
        <v>0.0276</v>
      </c>
      <c r="IU80">
        <v>-0.3228139330668147</v>
      </c>
      <c r="IV80">
        <v>-0.001399286051689175</v>
      </c>
      <c r="IW80">
        <v>1.297619083215453E-06</v>
      </c>
      <c r="IX80">
        <v>-4.997941095464379E-10</v>
      </c>
      <c r="IY80">
        <v>-0.005634625857734406</v>
      </c>
      <c r="IZ80">
        <v>-0.003512179546530375</v>
      </c>
      <c r="JA80">
        <v>0.0008073039280847738</v>
      </c>
      <c r="JB80">
        <v>-5.485301315548657E-06</v>
      </c>
      <c r="JC80">
        <v>2</v>
      </c>
      <c r="JD80">
        <v>1997</v>
      </c>
      <c r="JE80">
        <v>1</v>
      </c>
      <c r="JF80">
        <v>25</v>
      </c>
      <c r="JG80">
        <v>875.7</v>
      </c>
      <c r="JH80">
        <v>875.8</v>
      </c>
      <c r="JI80">
        <v>2.34741</v>
      </c>
      <c r="JJ80">
        <v>2.61353</v>
      </c>
      <c r="JK80">
        <v>1.49658</v>
      </c>
      <c r="JL80">
        <v>2.39014</v>
      </c>
      <c r="JM80">
        <v>1.54907</v>
      </c>
      <c r="JN80">
        <v>2.33887</v>
      </c>
      <c r="JO80">
        <v>34.1452</v>
      </c>
      <c r="JP80">
        <v>24.1751</v>
      </c>
      <c r="JQ80">
        <v>18</v>
      </c>
      <c r="JR80">
        <v>486.384</v>
      </c>
      <c r="JS80">
        <v>514.658</v>
      </c>
      <c r="JT80">
        <v>15.369</v>
      </c>
      <c r="JU80">
        <v>24.7492</v>
      </c>
      <c r="JV80">
        <v>30.0001</v>
      </c>
      <c r="JW80">
        <v>24.8569</v>
      </c>
      <c r="JX80">
        <v>24.8137</v>
      </c>
      <c r="JY80">
        <v>47.1169</v>
      </c>
      <c r="JZ80">
        <v>23.2715</v>
      </c>
      <c r="KA80">
        <v>20.8522</v>
      </c>
      <c r="KB80">
        <v>15.3824</v>
      </c>
      <c r="KC80">
        <v>1041.97</v>
      </c>
      <c r="KD80">
        <v>8.844530000000001</v>
      </c>
      <c r="KE80">
        <v>100.739</v>
      </c>
      <c r="KF80">
        <v>101.115</v>
      </c>
    </row>
    <row r="81" spans="1:292">
      <c r="A81">
        <v>63</v>
      </c>
      <c r="B81">
        <v>1679508989</v>
      </c>
      <c r="C81">
        <v>401.5</v>
      </c>
      <c r="D81" t="s">
        <v>559</v>
      </c>
      <c r="E81" t="s">
        <v>560</v>
      </c>
      <c r="F81">
        <v>5</v>
      </c>
      <c r="G81" t="s">
        <v>428</v>
      </c>
      <c r="H81">
        <v>1679508981.214286</v>
      </c>
      <c r="I81">
        <f>(J81)/1000</f>
        <v>0</v>
      </c>
      <c r="J81">
        <f>IF(DO81, AM81, AG81)</f>
        <v>0</v>
      </c>
      <c r="K81">
        <f>IF(DO81, AH81, AF81)</f>
        <v>0</v>
      </c>
      <c r="L81">
        <f>DQ81 - IF(AT81&gt;1, K81*DK81*100.0/(AV81*EE81), 0)</f>
        <v>0</v>
      </c>
      <c r="M81">
        <f>((S81-I81/2)*L81-K81)/(S81+I81/2)</f>
        <v>0</v>
      </c>
      <c r="N81">
        <f>M81*(DX81+DY81)/1000.0</f>
        <v>0</v>
      </c>
      <c r="O81">
        <f>(DQ81 - IF(AT81&gt;1, K81*DK81*100.0/(AV81*EE81), 0))*(DX81+DY81)/1000.0</f>
        <v>0</v>
      </c>
      <c r="P81">
        <f>2.0/((1/R81-1/Q81)+SIGN(R81)*SQRT((1/R81-1/Q81)*(1/R81-1/Q81) + 4*DL81/((DL81+1)*(DL81+1))*(2*1/R81*1/Q81-1/Q81*1/Q81)))</f>
        <v>0</v>
      </c>
      <c r="Q81">
        <f>IF(LEFT(DM81,1)&lt;&gt;"0",IF(LEFT(DM81,1)="1",3.0,DN81),$D$5+$E$5*(EE81*DX81/($K$5*1000))+$F$5*(EE81*DX81/($K$5*1000))*MAX(MIN(DK81,$J$5),$I$5)*MAX(MIN(DK81,$J$5),$I$5)+$G$5*MAX(MIN(DK81,$J$5),$I$5)*(EE81*DX81/($K$5*1000))+$H$5*(EE81*DX81/($K$5*1000))*(EE81*DX81/($K$5*1000)))</f>
        <v>0</v>
      </c>
      <c r="R81">
        <f>I81*(1000-(1000*0.61365*exp(17.502*V81/(240.97+V81))/(DX81+DY81)+DS81)/2)/(1000*0.61365*exp(17.502*V81/(240.97+V81))/(DX81+DY81)-DS81)</f>
        <v>0</v>
      </c>
      <c r="S81">
        <f>1/((DL81+1)/(P81/1.6)+1/(Q81/1.37)) + DL81/((DL81+1)/(P81/1.6) + DL81/(Q81/1.37))</f>
        <v>0</v>
      </c>
      <c r="T81">
        <f>(DG81*DJ81)</f>
        <v>0</v>
      </c>
      <c r="U81">
        <f>(DZ81+(T81+2*0.95*5.67E-8*(((DZ81+$B$9)+273)^4-(DZ81+273)^4)-44100*I81)/(1.84*29.3*Q81+8*0.95*5.67E-8*(DZ81+273)^3))</f>
        <v>0</v>
      </c>
      <c r="V81">
        <f>($C$9*EA81+$D$9*EB81+$E$9*U81)</f>
        <v>0</v>
      </c>
      <c r="W81">
        <f>0.61365*exp(17.502*V81/(240.97+V81))</f>
        <v>0</v>
      </c>
      <c r="X81">
        <f>(Y81/Z81*100)</f>
        <v>0</v>
      </c>
      <c r="Y81">
        <f>DS81*(DX81+DY81)/1000</f>
        <v>0</v>
      </c>
      <c r="Z81">
        <f>0.61365*exp(17.502*DZ81/(240.97+DZ81))</f>
        <v>0</v>
      </c>
      <c r="AA81">
        <f>(W81-DS81*(DX81+DY81)/1000)</f>
        <v>0</v>
      </c>
      <c r="AB81">
        <f>(-I81*44100)</f>
        <v>0</v>
      </c>
      <c r="AC81">
        <f>2*29.3*Q81*0.92*(DZ81-V81)</f>
        <v>0</v>
      </c>
      <c r="AD81">
        <f>2*0.95*5.67E-8*(((DZ81+$B$9)+273)^4-(V81+273)^4)</f>
        <v>0</v>
      </c>
      <c r="AE81">
        <f>T81+AD81+AB81+AC81</f>
        <v>0</v>
      </c>
      <c r="AF81">
        <f>DW81*AT81*(DR81-DQ81*(1000-AT81*DT81)/(1000-AT81*DS81))/(100*DK81)</f>
        <v>0</v>
      </c>
      <c r="AG81">
        <f>1000*DW81*AT81*(DS81-DT81)/(100*DK81*(1000-AT81*DS81))</f>
        <v>0</v>
      </c>
      <c r="AH81">
        <f>(AI81 - AJ81 - DX81*1E3/(8.314*(DZ81+273.15)) * AL81/DW81 * AK81) * DW81/(100*DK81) * (1000 - DT81)/1000</f>
        <v>0</v>
      </c>
      <c r="AI81">
        <v>1032.76291293895</v>
      </c>
      <c r="AJ81">
        <v>1011.232672727272</v>
      </c>
      <c r="AK81">
        <v>3.37802895465629</v>
      </c>
      <c r="AL81">
        <v>67.30139003579045</v>
      </c>
      <c r="AM81">
        <f>(AO81 - AN81 + DX81*1E3/(8.314*(DZ81+273.15)) * AQ81/DW81 * AP81) * DW81/(100*DK81) * 1000/(1000 - AO81)</f>
        <v>0</v>
      </c>
      <c r="AN81">
        <v>8.88409479840792</v>
      </c>
      <c r="AO81">
        <v>9.375321212121209</v>
      </c>
      <c r="AP81">
        <v>7.55789020981593E-07</v>
      </c>
      <c r="AQ81">
        <v>93.42874812251745</v>
      </c>
      <c r="AR81">
        <v>2</v>
      </c>
      <c r="AS81">
        <v>0</v>
      </c>
      <c r="AT81">
        <f>IF(AR81*$H$15&gt;=AV81,1.0,(AV81/(AV81-AR81*$H$15)))</f>
        <v>0</v>
      </c>
      <c r="AU81">
        <f>(AT81-1)*100</f>
        <v>0</v>
      </c>
      <c r="AV81">
        <f>MAX(0,($B$15+$C$15*EE81)/(1+$D$15*EE81)*DX81/(DZ81+273)*$E$15)</f>
        <v>0</v>
      </c>
      <c r="AW81" t="s">
        <v>429</v>
      </c>
      <c r="AX81" t="s">
        <v>429</v>
      </c>
      <c r="AY81">
        <v>0</v>
      </c>
      <c r="AZ81">
        <v>0</v>
      </c>
      <c r="BA81">
        <f>1-AY81/AZ81</f>
        <v>0</v>
      </c>
      <c r="BB81">
        <v>0</v>
      </c>
      <c r="BC81" t="s">
        <v>429</v>
      </c>
      <c r="BD81" t="s">
        <v>429</v>
      </c>
      <c r="BE81">
        <v>0</v>
      </c>
      <c r="BF81">
        <v>0</v>
      </c>
      <c r="BG81">
        <f>1-BE81/BF81</f>
        <v>0</v>
      </c>
      <c r="BH81">
        <v>0.5</v>
      </c>
      <c r="BI81">
        <f>DH81</f>
        <v>0</v>
      </c>
      <c r="BJ81">
        <f>K81</f>
        <v>0</v>
      </c>
      <c r="BK81">
        <f>BG81*BH81*BI81</f>
        <v>0</v>
      </c>
      <c r="BL81">
        <f>(BJ81-BB81)/BI81</f>
        <v>0</v>
      </c>
      <c r="BM81">
        <f>(AZ81-BF81)/BF81</f>
        <v>0</v>
      </c>
      <c r="BN81">
        <f>AY81/(BA81+AY81/BF81)</f>
        <v>0</v>
      </c>
      <c r="BO81" t="s">
        <v>429</v>
      </c>
      <c r="BP81">
        <v>0</v>
      </c>
      <c r="BQ81">
        <f>IF(BP81&lt;&gt;0, BP81, BN81)</f>
        <v>0</v>
      </c>
      <c r="BR81">
        <f>1-BQ81/BF81</f>
        <v>0</v>
      </c>
      <c r="BS81">
        <f>(BF81-BE81)/(BF81-BQ81)</f>
        <v>0</v>
      </c>
      <c r="BT81">
        <f>(AZ81-BF81)/(AZ81-BQ81)</f>
        <v>0</v>
      </c>
      <c r="BU81">
        <f>(BF81-BE81)/(BF81-AY81)</f>
        <v>0</v>
      </c>
      <c r="BV81">
        <f>(AZ81-BF81)/(AZ81-AY81)</f>
        <v>0</v>
      </c>
      <c r="BW81">
        <f>(BS81*BQ81/BE81)</f>
        <v>0</v>
      </c>
      <c r="BX81">
        <f>(1-BW81)</f>
        <v>0</v>
      </c>
      <c r="DG81">
        <f>$B$13*EF81+$C$13*EG81+$F$13*ER81*(1-EU81)</f>
        <v>0</v>
      </c>
      <c r="DH81">
        <f>DG81*DI81</f>
        <v>0</v>
      </c>
      <c r="DI81">
        <f>($B$13*$D$11+$C$13*$D$11+$F$13*((FE81+EW81)/MAX(FE81+EW81+FF81, 0.1)*$I$11+FF81/MAX(FE81+EW81+FF81, 0.1)*$J$11))/($B$13+$C$13+$F$13)</f>
        <v>0</v>
      </c>
      <c r="DJ81">
        <f>($B$13*$K$11+$C$13*$K$11+$F$13*((FE81+EW81)/MAX(FE81+EW81+FF81, 0.1)*$P$11+FF81/MAX(FE81+EW81+FF81, 0.1)*$Q$11))/($B$13+$C$13+$F$13)</f>
        <v>0</v>
      </c>
      <c r="DK81">
        <v>1.91</v>
      </c>
      <c r="DL81">
        <v>0.5</v>
      </c>
      <c r="DM81" t="s">
        <v>430</v>
      </c>
      <c r="DN81">
        <v>2</v>
      </c>
      <c r="DO81" t="b">
        <v>1</v>
      </c>
      <c r="DP81">
        <v>1679508981.214286</v>
      </c>
      <c r="DQ81">
        <v>977.3497142857142</v>
      </c>
      <c r="DR81">
        <v>1008.105571428571</v>
      </c>
      <c r="DS81">
        <v>9.374062142857142</v>
      </c>
      <c r="DT81">
        <v>8.884843214285713</v>
      </c>
      <c r="DU81">
        <v>978.2671071428571</v>
      </c>
      <c r="DV81">
        <v>9.346478928571429</v>
      </c>
      <c r="DW81">
        <v>499.99275</v>
      </c>
      <c r="DX81">
        <v>90.05081785714286</v>
      </c>
      <c r="DY81">
        <v>0.1000378928571428</v>
      </c>
      <c r="DZ81">
        <v>18.90895</v>
      </c>
      <c r="EA81">
        <v>19.97737142857143</v>
      </c>
      <c r="EB81">
        <v>999.9000000000002</v>
      </c>
      <c r="EC81">
        <v>0</v>
      </c>
      <c r="ED81">
        <v>0</v>
      </c>
      <c r="EE81">
        <v>9993.756428571431</v>
      </c>
      <c r="EF81">
        <v>0</v>
      </c>
      <c r="EG81">
        <v>12.5071</v>
      </c>
      <c r="EH81">
        <v>-30.75663214285714</v>
      </c>
      <c r="EI81">
        <v>986.5977499999999</v>
      </c>
      <c r="EJ81">
        <v>1017.143214285714</v>
      </c>
      <c r="EK81">
        <v>0.4892193214285713</v>
      </c>
      <c r="EL81">
        <v>1008.105571428571</v>
      </c>
      <c r="EM81">
        <v>8.884843214285713</v>
      </c>
      <c r="EN81">
        <v>0.8441420714285713</v>
      </c>
      <c r="EO81">
        <v>0.8000873928571427</v>
      </c>
      <c r="EP81">
        <v>4.472087857142858</v>
      </c>
      <c r="EQ81">
        <v>3.708853214285715</v>
      </c>
      <c r="ER81">
        <v>2000.0025</v>
      </c>
      <c r="ES81">
        <v>0.9800057857142858</v>
      </c>
      <c r="ET81">
        <v>0.01999384642857143</v>
      </c>
      <c r="EU81">
        <v>0</v>
      </c>
      <c r="EV81">
        <v>170.1196428571429</v>
      </c>
      <c r="EW81">
        <v>5.00078</v>
      </c>
      <c r="EX81">
        <v>3388.068214285714</v>
      </c>
      <c r="EY81">
        <v>16379.69285714286</v>
      </c>
      <c r="EZ81">
        <v>37.47071428571428</v>
      </c>
      <c r="FA81">
        <v>38.79210714285715</v>
      </c>
      <c r="FB81">
        <v>38.29221428571428</v>
      </c>
      <c r="FC81">
        <v>37.89696428571428</v>
      </c>
      <c r="FD81">
        <v>37.99753571428572</v>
      </c>
      <c r="FE81">
        <v>1955.1125</v>
      </c>
      <c r="FF81">
        <v>39.89000000000001</v>
      </c>
      <c r="FG81">
        <v>0</v>
      </c>
      <c r="FH81">
        <v>1679508971.2</v>
      </c>
      <c r="FI81">
        <v>0</v>
      </c>
      <c r="FJ81">
        <v>170.10856</v>
      </c>
      <c r="FK81">
        <v>-0.2575384526982175</v>
      </c>
      <c r="FL81">
        <v>-6.375384599727024</v>
      </c>
      <c r="FM81">
        <v>3387.9788</v>
      </c>
      <c r="FN81">
        <v>15</v>
      </c>
      <c r="FO81">
        <v>0</v>
      </c>
      <c r="FP81" t="s">
        <v>431</v>
      </c>
      <c r="FQ81">
        <v>1679456443.1</v>
      </c>
      <c r="FR81">
        <v>1679456433.1</v>
      </c>
      <c r="FS81">
        <v>0</v>
      </c>
      <c r="FT81">
        <v>-0.109</v>
      </c>
      <c r="FU81">
        <v>0.019</v>
      </c>
      <c r="FV81">
        <v>-0.823</v>
      </c>
      <c r="FW81">
        <v>0.271</v>
      </c>
      <c r="FX81">
        <v>420</v>
      </c>
      <c r="FY81">
        <v>24</v>
      </c>
      <c r="FZ81">
        <v>0.71</v>
      </c>
      <c r="GA81">
        <v>0.25</v>
      </c>
      <c r="GB81">
        <v>-30.71474</v>
      </c>
      <c r="GC81">
        <v>-0.6206273921201089</v>
      </c>
      <c r="GD81">
        <v>0.08658476713602674</v>
      </c>
      <c r="GE81">
        <v>0</v>
      </c>
      <c r="GF81">
        <v>0.488803625</v>
      </c>
      <c r="GG81">
        <v>0.008312701688553081</v>
      </c>
      <c r="GH81">
        <v>0.00107320889596341</v>
      </c>
      <c r="GI81">
        <v>1</v>
      </c>
      <c r="GJ81">
        <v>1</v>
      </c>
      <c r="GK81">
        <v>2</v>
      </c>
      <c r="GL81" t="s">
        <v>432</v>
      </c>
      <c r="GM81">
        <v>3.10083</v>
      </c>
      <c r="GN81">
        <v>2.73543</v>
      </c>
      <c r="GO81">
        <v>0.161502</v>
      </c>
      <c r="GP81">
        <v>0.164617</v>
      </c>
      <c r="GQ81">
        <v>0.0543917</v>
      </c>
      <c r="GR81">
        <v>0.0528509</v>
      </c>
      <c r="GS81">
        <v>21646.2</v>
      </c>
      <c r="GT81">
        <v>21289.5</v>
      </c>
      <c r="GU81">
        <v>26351</v>
      </c>
      <c r="GV81">
        <v>25809.4</v>
      </c>
      <c r="GW81">
        <v>40029.7</v>
      </c>
      <c r="GX81">
        <v>37319.3</v>
      </c>
      <c r="GY81">
        <v>46109.7</v>
      </c>
      <c r="GZ81">
        <v>42619.4</v>
      </c>
      <c r="HA81">
        <v>1.93202</v>
      </c>
      <c r="HB81">
        <v>1.9581</v>
      </c>
      <c r="HC81">
        <v>0.0274852</v>
      </c>
      <c r="HD81">
        <v>0</v>
      </c>
      <c r="HE81">
        <v>19.5373</v>
      </c>
      <c r="HF81">
        <v>999.9</v>
      </c>
      <c r="HG81">
        <v>25.7</v>
      </c>
      <c r="HH81">
        <v>29.6</v>
      </c>
      <c r="HI81">
        <v>11.8829</v>
      </c>
      <c r="HJ81">
        <v>60.9977</v>
      </c>
      <c r="HK81">
        <v>26.6707</v>
      </c>
      <c r="HL81">
        <v>1</v>
      </c>
      <c r="HM81">
        <v>-0.191037</v>
      </c>
      <c r="HN81">
        <v>3.6194</v>
      </c>
      <c r="HO81">
        <v>20.2392</v>
      </c>
      <c r="HP81">
        <v>5.21699</v>
      </c>
      <c r="HQ81">
        <v>11.98</v>
      </c>
      <c r="HR81">
        <v>4.9648</v>
      </c>
      <c r="HS81">
        <v>3.274</v>
      </c>
      <c r="HT81">
        <v>9999</v>
      </c>
      <c r="HU81">
        <v>9999</v>
      </c>
      <c r="HV81">
        <v>9999</v>
      </c>
      <c r="HW81">
        <v>935.7</v>
      </c>
      <c r="HX81">
        <v>1.86417</v>
      </c>
      <c r="HY81">
        <v>1.86013</v>
      </c>
      <c r="HZ81">
        <v>1.85836</v>
      </c>
      <c r="IA81">
        <v>1.85988</v>
      </c>
      <c r="IB81">
        <v>1.85989</v>
      </c>
      <c r="IC81">
        <v>1.85826</v>
      </c>
      <c r="ID81">
        <v>1.85731</v>
      </c>
      <c r="IE81">
        <v>1.85237</v>
      </c>
      <c r="IF81">
        <v>0</v>
      </c>
      <c r="IG81">
        <v>0</v>
      </c>
      <c r="IH81">
        <v>0</v>
      </c>
      <c r="II81">
        <v>0</v>
      </c>
      <c r="IJ81" t="s">
        <v>433</v>
      </c>
      <c r="IK81" t="s">
        <v>434</v>
      </c>
      <c r="IL81" t="s">
        <v>435</v>
      </c>
      <c r="IM81" t="s">
        <v>435</v>
      </c>
      <c r="IN81" t="s">
        <v>435</v>
      </c>
      <c r="IO81" t="s">
        <v>435</v>
      </c>
      <c r="IP81">
        <v>0</v>
      </c>
      <c r="IQ81">
        <v>100</v>
      </c>
      <c r="IR81">
        <v>100</v>
      </c>
      <c r="IS81">
        <v>-0.92</v>
      </c>
      <c r="IT81">
        <v>0.0276</v>
      </c>
      <c r="IU81">
        <v>-0.3228139330668147</v>
      </c>
      <c r="IV81">
        <v>-0.001399286051689175</v>
      </c>
      <c r="IW81">
        <v>1.297619083215453E-06</v>
      </c>
      <c r="IX81">
        <v>-4.997941095464379E-10</v>
      </c>
      <c r="IY81">
        <v>-0.005634625857734406</v>
      </c>
      <c r="IZ81">
        <v>-0.003512179546530375</v>
      </c>
      <c r="JA81">
        <v>0.0008073039280847738</v>
      </c>
      <c r="JB81">
        <v>-5.485301315548657E-06</v>
      </c>
      <c r="JC81">
        <v>2</v>
      </c>
      <c r="JD81">
        <v>1997</v>
      </c>
      <c r="JE81">
        <v>1</v>
      </c>
      <c r="JF81">
        <v>25</v>
      </c>
      <c r="JG81">
        <v>875.8</v>
      </c>
      <c r="JH81">
        <v>875.9</v>
      </c>
      <c r="JI81">
        <v>2.37793</v>
      </c>
      <c r="JJ81">
        <v>2.61108</v>
      </c>
      <c r="JK81">
        <v>1.49658</v>
      </c>
      <c r="JL81">
        <v>2.38892</v>
      </c>
      <c r="JM81">
        <v>1.54907</v>
      </c>
      <c r="JN81">
        <v>2.39624</v>
      </c>
      <c r="JO81">
        <v>34.1452</v>
      </c>
      <c r="JP81">
        <v>24.1838</v>
      </c>
      <c r="JQ81">
        <v>18</v>
      </c>
      <c r="JR81">
        <v>486.426</v>
      </c>
      <c r="JS81">
        <v>514.859</v>
      </c>
      <c r="JT81">
        <v>15.3862</v>
      </c>
      <c r="JU81">
        <v>24.7509</v>
      </c>
      <c r="JV81">
        <v>30.0002</v>
      </c>
      <c r="JW81">
        <v>24.8586</v>
      </c>
      <c r="JX81">
        <v>24.8155</v>
      </c>
      <c r="JY81">
        <v>47.7705</v>
      </c>
      <c r="JZ81">
        <v>23.2715</v>
      </c>
      <c r="KA81">
        <v>20.8522</v>
      </c>
      <c r="KB81">
        <v>15.3968</v>
      </c>
      <c r="KC81">
        <v>1055.35</v>
      </c>
      <c r="KD81">
        <v>8.844530000000001</v>
      </c>
      <c r="KE81">
        <v>100.74</v>
      </c>
      <c r="KF81">
        <v>101.114</v>
      </c>
    </row>
    <row r="82" spans="1:292">
      <c r="A82">
        <v>64</v>
      </c>
      <c r="B82">
        <v>1679508994</v>
      </c>
      <c r="C82">
        <v>406.5</v>
      </c>
      <c r="D82" t="s">
        <v>561</v>
      </c>
      <c r="E82" t="s">
        <v>562</v>
      </c>
      <c r="F82">
        <v>5</v>
      </c>
      <c r="G82" t="s">
        <v>428</v>
      </c>
      <c r="H82">
        <v>1679508986.5</v>
      </c>
      <c r="I82">
        <f>(J82)/1000</f>
        <v>0</v>
      </c>
      <c r="J82">
        <f>IF(DO82, AM82, AG82)</f>
        <v>0</v>
      </c>
      <c r="K82">
        <f>IF(DO82, AH82, AF82)</f>
        <v>0</v>
      </c>
      <c r="L82">
        <f>DQ82 - IF(AT82&gt;1, K82*DK82*100.0/(AV82*EE82), 0)</f>
        <v>0</v>
      </c>
      <c r="M82">
        <f>((S82-I82/2)*L82-K82)/(S82+I82/2)</f>
        <v>0</v>
      </c>
      <c r="N82">
        <f>M82*(DX82+DY82)/1000.0</f>
        <v>0</v>
      </c>
      <c r="O82">
        <f>(DQ82 - IF(AT82&gt;1, K82*DK82*100.0/(AV82*EE82), 0))*(DX82+DY82)/1000.0</f>
        <v>0</v>
      </c>
      <c r="P82">
        <f>2.0/((1/R82-1/Q82)+SIGN(R82)*SQRT((1/R82-1/Q82)*(1/R82-1/Q82) + 4*DL82/((DL82+1)*(DL82+1))*(2*1/R82*1/Q82-1/Q82*1/Q82)))</f>
        <v>0</v>
      </c>
      <c r="Q82">
        <f>IF(LEFT(DM82,1)&lt;&gt;"0",IF(LEFT(DM82,1)="1",3.0,DN82),$D$5+$E$5*(EE82*DX82/($K$5*1000))+$F$5*(EE82*DX82/($K$5*1000))*MAX(MIN(DK82,$J$5),$I$5)*MAX(MIN(DK82,$J$5),$I$5)+$G$5*MAX(MIN(DK82,$J$5),$I$5)*(EE82*DX82/($K$5*1000))+$H$5*(EE82*DX82/($K$5*1000))*(EE82*DX82/($K$5*1000)))</f>
        <v>0</v>
      </c>
      <c r="R82">
        <f>I82*(1000-(1000*0.61365*exp(17.502*V82/(240.97+V82))/(DX82+DY82)+DS82)/2)/(1000*0.61365*exp(17.502*V82/(240.97+V82))/(DX82+DY82)-DS82)</f>
        <v>0</v>
      </c>
      <c r="S82">
        <f>1/((DL82+1)/(P82/1.6)+1/(Q82/1.37)) + DL82/((DL82+1)/(P82/1.6) + DL82/(Q82/1.37))</f>
        <v>0</v>
      </c>
      <c r="T82">
        <f>(DG82*DJ82)</f>
        <v>0</v>
      </c>
      <c r="U82">
        <f>(DZ82+(T82+2*0.95*5.67E-8*(((DZ82+$B$9)+273)^4-(DZ82+273)^4)-44100*I82)/(1.84*29.3*Q82+8*0.95*5.67E-8*(DZ82+273)^3))</f>
        <v>0</v>
      </c>
      <c r="V82">
        <f>($C$9*EA82+$D$9*EB82+$E$9*U82)</f>
        <v>0</v>
      </c>
      <c r="W82">
        <f>0.61365*exp(17.502*V82/(240.97+V82))</f>
        <v>0</v>
      </c>
      <c r="X82">
        <f>(Y82/Z82*100)</f>
        <v>0</v>
      </c>
      <c r="Y82">
        <f>DS82*(DX82+DY82)/1000</f>
        <v>0</v>
      </c>
      <c r="Z82">
        <f>0.61365*exp(17.502*DZ82/(240.97+DZ82))</f>
        <v>0</v>
      </c>
      <c r="AA82">
        <f>(W82-DS82*(DX82+DY82)/1000)</f>
        <v>0</v>
      </c>
      <c r="AB82">
        <f>(-I82*44100)</f>
        <v>0</v>
      </c>
      <c r="AC82">
        <f>2*29.3*Q82*0.92*(DZ82-V82)</f>
        <v>0</v>
      </c>
      <c r="AD82">
        <f>2*0.95*5.67E-8*(((DZ82+$B$9)+273)^4-(V82+273)^4)</f>
        <v>0</v>
      </c>
      <c r="AE82">
        <f>T82+AD82+AB82+AC82</f>
        <v>0</v>
      </c>
      <c r="AF82">
        <f>DW82*AT82*(DR82-DQ82*(1000-AT82*DT82)/(1000-AT82*DS82))/(100*DK82)</f>
        <v>0</v>
      </c>
      <c r="AG82">
        <f>1000*DW82*AT82*(DS82-DT82)/(100*DK82*(1000-AT82*DS82))</f>
        <v>0</v>
      </c>
      <c r="AH82">
        <f>(AI82 - AJ82 - DX82*1E3/(8.314*(DZ82+273.15)) * AL82/DW82 * AK82) * DW82/(100*DK82) * (1000 - DT82)/1000</f>
        <v>0</v>
      </c>
      <c r="AI82">
        <v>1049.577939317252</v>
      </c>
      <c r="AJ82">
        <v>1028.06109090909</v>
      </c>
      <c r="AK82">
        <v>3.360986798615661</v>
      </c>
      <c r="AL82">
        <v>67.30139003579045</v>
      </c>
      <c r="AM82">
        <f>(AO82 - AN82 + DX82*1E3/(8.314*(DZ82+273.15)) * AQ82/DW82 * AP82) * DW82/(100*DK82) * 1000/(1000 - AO82)</f>
        <v>0</v>
      </c>
      <c r="AN82">
        <v>8.885465979050085</v>
      </c>
      <c r="AO82">
        <v>9.376403454545455</v>
      </c>
      <c r="AP82">
        <v>4.063020237095528E-07</v>
      </c>
      <c r="AQ82">
        <v>93.42874812251745</v>
      </c>
      <c r="AR82">
        <v>2</v>
      </c>
      <c r="AS82">
        <v>0</v>
      </c>
      <c r="AT82">
        <f>IF(AR82*$H$15&gt;=AV82,1.0,(AV82/(AV82-AR82*$H$15)))</f>
        <v>0</v>
      </c>
      <c r="AU82">
        <f>(AT82-1)*100</f>
        <v>0</v>
      </c>
      <c r="AV82">
        <f>MAX(0,($B$15+$C$15*EE82)/(1+$D$15*EE82)*DX82/(DZ82+273)*$E$15)</f>
        <v>0</v>
      </c>
      <c r="AW82" t="s">
        <v>429</v>
      </c>
      <c r="AX82" t="s">
        <v>429</v>
      </c>
      <c r="AY82">
        <v>0</v>
      </c>
      <c r="AZ82">
        <v>0</v>
      </c>
      <c r="BA82">
        <f>1-AY82/AZ82</f>
        <v>0</v>
      </c>
      <c r="BB82">
        <v>0</v>
      </c>
      <c r="BC82" t="s">
        <v>429</v>
      </c>
      <c r="BD82" t="s">
        <v>429</v>
      </c>
      <c r="BE82">
        <v>0</v>
      </c>
      <c r="BF82">
        <v>0</v>
      </c>
      <c r="BG82">
        <f>1-BE82/BF82</f>
        <v>0</v>
      </c>
      <c r="BH82">
        <v>0.5</v>
      </c>
      <c r="BI82">
        <f>DH82</f>
        <v>0</v>
      </c>
      <c r="BJ82">
        <f>K82</f>
        <v>0</v>
      </c>
      <c r="BK82">
        <f>BG82*BH82*BI82</f>
        <v>0</v>
      </c>
      <c r="BL82">
        <f>(BJ82-BB82)/BI82</f>
        <v>0</v>
      </c>
      <c r="BM82">
        <f>(AZ82-BF82)/BF82</f>
        <v>0</v>
      </c>
      <c r="BN82">
        <f>AY82/(BA82+AY82/BF82)</f>
        <v>0</v>
      </c>
      <c r="BO82" t="s">
        <v>429</v>
      </c>
      <c r="BP82">
        <v>0</v>
      </c>
      <c r="BQ82">
        <f>IF(BP82&lt;&gt;0, BP82, BN82)</f>
        <v>0</v>
      </c>
      <c r="BR82">
        <f>1-BQ82/BF82</f>
        <v>0</v>
      </c>
      <c r="BS82">
        <f>(BF82-BE82)/(BF82-BQ82)</f>
        <v>0</v>
      </c>
      <c r="BT82">
        <f>(AZ82-BF82)/(AZ82-BQ82)</f>
        <v>0</v>
      </c>
      <c r="BU82">
        <f>(BF82-BE82)/(BF82-AY82)</f>
        <v>0</v>
      </c>
      <c r="BV82">
        <f>(AZ82-BF82)/(AZ82-AY82)</f>
        <v>0</v>
      </c>
      <c r="BW82">
        <f>(BS82*BQ82/BE82)</f>
        <v>0</v>
      </c>
      <c r="BX82">
        <f>(1-BW82)</f>
        <v>0</v>
      </c>
      <c r="DG82">
        <f>$B$13*EF82+$C$13*EG82+$F$13*ER82*(1-EU82)</f>
        <v>0</v>
      </c>
      <c r="DH82">
        <f>DG82*DI82</f>
        <v>0</v>
      </c>
      <c r="DI82">
        <f>($B$13*$D$11+$C$13*$D$11+$F$13*((FE82+EW82)/MAX(FE82+EW82+FF82, 0.1)*$I$11+FF82/MAX(FE82+EW82+FF82, 0.1)*$J$11))/($B$13+$C$13+$F$13)</f>
        <v>0</v>
      </c>
      <c r="DJ82">
        <f>($B$13*$K$11+$C$13*$K$11+$F$13*((FE82+EW82)/MAX(FE82+EW82+FF82, 0.1)*$P$11+FF82/MAX(FE82+EW82+FF82, 0.1)*$Q$11))/($B$13+$C$13+$F$13)</f>
        <v>0</v>
      </c>
      <c r="DK82">
        <v>1.91</v>
      </c>
      <c r="DL82">
        <v>0.5</v>
      </c>
      <c r="DM82" t="s">
        <v>430</v>
      </c>
      <c r="DN82">
        <v>2</v>
      </c>
      <c r="DO82" t="b">
        <v>1</v>
      </c>
      <c r="DP82">
        <v>1679508986.5</v>
      </c>
      <c r="DQ82">
        <v>995.0542962962963</v>
      </c>
      <c r="DR82">
        <v>1025.819259259259</v>
      </c>
      <c r="DS82">
        <v>9.375002592592594</v>
      </c>
      <c r="DT82">
        <v>8.885108148148149</v>
      </c>
      <c r="DU82">
        <v>995.9777037037037</v>
      </c>
      <c r="DV82">
        <v>9.347410370370371</v>
      </c>
      <c r="DW82">
        <v>499.9967407407407</v>
      </c>
      <c r="DX82">
        <v>90.05033703703702</v>
      </c>
      <c r="DY82">
        <v>0.09999702592592591</v>
      </c>
      <c r="DZ82">
        <v>18.90954074074074</v>
      </c>
      <c r="EA82">
        <v>19.98531481481481</v>
      </c>
      <c r="EB82">
        <v>999.9000000000001</v>
      </c>
      <c r="EC82">
        <v>0</v>
      </c>
      <c r="ED82">
        <v>0</v>
      </c>
      <c r="EE82">
        <v>10006.33296296296</v>
      </c>
      <c r="EF82">
        <v>0</v>
      </c>
      <c r="EG82">
        <v>12.5071</v>
      </c>
      <c r="EH82">
        <v>-30.76511481481482</v>
      </c>
      <c r="EI82">
        <v>1004.47162962963</v>
      </c>
      <c r="EJ82">
        <v>1035.016296296296</v>
      </c>
      <c r="EK82">
        <v>0.4898952962962962</v>
      </c>
      <c r="EL82">
        <v>1025.819259259259</v>
      </c>
      <c r="EM82">
        <v>8.885108148148149</v>
      </c>
      <c r="EN82">
        <v>0.8442223703703702</v>
      </c>
      <c r="EO82">
        <v>0.8001069999999999</v>
      </c>
      <c r="EP82">
        <v>4.473446296296296</v>
      </c>
      <c r="EQ82">
        <v>3.709201851851852</v>
      </c>
      <c r="ER82">
        <v>2000.016666666667</v>
      </c>
      <c r="ES82">
        <v>0.9800057037037038</v>
      </c>
      <c r="ET82">
        <v>0.01999392962962963</v>
      </c>
      <c r="EU82">
        <v>0</v>
      </c>
      <c r="EV82">
        <v>170.0699259259259</v>
      </c>
      <c r="EW82">
        <v>5.00078</v>
      </c>
      <c r="EX82">
        <v>3387.570370370371</v>
      </c>
      <c r="EY82">
        <v>16379.81481481482</v>
      </c>
      <c r="EZ82">
        <v>37.40951851851852</v>
      </c>
      <c r="FA82">
        <v>38.75903703703703</v>
      </c>
      <c r="FB82">
        <v>38.24981481481482</v>
      </c>
      <c r="FC82">
        <v>37.84914814814815</v>
      </c>
      <c r="FD82">
        <v>37.95814814814815</v>
      </c>
      <c r="FE82">
        <v>1955.126666666666</v>
      </c>
      <c r="FF82">
        <v>39.89000000000001</v>
      </c>
      <c r="FG82">
        <v>0</v>
      </c>
      <c r="FH82">
        <v>1679508976</v>
      </c>
      <c r="FI82">
        <v>0</v>
      </c>
      <c r="FJ82">
        <v>170.05912</v>
      </c>
      <c r="FK82">
        <v>-0.4876922992823713</v>
      </c>
      <c r="FL82">
        <v>-4.809999967088046</v>
      </c>
      <c r="FM82">
        <v>3387.5632</v>
      </c>
      <c r="FN82">
        <v>15</v>
      </c>
      <c r="FO82">
        <v>0</v>
      </c>
      <c r="FP82" t="s">
        <v>431</v>
      </c>
      <c r="FQ82">
        <v>1679456443.1</v>
      </c>
      <c r="FR82">
        <v>1679456433.1</v>
      </c>
      <c r="FS82">
        <v>0</v>
      </c>
      <c r="FT82">
        <v>-0.109</v>
      </c>
      <c r="FU82">
        <v>0.019</v>
      </c>
      <c r="FV82">
        <v>-0.823</v>
      </c>
      <c r="FW82">
        <v>0.271</v>
      </c>
      <c r="FX82">
        <v>420</v>
      </c>
      <c r="FY82">
        <v>24</v>
      </c>
      <c r="FZ82">
        <v>0.71</v>
      </c>
      <c r="GA82">
        <v>0.25</v>
      </c>
      <c r="GB82">
        <v>-30.7509175</v>
      </c>
      <c r="GC82">
        <v>-0.002646529080674787</v>
      </c>
      <c r="GD82">
        <v>0.05417859303959438</v>
      </c>
      <c r="GE82">
        <v>1</v>
      </c>
      <c r="GF82">
        <v>0.4896043</v>
      </c>
      <c r="GG82">
        <v>0.009396517823638699</v>
      </c>
      <c r="GH82">
        <v>0.001171622063636562</v>
      </c>
      <c r="GI82">
        <v>1</v>
      </c>
      <c r="GJ82">
        <v>2</v>
      </c>
      <c r="GK82">
        <v>2</v>
      </c>
      <c r="GL82" t="s">
        <v>476</v>
      </c>
      <c r="GM82">
        <v>3.10104</v>
      </c>
      <c r="GN82">
        <v>2.73552</v>
      </c>
      <c r="GO82">
        <v>0.163199</v>
      </c>
      <c r="GP82">
        <v>0.166301</v>
      </c>
      <c r="GQ82">
        <v>0.0543937</v>
      </c>
      <c r="GR82">
        <v>0.0528578</v>
      </c>
      <c r="GS82">
        <v>21602.3</v>
      </c>
      <c r="GT82">
        <v>21246.8</v>
      </c>
      <c r="GU82">
        <v>26350.9</v>
      </c>
      <c r="GV82">
        <v>25809.7</v>
      </c>
      <c r="GW82">
        <v>40030</v>
      </c>
      <c r="GX82">
        <v>37319.4</v>
      </c>
      <c r="GY82">
        <v>46109.9</v>
      </c>
      <c r="GZ82">
        <v>42619.6</v>
      </c>
      <c r="HA82">
        <v>1.9325</v>
      </c>
      <c r="HB82">
        <v>1.9577</v>
      </c>
      <c r="HC82">
        <v>0.0280328</v>
      </c>
      <c r="HD82">
        <v>0</v>
      </c>
      <c r="HE82">
        <v>19.539</v>
      </c>
      <c r="HF82">
        <v>999.9</v>
      </c>
      <c r="HG82">
        <v>25.7</v>
      </c>
      <c r="HH82">
        <v>29.6</v>
      </c>
      <c r="HI82">
        <v>11.8834</v>
      </c>
      <c r="HJ82">
        <v>61.1577</v>
      </c>
      <c r="HK82">
        <v>26.6306</v>
      </c>
      <c r="HL82">
        <v>1</v>
      </c>
      <c r="HM82">
        <v>-0.190716</v>
      </c>
      <c r="HN82">
        <v>3.62277</v>
      </c>
      <c r="HO82">
        <v>20.2392</v>
      </c>
      <c r="HP82">
        <v>5.21699</v>
      </c>
      <c r="HQ82">
        <v>11.98</v>
      </c>
      <c r="HR82">
        <v>4.9649</v>
      </c>
      <c r="HS82">
        <v>3.27387</v>
      </c>
      <c r="HT82">
        <v>9999</v>
      </c>
      <c r="HU82">
        <v>9999</v>
      </c>
      <c r="HV82">
        <v>9999</v>
      </c>
      <c r="HW82">
        <v>935.7</v>
      </c>
      <c r="HX82">
        <v>1.86416</v>
      </c>
      <c r="HY82">
        <v>1.86017</v>
      </c>
      <c r="HZ82">
        <v>1.85836</v>
      </c>
      <c r="IA82">
        <v>1.85988</v>
      </c>
      <c r="IB82">
        <v>1.85989</v>
      </c>
      <c r="IC82">
        <v>1.85826</v>
      </c>
      <c r="ID82">
        <v>1.85732</v>
      </c>
      <c r="IE82">
        <v>1.85239</v>
      </c>
      <c r="IF82">
        <v>0</v>
      </c>
      <c r="IG82">
        <v>0</v>
      </c>
      <c r="IH82">
        <v>0</v>
      </c>
      <c r="II82">
        <v>0</v>
      </c>
      <c r="IJ82" t="s">
        <v>433</v>
      </c>
      <c r="IK82" t="s">
        <v>434</v>
      </c>
      <c r="IL82" t="s">
        <v>435</v>
      </c>
      <c r="IM82" t="s">
        <v>435</v>
      </c>
      <c r="IN82" t="s">
        <v>435</v>
      </c>
      <c r="IO82" t="s">
        <v>435</v>
      </c>
      <c r="IP82">
        <v>0</v>
      </c>
      <c r="IQ82">
        <v>100</v>
      </c>
      <c r="IR82">
        <v>100</v>
      </c>
      <c r="IS82">
        <v>-0.93</v>
      </c>
      <c r="IT82">
        <v>0.0276</v>
      </c>
      <c r="IU82">
        <v>-0.3228139330668147</v>
      </c>
      <c r="IV82">
        <v>-0.001399286051689175</v>
      </c>
      <c r="IW82">
        <v>1.297619083215453E-06</v>
      </c>
      <c r="IX82">
        <v>-4.997941095464379E-10</v>
      </c>
      <c r="IY82">
        <v>-0.005634625857734406</v>
      </c>
      <c r="IZ82">
        <v>-0.003512179546530375</v>
      </c>
      <c r="JA82">
        <v>0.0008073039280847738</v>
      </c>
      <c r="JB82">
        <v>-5.485301315548657E-06</v>
      </c>
      <c r="JC82">
        <v>2</v>
      </c>
      <c r="JD82">
        <v>1997</v>
      </c>
      <c r="JE82">
        <v>1</v>
      </c>
      <c r="JF82">
        <v>25</v>
      </c>
      <c r="JG82">
        <v>875.8</v>
      </c>
      <c r="JH82">
        <v>876</v>
      </c>
      <c r="JI82">
        <v>2.40967</v>
      </c>
      <c r="JJ82">
        <v>2.61475</v>
      </c>
      <c r="JK82">
        <v>1.49658</v>
      </c>
      <c r="JL82">
        <v>2.39014</v>
      </c>
      <c r="JM82">
        <v>1.54907</v>
      </c>
      <c r="JN82">
        <v>2.35229</v>
      </c>
      <c r="JO82">
        <v>34.1452</v>
      </c>
      <c r="JP82">
        <v>24.1751</v>
      </c>
      <c r="JQ82">
        <v>18</v>
      </c>
      <c r="JR82">
        <v>486.711</v>
      </c>
      <c r="JS82">
        <v>514.604</v>
      </c>
      <c r="JT82">
        <v>15.3997</v>
      </c>
      <c r="JU82">
        <v>24.753</v>
      </c>
      <c r="JV82">
        <v>30.0002</v>
      </c>
      <c r="JW82">
        <v>24.8602</v>
      </c>
      <c r="JX82">
        <v>24.8168</v>
      </c>
      <c r="JY82">
        <v>48.3541</v>
      </c>
      <c r="JZ82">
        <v>23.2715</v>
      </c>
      <c r="KA82">
        <v>20.8522</v>
      </c>
      <c r="KB82">
        <v>15.4021</v>
      </c>
      <c r="KC82">
        <v>1075.39</v>
      </c>
      <c r="KD82">
        <v>8.844530000000001</v>
      </c>
      <c r="KE82">
        <v>100.74</v>
      </c>
      <c r="KF82">
        <v>101.115</v>
      </c>
    </row>
    <row r="83" spans="1:292">
      <c r="A83">
        <v>65</v>
      </c>
      <c r="B83">
        <v>1679508999</v>
      </c>
      <c r="C83">
        <v>411.5</v>
      </c>
      <c r="D83" t="s">
        <v>563</v>
      </c>
      <c r="E83" t="s">
        <v>564</v>
      </c>
      <c r="F83">
        <v>5</v>
      </c>
      <c r="G83" t="s">
        <v>428</v>
      </c>
      <c r="H83">
        <v>1679508991.214286</v>
      </c>
      <c r="I83">
        <f>(J83)/1000</f>
        <v>0</v>
      </c>
      <c r="J83">
        <f>IF(DO83, AM83, AG83)</f>
        <v>0</v>
      </c>
      <c r="K83">
        <f>IF(DO83, AH83, AF83)</f>
        <v>0</v>
      </c>
      <c r="L83">
        <f>DQ83 - IF(AT83&gt;1, K83*DK83*100.0/(AV83*EE83), 0)</f>
        <v>0</v>
      </c>
      <c r="M83">
        <f>((S83-I83/2)*L83-K83)/(S83+I83/2)</f>
        <v>0</v>
      </c>
      <c r="N83">
        <f>M83*(DX83+DY83)/1000.0</f>
        <v>0</v>
      </c>
      <c r="O83">
        <f>(DQ83 - IF(AT83&gt;1, K83*DK83*100.0/(AV83*EE83), 0))*(DX83+DY83)/1000.0</f>
        <v>0</v>
      </c>
      <c r="P83">
        <f>2.0/((1/R83-1/Q83)+SIGN(R83)*SQRT((1/R83-1/Q83)*(1/R83-1/Q83) + 4*DL83/((DL83+1)*(DL83+1))*(2*1/R83*1/Q83-1/Q83*1/Q83)))</f>
        <v>0</v>
      </c>
      <c r="Q83">
        <f>IF(LEFT(DM83,1)&lt;&gt;"0",IF(LEFT(DM83,1)="1",3.0,DN83),$D$5+$E$5*(EE83*DX83/($K$5*1000))+$F$5*(EE83*DX83/($K$5*1000))*MAX(MIN(DK83,$J$5),$I$5)*MAX(MIN(DK83,$J$5),$I$5)+$G$5*MAX(MIN(DK83,$J$5),$I$5)*(EE83*DX83/($K$5*1000))+$H$5*(EE83*DX83/($K$5*1000))*(EE83*DX83/($K$5*1000)))</f>
        <v>0</v>
      </c>
      <c r="R83">
        <f>I83*(1000-(1000*0.61365*exp(17.502*V83/(240.97+V83))/(DX83+DY83)+DS83)/2)/(1000*0.61365*exp(17.502*V83/(240.97+V83))/(DX83+DY83)-DS83)</f>
        <v>0</v>
      </c>
      <c r="S83">
        <f>1/((DL83+1)/(P83/1.6)+1/(Q83/1.37)) + DL83/((DL83+1)/(P83/1.6) + DL83/(Q83/1.37))</f>
        <v>0</v>
      </c>
      <c r="T83">
        <f>(DG83*DJ83)</f>
        <v>0</v>
      </c>
      <c r="U83">
        <f>(DZ83+(T83+2*0.95*5.67E-8*(((DZ83+$B$9)+273)^4-(DZ83+273)^4)-44100*I83)/(1.84*29.3*Q83+8*0.95*5.67E-8*(DZ83+273)^3))</f>
        <v>0</v>
      </c>
      <c r="V83">
        <f>($C$9*EA83+$D$9*EB83+$E$9*U83)</f>
        <v>0</v>
      </c>
      <c r="W83">
        <f>0.61365*exp(17.502*V83/(240.97+V83))</f>
        <v>0</v>
      </c>
      <c r="X83">
        <f>(Y83/Z83*100)</f>
        <v>0</v>
      </c>
      <c r="Y83">
        <f>DS83*(DX83+DY83)/1000</f>
        <v>0</v>
      </c>
      <c r="Z83">
        <f>0.61365*exp(17.502*DZ83/(240.97+DZ83))</f>
        <v>0</v>
      </c>
      <c r="AA83">
        <f>(W83-DS83*(DX83+DY83)/1000)</f>
        <v>0</v>
      </c>
      <c r="AB83">
        <f>(-I83*44100)</f>
        <v>0</v>
      </c>
      <c r="AC83">
        <f>2*29.3*Q83*0.92*(DZ83-V83)</f>
        <v>0</v>
      </c>
      <c r="AD83">
        <f>2*0.95*5.67E-8*(((DZ83+$B$9)+273)^4-(V83+273)^4)</f>
        <v>0</v>
      </c>
      <c r="AE83">
        <f>T83+AD83+AB83+AC83</f>
        <v>0</v>
      </c>
      <c r="AF83">
        <f>DW83*AT83*(DR83-DQ83*(1000-AT83*DT83)/(1000-AT83*DS83))/(100*DK83)</f>
        <v>0</v>
      </c>
      <c r="AG83">
        <f>1000*DW83*AT83*(DS83-DT83)/(100*DK83*(1000-AT83*DS83))</f>
        <v>0</v>
      </c>
      <c r="AH83">
        <f>(AI83 - AJ83 - DX83*1E3/(8.314*(DZ83+273.15)) * AL83/DW83 * AK83) * DW83/(100*DK83) * (1000 - DT83)/1000</f>
        <v>0</v>
      </c>
      <c r="AI83">
        <v>1066.660680165119</v>
      </c>
      <c r="AJ83">
        <v>1045.088545454546</v>
      </c>
      <c r="AK83">
        <v>3.392015684812822</v>
      </c>
      <c r="AL83">
        <v>67.30139003579045</v>
      </c>
      <c r="AM83">
        <f>(AO83 - AN83 + DX83*1E3/(8.314*(DZ83+273.15)) * AQ83/DW83 * AP83) * DW83/(100*DK83) * 1000/(1000 - AO83)</f>
        <v>0</v>
      </c>
      <c r="AN83">
        <v>8.88686968277405</v>
      </c>
      <c r="AO83">
        <v>9.376034848484849</v>
      </c>
      <c r="AP83">
        <v>-8.473596765181839E-08</v>
      </c>
      <c r="AQ83">
        <v>93.42874812251745</v>
      </c>
      <c r="AR83">
        <v>2</v>
      </c>
      <c r="AS83">
        <v>0</v>
      </c>
      <c r="AT83">
        <f>IF(AR83*$H$15&gt;=AV83,1.0,(AV83/(AV83-AR83*$H$15)))</f>
        <v>0</v>
      </c>
      <c r="AU83">
        <f>(AT83-1)*100</f>
        <v>0</v>
      </c>
      <c r="AV83">
        <f>MAX(0,($B$15+$C$15*EE83)/(1+$D$15*EE83)*DX83/(DZ83+273)*$E$15)</f>
        <v>0</v>
      </c>
      <c r="AW83" t="s">
        <v>429</v>
      </c>
      <c r="AX83" t="s">
        <v>429</v>
      </c>
      <c r="AY83">
        <v>0</v>
      </c>
      <c r="AZ83">
        <v>0</v>
      </c>
      <c r="BA83">
        <f>1-AY83/AZ83</f>
        <v>0</v>
      </c>
      <c r="BB83">
        <v>0</v>
      </c>
      <c r="BC83" t="s">
        <v>429</v>
      </c>
      <c r="BD83" t="s">
        <v>429</v>
      </c>
      <c r="BE83">
        <v>0</v>
      </c>
      <c r="BF83">
        <v>0</v>
      </c>
      <c r="BG83">
        <f>1-BE83/BF83</f>
        <v>0</v>
      </c>
      <c r="BH83">
        <v>0.5</v>
      </c>
      <c r="BI83">
        <f>DH83</f>
        <v>0</v>
      </c>
      <c r="BJ83">
        <f>K83</f>
        <v>0</v>
      </c>
      <c r="BK83">
        <f>BG83*BH83*BI83</f>
        <v>0</v>
      </c>
      <c r="BL83">
        <f>(BJ83-BB83)/BI83</f>
        <v>0</v>
      </c>
      <c r="BM83">
        <f>(AZ83-BF83)/BF83</f>
        <v>0</v>
      </c>
      <c r="BN83">
        <f>AY83/(BA83+AY83/BF83)</f>
        <v>0</v>
      </c>
      <c r="BO83" t="s">
        <v>429</v>
      </c>
      <c r="BP83">
        <v>0</v>
      </c>
      <c r="BQ83">
        <f>IF(BP83&lt;&gt;0, BP83, BN83)</f>
        <v>0</v>
      </c>
      <c r="BR83">
        <f>1-BQ83/BF83</f>
        <v>0</v>
      </c>
      <c r="BS83">
        <f>(BF83-BE83)/(BF83-BQ83)</f>
        <v>0</v>
      </c>
      <c r="BT83">
        <f>(AZ83-BF83)/(AZ83-BQ83)</f>
        <v>0</v>
      </c>
      <c r="BU83">
        <f>(BF83-BE83)/(BF83-AY83)</f>
        <v>0</v>
      </c>
      <c r="BV83">
        <f>(AZ83-BF83)/(AZ83-AY83)</f>
        <v>0</v>
      </c>
      <c r="BW83">
        <f>(BS83*BQ83/BE83)</f>
        <v>0</v>
      </c>
      <c r="BX83">
        <f>(1-BW83)</f>
        <v>0</v>
      </c>
      <c r="DG83">
        <f>$B$13*EF83+$C$13*EG83+$F$13*ER83*(1-EU83)</f>
        <v>0</v>
      </c>
      <c r="DH83">
        <f>DG83*DI83</f>
        <v>0</v>
      </c>
      <c r="DI83">
        <f>($B$13*$D$11+$C$13*$D$11+$F$13*((FE83+EW83)/MAX(FE83+EW83+FF83, 0.1)*$I$11+FF83/MAX(FE83+EW83+FF83, 0.1)*$J$11))/($B$13+$C$13+$F$13)</f>
        <v>0</v>
      </c>
      <c r="DJ83">
        <f>($B$13*$K$11+$C$13*$K$11+$F$13*((FE83+EW83)/MAX(FE83+EW83+FF83, 0.1)*$P$11+FF83/MAX(FE83+EW83+FF83, 0.1)*$Q$11))/($B$13+$C$13+$F$13)</f>
        <v>0</v>
      </c>
      <c r="DK83">
        <v>1.91</v>
      </c>
      <c r="DL83">
        <v>0.5</v>
      </c>
      <c r="DM83" t="s">
        <v>430</v>
      </c>
      <c r="DN83">
        <v>2</v>
      </c>
      <c r="DO83" t="b">
        <v>1</v>
      </c>
      <c r="DP83">
        <v>1679508991.214286</v>
      </c>
      <c r="DQ83">
        <v>1010.839464285714</v>
      </c>
      <c r="DR83">
        <v>1041.623214285715</v>
      </c>
      <c r="DS83">
        <v>9.375919642857143</v>
      </c>
      <c r="DT83">
        <v>8.885678214285715</v>
      </c>
      <c r="DU83">
        <v>1011.767642857143</v>
      </c>
      <c r="DV83">
        <v>9.348317499999999</v>
      </c>
      <c r="DW83">
        <v>500.0130357142857</v>
      </c>
      <c r="DX83">
        <v>90.05068214285714</v>
      </c>
      <c r="DY83">
        <v>0.099951575</v>
      </c>
      <c r="DZ83">
        <v>18.91181071428571</v>
      </c>
      <c r="EA83">
        <v>19.98904285714286</v>
      </c>
      <c r="EB83">
        <v>999.9000000000002</v>
      </c>
      <c r="EC83">
        <v>0</v>
      </c>
      <c r="ED83">
        <v>0</v>
      </c>
      <c r="EE83">
        <v>10008.67142857143</v>
      </c>
      <c r="EF83">
        <v>0</v>
      </c>
      <c r="EG83">
        <v>12.5071</v>
      </c>
      <c r="EH83">
        <v>-30.78363571428572</v>
      </c>
      <c r="EI83">
        <v>1020.407428571429</v>
      </c>
      <c r="EJ83">
        <v>1050.962142857143</v>
      </c>
      <c r="EK83">
        <v>0.4902432142857142</v>
      </c>
      <c r="EL83">
        <v>1041.623214285715</v>
      </c>
      <c r="EM83">
        <v>8.885678214285715</v>
      </c>
      <c r="EN83">
        <v>0.8443082142857143</v>
      </c>
      <c r="EO83">
        <v>0.8001612857142856</v>
      </c>
      <c r="EP83">
        <v>4.474898571428571</v>
      </c>
      <c r="EQ83">
        <v>3.710166071428572</v>
      </c>
      <c r="ER83">
        <v>2000.004642857143</v>
      </c>
      <c r="ES83">
        <v>0.9800054642857141</v>
      </c>
      <c r="ET83">
        <v>0.01999416785714286</v>
      </c>
      <c r="EU83">
        <v>0</v>
      </c>
      <c r="EV83">
        <v>170.103</v>
      </c>
      <c r="EW83">
        <v>5.00078</v>
      </c>
      <c r="EX83">
        <v>3386.997857142857</v>
      </c>
      <c r="EY83">
        <v>16379.72857142857</v>
      </c>
      <c r="EZ83">
        <v>37.37710714285714</v>
      </c>
      <c r="FA83">
        <v>38.72967857142856</v>
      </c>
      <c r="FB83">
        <v>38.21857142857142</v>
      </c>
      <c r="FC83">
        <v>37.82546428571429</v>
      </c>
      <c r="FD83">
        <v>37.93278571428571</v>
      </c>
      <c r="FE83">
        <v>1955.114642857143</v>
      </c>
      <c r="FF83">
        <v>39.89000000000001</v>
      </c>
      <c r="FG83">
        <v>0</v>
      </c>
      <c r="FH83">
        <v>1679508981.4</v>
      </c>
      <c r="FI83">
        <v>0</v>
      </c>
      <c r="FJ83">
        <v>170.0917692307692</v>
      </c>
      <c r="FK83">
        <v>0.6355555498960288</v>
      </c>
      <c r="FL83">
        <v>-6.446153831770821</v>
      </c>
      <c r="FM83">
        <v>3386.931923076923</v>
      </c>
      <c r="FN83">
        <v>15</v>
      </c>
      <c r="FO83">
        <v>0</v>
      </c>
      <c r="FP83" t="s">
        <v>431</v>
      </c>
      <c r="FQ83">
        <v>1679456443.1</v>
      </c>
      <c r="FR83">
        <v>1679456433.1</v>
      </c>
      <c r="FS83">
        <v>0</v>
      </c>
      <c r="FT83">
        <v>-0.109</v>
      </c>
      <c r="FU83">
        <v>0.019</v>
      </c>
      <c r="FV83">
        <v>-0.823</v>
      </c>
      <c r="FW83">
        <v>0.271</v>
      </c>
      <c r="FX83">
        <v>420</v>
      </c>
      <c r="FY83">
        <v>24</v>
      </c>
      <c r="FZ83">
        <v>0.71</v>
      </c>
      <c r="GA83">
        <v>0.25</v>
      </c>
      <c r="GB83">
        <v>-30.778725</v>
      </c>
      <c r="GC83">
        <v>-0.2695114446528559</v>
      </c>
      <c r="GD83">
        <v>0.06756667355286916</v>
      </c>
      <c r="GE83">
        <v>0</v>
      </c>
      <c r="GF83">
        <v>0.48982495</v>
      </c>
      <c r="GG83">
        <v>0.004412420262664319</v>
      </c>
      <c r="GH83">
        <v>0.001038285003021809</v>
      </c>
      <c r="GI83">
        <v>1</v>
      </c>
      <c r="GJ83">
        <v>1</v>
      </c>
      <c r="GK83">
        <v>2</v>
      </c>
      <c r="GL83" t="s">
        <v>432</v>
      </c>
      <c r="GM83">
        <v>3.10086</v>
      </c>
      <c r="GN83">
        <v>2.73529</v>
      </c>
      <c r="GO83">
        <v>0.164901</v>
      </c>
      <c r="GP83">
        <v>0.167987</v>
      </c>
      <c r="GQ83">
        <v>0.0543917</v>
      </c>
      <c r="GR83">
        <v>0.0528574</v>
      </c>
      <c r="GS83">
        <v>21558.3</v>
      </c>
      <c r="GT83">
        <v>21203.8</v>
      </c>
      <c r="GU83">
        <v>26350.7</v>
      </c>
      <c r="GV83">
        <v>25809.6</v>
      </c>
      <c r="GW83">
        <v>40029.9</v>
      </c>
      <c r="GX83">
        <v>37319.6</v>
      </c>
      <c r="GY83">
        <v>46109.5</v>
      </c>
      <c r="GZ83">
        <v>42619.5</v>
      </c>
      <c r="HA83">
        <v>1.93187</v>
      </c>
      <c r="HB83">
        <v>1.95805</v>
      </c>
      <c r="HC83">
        <v>0.0271536</v>
      </c>
      <c r="HD83">
        <v>0</v>
      </c>
      <c r="HE83">
        <v>19.5401</v>
      </c>
      <c r="HF83">
        <v>999.9</v>
      </c>
      <c r="HG83">
        <v>25.7</v>
      </c>
      <c r="HH83">
        <v>29.5</v>
      </c>
      <c r="HI83">
        <v>11.814</v>
      </c>
      <c r="HJ83">
        <v>60.8077</v>
      </c>
      <c r="HK83">
        <v>26.883</v>
      </c>
      <c r="HL83">
        <v>1</v>
      </c>
      <c r="HM83">
        <v>-0.190666</v>
      </c>
      <c r="HN83">
        <v>3.64613</v>
      </c>
      <c r="HO83">
        <v>20.2386</v>
      </c>
      <c r="HP83">
        <v>5.21609</v>
      </c>
      <c r="HQ83">
        <v>11.98</v>
      </c>
      <c r="HR83">
        <v>4.9648</v>
      </c>
      <c r="HS83">
        <v>3.27387</v>
      </c>
      <c r="HT83">
        <v>9999</v>
      </c>
      <c r="HU83">
        <v>9999</v>
      </c>
      <c r="HV83">
        <v>9999</v>
      </c>
      <c r="HW83">
        <v>935.7</v>
      </c>
      <c r="HX83">
        <v>1.86417</v>
      </c>
      <c r="HY83">
        <v>1.86014</v>
      </c>
      <c r="HZ83">
        <v>1.85836</v>
      </c>
      <c r="IA83">
        <v>1.85989</v>
      </c>
      <c r="IB83">
        <v>1.85989</v>
      </c>
      <c r="IC83">
        <v>1.85826</v>
      </c>
      <c r="ID83">
        <v>1.8573</v>
      </c>
      <c r="IE83">
        <v>1.85239</v>
      </c>
      <c r="IF83">
        <v>0</v>
      </c>
      <c r="IG83">
        <v>0</v>
      </c>
      <c r="IH83">
        <v>0</v>
      </c>
      <c r="II83">
        <v>0</v>
      </c>
      <c r="IJ83" t="s">
        <v>433</v>
      </c>
      <c r="IK83" t="s">
        <v>434</v>
      </c>
      <c r="IL83" t="s">
        <v>435</v>
      </c>
      <c r="IM83" t="s">
        <v>435</v>
      </c>
      <c r="IN83" t="s">
        <v>435</v>
      </c>
      <c r="IO83" t="s">
        <v>435</v>
      </c>
      <c r="IP83">
        <v>0</v>
      </c>
      <c r="IQ83">
        <v>100</v>
      </c>
      <c r="IR83">
        <v>100</v>
      </c>
      <c r="IS83">
        <v>-0.93</v>
      </c>
      <c r="IT83">
        <v>0.0276</v>
      </c>
      <c r="IU83">
        <v>-0.3228139330668147</v>
      </c>
      <c r="IV83">
        <v>-0.001399286051689175</v>
      </c>
      <c r="IW83">
        <v>1.297619083215453E-06</v>
      </c>
      <c r="IX83">
        <v>-4.997941095464379E-10</v>
      </c>
      <c r="IY83">
        <v>-0.005634625857734406</v>
      </c>
      <c r="IZ83">
        <v>-0.003512179546530375</v>
      </c>
      <c r="JA83">
        <v>0.0008073039280847738</v>
      </c>
      <c r="JB83">
        <v>-5.485301315548657E-06</v>
      </c>
      <c r="JC83">
        <v>2</v>
      </c>
      <c r="JD83">
        <v>1997</v>
      </c>
      <c r="JE83">
        <v>1</v>
      </c>
      <c r="JF83">
        <v>25</v>
      </c>
      <c r="JG83">
        <v>875.9</v>
      </c>
      <c r="JH83">
        <v>876.1</v>
      </c>
      <c r="JI83">
        <v>2.43896</v>
      </c>
      <c r="JJ83">
        <v>2.60376</v>
      </c>
      <c r="JK83">
        <v>1.49658</v>
      </c>
      <c r="JL83">
        <v>2.39014</v>
      </c>
      <c r="JM83">
        <v>1.54907</v>
      </c>
      <c r="JN83">
        <v>2.37793</v>
      </c>
      <c r="JO83">
        <v>34.1452</v>
      </c>
      <c r="JP83">
        <v>24.1838</v>
      </c>
      <c r="JQ83">
        <v>18</v>
      </c>
      <c r="JR83">
        <v>486.371</v>
      </c>
      <c r="JS83">
        <v>514.8579999999999</v>
      </c>
      <c r="JT83">
        <v>15.4065</v>
      </c>
      <c r="JU83">
        <v>24.7551</v>
      </c>
      <c r="JV83">
        <v>30.0001</v>
      </c>
      <c r="JW83">
        <v>24.8623</v>
      </c>
      <c r="JX83">
        <v>24.819</v>
      </c>
      <c r="JY83">
        <v>48.9948</v>
      </c>
      <c r="JZ83">
        <v>23.2715</v>
      </c>
      <c r="KA83">
        <v>20.8522</v>
      </c>
      <c r="KB83">
        <v>15.4057</v>
      </c>
      <c r="KC83">
        <v>1088.8</v>
      </c>
      <c r="KD83">
        <v>8.844530000000001</v>
      </c>
      <c r="KE83">
        <v>100.739</v>
      </c>
      <c r="KF83">
        <v>101.114</v>
      </c>
    </row>
    <row r="84" spans="1:292">
      <c r="A84">
        <v>66</v>
      </c>
      <c r="B84">
        <v>1679509004</v>
      </c>
      <c r="C84">
        <v>416.5</v>
      </c>
      <c r="D84" t="s">
        <v>565</v>
      </c>
      <c r="E84" t="s">
        <v>566</v>
      </c>
      <c r="F84">
        <v>5</v>
      </c>
      <c r="G84" t="s">
        <v>428</v>
      </c>
      <c r="H84">
        <v>1679508996.5</v>
      </c>
      <c r="I84">
        <f>(J84)/1000</f>
        <v>0</v>
      </c>
      <c r="J84">
        <f>IF(DO84, AM84, AG84)</f>
        <v>0</v>
      </c>
      <c r="K84">
        <f>IF(DO84, AH84, AF84)</f>
        <v>0</v>
      </c>
      <c r="L84">
        <f>DQ84 - IF(AT84&gt;1, K84*DK84*100.0/(AV84*EE84), 0)</f>
        <v>0</v>
      </c>
      <c r="M84">
        <f>((S84-I84/2)*L84-K84)/(S84+I84/2)</f>
        <v>0</v>
      </c>
      <c r="N84">
        <f>M84*(DX84+DY84)/1000.0</f>
        <v>0</v>
      </c>
      <c r="O84">
        <f>(DQ84 - IF(AT84&gt;1, K84*DK84*100.0/(AV84*EE84), 0))*(DX84+DY84)/1000.0</f>
        <v>0</v>
      </c>
      <c r="P84">
        <f>2.0/((1/R84-1/Q84)+SIGN(R84)*SQRT((1/R84-1/Q84)*(1/R84-1/Q84) + 4*DL84/((DL84+1)*(DL84+1))*(2*1/R84*1/Q84-1/Q84*1/Q84)))</f>
        <v>0</v>
      </c>
      <c r="Q84">
        <f>IF(LEFT(DM84,1)&lt;&gt;"0",IF(LEFT(DM84,1)="1",3.0,DN84),$D$5+$E$5*(EE84*DX84/($K$5*1000))+$F$5*(EE84*DX84/($K$5*1000))*MAX(MIN(DK84,$J$5),$I$5)*MAX(MIN(DK84,$J$5),$I$5)+$G$5*MAX(MIN(DK84,$J$5),$I$5)*(EE84*DX84/($K$5*1000))+$H$5*(EE84*DX84/($K$5*1000))*(EE84*DX84/($K$5*1000)))</f>
        <v>0</v>
      </c>
      <c r="R84">
        <f>I84*(1000-(1000*0.61365*exp(17.502*V84/(240.97+V84))/(DX84+DY84)+DS84)/2)/(1000*0.61365*exp(17.502*V84/(240.97+V84))/(DX84+DY84)-DS84)</f>
        <v>0</v>
      </c>
      <c r="S84">
        <f>1/((DL84+1)/(P84/1.6)+1/(Q84/1.37)) + DL84/((DL84+1)/(P84/1.6) + DL84/(Q84/1.37))</f>
        <v>0</v>
      </c>
      <c r="T84">
        <f>(DG84*DJ84)</f>
        <v>0</v>
      </c>
      <c r="U84">
        <f>(DZ84+(T84+2*0.95*5.67E-8*(((DZ84+$B$9)+273)^4-(DZ84+273)^4)-44100*I84)/(1.84*29.3*Q84+8*0.95*5.67E-8*(DZ84+273)^3))</f>
        <v>0</v>
      </c>
      <c r="V84">
        <f>($C$9*EA84+$D$9*EB84+$E$9*U84)</f>
        <v>0</v>
      </c>
      <c r="W84">
        <f>0.61365*exp(17.502*V84/(240.97+V84))</f>
        <v>0</v>
      </c>
      <c r="X84">
        <f>(Y84/Z84*100)</f>
        <v>0</v>
      </c>
      <c r="Y84">
        <f>DS84*(DX84+DY84)/1000</f>
        <v>0</v>
      </c>
      <c r="Z84">
        <f>0.61365*exp(17.502*DZ84/(240.97+DZ84))</f>
        <v>0</v>
      </c>
      <c r="AA84">
        <f>(W84-DS84*(DX84+DY84)/1000)</f>
        <v>0</v>
      </c>
      <c r="AB84">
        <f>(-I84*44100)</f>
        <v>0</v>
      </c>
      <c r="AC84">
        <f>2*29.3*Q84*0.92*(DZ84-V84)</f>
        <v>0</v>
      </c>
      <c r="AD84">
        <f>2*0.95*5.67E-8*(((DZ84+$B$9)+273)^4-(V84+273)^4)</f>
        <v>0</v>
      </c>
      <c r="AE84">
        <f>T84+AD84+AB84+AC84</f>
        <v>0</v>
      </c>
      <c r="AF84">
        <f>DW84*AT84*(DR84-DQ84*(1000-AT84*DT84)/(1000-AT84*DS84))/(100*DK84)</f>
        <v>0</v>
      </c>
      <c r="AG84">
        <f>1000*DW84*AT84*(DS84-DT84)/(100*DK84*(1000-AT84*DS84))</f>
        <v>0</v>
      </c>
      <c r="AH84">
        <f>(AI84 - AJ84 - DX84*1E3/(8.314*(DZ84+273.15)) * AL84/DW84 * AK84) * DW84/(100*DK84) * (1000 - DT84)/1000</f>
        <v>0</v>
      </c>
      <c r="AI84">
        <v>1083.553632673261</v>
      </c>
      <c r="AJ84">
        <v>1061.982545454545</v>
      </c>
      <c r="AK84">
        <v>3.368996993743972</v>
      </c>
      <c r="AL84">
        <v>67.30139003579045</v>
      </c>
      <c r="AM84">
        <f>(AO84 - AN84 + DX84*1E3/(8.314*(DZ84+273.15)) * AQ84/DW84 * AP84) * DW84/(100*DK84) * 1000/(1000 - AO84)</f>
        <v>0</v>
      </c>
      <c r="AN84">
        <v>8.885920620206294</v>
      </c>
      <c r="AO84">
        <v>9.376993090909084</v>
      </c>
      <c r="AP84">
        <v>-3.966061437528997E-07</v>
      </c>
      <c r="AQ84">
        <v>93.42874812251745</v>
      </c>
      <c r="AR84">
        <v>2</v>
      </c>
      <c r="AS84">
        <v>0</v>
      </c>
      <c r="AT84">
        <f>IF(AR84*$H$15&gt;=AV84,1.0,(AV84/(AV84-AR84*$H$15)))</f>
        <v>0</v>
      </c>
      <c r="AU84">
        <f>(AT84-1)*100</f>
        <v>0</v>
      </c>
      <c r="AV84">
        <f>MAX(0,($B$15+$C$15*EE84)/(1+$D$15*EE84)*DX84/(DZ84+273)*$E$15)</f>
        <v>0</v>
      </c>
      <c r="AW84" t="s">
        <v>429</v>
      </c>
      <c r="AX84" t="s">
        <v>429</v>
      </c>
      <c r="AY84">
        <v>0</v>
      </c>
      <c r="AZ84">
        <v>0</v>
      </c>
      <c r="BA84">
        <f>1-AY84/AZ84</f>
        <v>0</v>
      </c>
      <c r="BB84">
        <v>0</v>
      </c>
      <c r="BC84" t="s">
        <v>429</v>
      </c>
      <c r="BD84" t="s">
        <v>429</v>
      </c>
      <c r="BE84">
        <v>0</v>
      </c>
      <c r="BF84">
        <v>0</v>
      </c>
      <c r="BG84">
        <f>1-BE84/BF84</f>
        <v>0</v>
      </c>
      <c r="BH84">
        <v>0.5</v>
      </c>
      <c r="BI84">
        <f>DH84</f>
        <v>0</v>
      </c>
      <c r="BJ84">
        <f>K84</f>
        <v>0</v>
      </c>
      <c r="BK84">
        <f>BG84*BH84*BI84</f>
        <v>0</v>
      </c>
      <c r="BL84">
        <f>(BJ84-BB84)/BI84</f>
        <v>0</v>
      </c>
      <c r="BM84">
        <f>(AZ84-BF84)/BF84</f>
        <v>0</v>
      </c>
      <c r="BN84">
        <f>AY84/(BA84+AY84/BF84)</f>
        <v>0</v>
      </c>
      <c r="BO84" t="s">
        <v>429</v>
      </c>
      <c r="BP84">
        <v>0</v>
      </c>
      <c r="BQ84">
        <f>IF(BP84&lt;&gt;0, BP84, BN84)</f>
        <v>0</v>
      </c>
      <c r="BR84">
        <f>1-BQ84/BF84</f>
        <v>0</v>
      </c>
      <c r="BS84">
        <f>(BF84-BE84)/(BF84-BQ84)</f>
        <v>0</v>
      </c>
      <c r="BT84">
        <f>(AZ84-BF84)/(AZ84-BQ84)</f>
        <v>0</v>
      </c>
      <c r="BU84">
        <f>(BF84-BE84)/(BF84-AY84)</f>
        <v>0</v>
      </c>
      <c r="BV84">
        <f>(AZ84-BF84)/(AZ84-AY84)</f>
        <v>0</v>
      </c>
      <c r="BW84">
        <f>(BS84*BQ84/BE84)</f>
        <v>0</v>
      </c>
      <c r="BX84">
        <f>(1-BW84)</f>
        <v>0</v>
      </c>
      <c r="DG84">
        <f>$B$13*EF84+$C$13*EG84+$F$13*ER84*(1-EU84)</f>
        <v>0</v>
      </c>
      <c r="DH84">
        <f>DG84*DI84</f>
        <v>0</v>
      </c>
      <c r="DI84">
        <f>($B$13*$D$11+$C$13*$D$11+$F$13*((FE84+EW84)/MAX(FE84+EW84+FF84, 0.1)*$I$11+FF84/MAX(FE84+EW84+FF84, 0.1)*$J$11))/($B$13+$C$13+$F$13)</f>
        <v>0</v>
      </c>
      <c r="DJ84">
        <f>($B$13*$K$11+$C$13*$K$11+$F$13*((FE84+EW84)/MAX(FE84+EW84+FF84, 0.1)*$P$11+FF84/MAX(FE84+EW84+FF84, 0.1)*$Q$11))/($B$13+$C$13+$F$13)</f>
        <v>0</v>
      </c>
      <c r="DK84">
        <v>1.91</v>
      </c>
      <c r="DL84">
        <v>0.5</v>
      </c>
      <c r="DM84" t="s">
        <v>430</v>
      </c>
      <c r="DN84">
        <v>2</v>
      </c>
      <c r="DO84" t="b">
        <v>1</v>
      </c>
      <c r="DP84">
        <v>1679508996.5</v>
      </c>
      <c r="DQ84">
        <v>1028.558888888889</v>
      </c>
      <c r="DR84">
        <v>1059.365925925926</v>
      </c>
      <c r="DS84">
        <v>9.376704444444444</v>
      </c>
      <c r="DT84">
        <v>8.886238148148148</v>
      </c>
      <c r="DU84">
        <v>1029.493703703704</v>
      </c>
      <c r="DV84">
        <v>9.349093703703703</v>
      </c>
      <c r="DW84">
        <v>500.0075185185185</v>
      </c>
      <c r="DX84">
        <v>90.04974444444443</v>
      </c>
      <c r="DY84">
        <v>0.0999369074074074</v>
      </c>
      <c r="DZ84">
        <v>18.91388148148148</v>
      </c>
      <c r="EA84">
        <v>19.99464074074074</v>
      </c>
      <c r="EB84">
        <v>999.9000000000001</v>
      </c>
      <c r="EC84">
        <v>0</v>
      </c>
      <c r="ED84">
        <v>0</v>
      </c>
      <c r="EE84">
        <v>10011.04703703704</v>
      </c>
      <c r="EF84">
        <v>0</v>
      </c>
      <c r="EG84">
        <v>12.5071</v>
      </c>
      <c r="EH84">
        <v>-30.8060962962963</v>
      </c>
      <c r="EI84">
        <v>1038.295925925926</v>
      </c>
      <c r="EJ84">
        <v>1068.864814814815</v>
      </c>
      <c r="EK84">
        <v>0.4904666296296296</v>
      </c>
      <c r="EL84">
        <v>1059.365925925926</v>
      </c>
      <c r="EM84">
        <v>8.886238148148148</v>
      </c>
      <c r="EN84">
        <v>0.8443699999999998</v>
      </c>
      <c r="EO84">
        <v>0.8002034444444445</v>
      </c>
      <c r="EP84">
        <v>4.475943703703704</v>
      </c>
      <c r="EQ84">
        <v>3.710914814814815</v>
      </c>
      <c r="ER84">
        <v>1999.997777777778</v>
      </c>
      <c r="ES84">
        <v>0.980005222222222</v>
      </c>
      <c r="ET84">
        <v>0.01999437777777778</v>
      </c>
      <c r="EU84">
        <v>0</v>
      </c>
      <c r="EV84">
        <v>170.1212592592592</v>
      </c>
      <c r="EW84">
        <v>5.00078</v>
      </c>
      <c r="EX84">
        <v>3386.372592592592</v>
      </c>
      <c r="EY84">
        <v>16379.67777777778</v>
      </c>
      <c r="EZ84">
        <v>37.34711111111111</v>
      </c>
      <c r="FA84">
        <v>38.69874074074074</v>
      </c>
      <c r="FB84">
        <v>38.18503703703704</v>
      </c>
      <c r="FC84">
        <v>37.78903703703703</v>
      </c>
      <c r="FD84">
        <v>37.90948148148149</v>
      </c>
      <c r="FE84">
        <v>1955.107777777778</v>
      </c>
      <c r="FF84">
        <v>39.89000000000001</v>
      </c>
      <c r="FG84">
        <v>0</v>
      </c>
      <c r="FH84">
        <v>1679508986.2</v>
      </c>
      <c r="FI84">
        <v>0</v>
      </c>
      <c r="FJ84">
        <v>170.0979230769231</v>
      </c>
      <c r="FK84">
        <v>0.1870769148329386</v>
      </c>
      <c r="FL84">
        <v>-8.479999992586929</v>
      </c>
      <c r="FM84">
        <v>3386.367692307692</v>
      </c>
      <c r="FN84">
        <v>15</v>
      </c>
      <c r="FO84">
        <v>0</v>
      </c>
      <c r="FP84" t="s">
        <v>431</v>
      </c>
      <c r="FQ84">
        <v>1679456443.1</v>
      </c>
      <c r="FR84">
        <v>1679456433.1</v>
      </c>
      <c r="FS84">
        <v>0</v>
      </c>
      <c r="FT84">
        <v>-0.109</v>
      </c>
      <c r="FU84">
        <v>0.019</v>
      </c>
      <c r="FV84">
        <v>-0.823</v>
      </c>
      <c r="FW84">
        <v>0.271</v>
      </c>
      <c r="FX84">
        <v>420</v>
      </c>
      <c r="FY84">
        <v>24</v>
      </c>
      <c r="FZ84">
        <v>0.71</v>
      </c>
      <c r="GA84">
        <v>0.25</v>
      </c>
      <c r="GB84">
        <v>-30.78871219512195</v>
      </c>
      <c r="GC84">
        <v>-0.4347365853657319</v>
      </c>
      <c r="GD84">
        <v>0.07335792704974071</v>
      </c>
      <c r="GE84">
        <v>0</v>
      </c>
      <c r="GF84">
        <v>0.4903605365853659</v>
      </c>
      <c r="GG84">
        <v>0.0009056027874556305</v>
      </c>
      <c r="GH84">
        <v>0.0007478215548710798</v>
      </c>
      <c r="GI84">
        <v>1</v>
      </c>
      <c r="GJ84">
        <v>1</v>
      </c>
      <c r="GK84">
        <v>2</v>
      </c>
      <c r="GL84" t="s">
        <v>432</v>
      </c>
      <c r="GM84">
        <v>3.10096</v>
      </c>
      <c r="GN84">
        <v>2.73554</v>
      </c>
      <c r="GO84">
        <v>0.166574</v>
      </c>
      <c r="GP84">
        <v>0.169627</v>
      </c>
      <c r="GQ84">
        <v>0.0543918</v>
      </c>
      <c r="GR84">
        <v>0.0528552</v>
      </c>
      <c r="GS84">
        <v>21514.9</v>
      </c>
      <c r="GT84">
        <v>21161.9</v>
      </c>
      <c r="GU84">
        <v>26350.5</v>
      </c>
      <c r="GV84">
        <v>25809.4</v>
      </c>
      <c r="GW84">
        <v>40029.8</v>
      </c>
      <c r="GX84">
        <v>37319.6</v>
      </c>
      <c r="GY84">
        <v>46109.1</v>
      </c>
      <c r="GZ84">
        <v>42619.2</v>
      </c>
      <c r="HA84">
        <v>1.93205</v>
      </c>
      <c r="HB84">
        <v>1.9579</v>
      </c>
      <c r="HC84">
        <v>0.0281706</v>
      </c>
      <c r="HD84">
        <v>0</v>
      </c>
      <c r="HE84">
        <v>19.5417</v>
      </c>
      <c r="HF84">
        <v>999.9</v>
      </c>
      <c r="HG84">
        <v>25.7</v>
      </c>
      <c r="HH84">
        <v>29.6</v>
      </c>
      <c r="HI84">
        <v>11.8819</v>
      </c>
      <c r="HJ84">
        <v>60.8177</v>
      </c>
      <c r="HK84">
        <v>26.851</v>
      </c>
      <c r="HL84">
        <v>1</v>
      </c>
      <c r="HM84">
        <v>-0.190483</v>
      </c>
      <c r="HN84">
        <v>3.65648</v>
      </c>
      <c r="HO84">
        <v>20.2383</v>
      </c>
      <c r="HP84">
        <v>5.21624</v>
      </c>
      <c r="HQ84">
        <v>11.98</v>
      </c>
      <c r="HR84">
        <v>4.9647</v>
      </c>
      <c r="HS84">
        <v>3.2739</v>
      </c>
      <c r="HT84">
        <v>9999</v>
      </c>
      <c r="HU84">
        <v>9999</v>
      </c>
      <c r="HV84">
        <v>9999</v>
      </c>
      <c r="HW84">
        <v>935.7</v>
      </c>
      <c r="HX84">
        <v>1.86417</v>
      </c>
      <c r="HY84">
        <v>1.86019</v>
      </c>
      <c r="HZ84">
        <v>1.85836</v>
      </c>
      <c r="IA84">
        <v>1.85989</v>
      </c>
      <c r="IB84">
        <v>1.85989</v>
      </c>
      <c r="IC84">
        <v>1.85828</v>
      </c>
      <c r="ID84">
        <v>1.85732</v>
      </c>
      <c r="IE84">
        <v>1.85235</v>
      </c>
      <c r="IF84">
        <v>0</v>
      </c>
      <c r="IG84">
        <v>0</v>
      </c>
      <c r="IH84">
        <v>0</v>
      </c>
      <c r="II84">
        <v>0</v>
      </c>
      <c r="IJ84" t="s">
        <v>433</v>
      </c>
      <c r="IK84" t="s">
        <v>434</v>
      </c>
      <c r="IL84" t="s">
        <v>435</v>
      </c>
      <c r="IM84" t="s">
        <v>435</v>
      </c>
      <c r="IN84" t="s">
        <v>435</v>
      </c>
      <c r="IO84" t="s">
        <v>435</v>
      </c>
      <c r="IP84">
        <v>0</v>
      </c>
      <c r="IQ84">
        <v>100</v>
      </c>
      <c r="IR84">
        <v>100</v>
      </c>
      <c r="IS84">
        <v>-0.9399999999999999</v>
      </c>
      <c r="IT84">
        <v>0.0276</v>
      </c>
      <c r="IU84">
        <v>-0.3228139330668147</v>
      </c>
      <c r="IV84">
        <v>-0.001399286051689175</v>
      </c>
      <c r="IW84">
        <v>1.297619083215453E-06</v>
      </c>
      <c r="IX84">
        <v>-4.997941095464379E-10</v>
      </c>
      <c r="IY84">
        <v>-0.005634625857734406</v>
      </c>
      <c r="IZ84">
        <v>-0.003512179546530375</v>
      </c>
      <c r="JA84">
        <v>0.0008073039280847738</v>
      </c>
      <c r="JB84">
        <v>-5.485301315548657E-06</v>
      </c>
      <c r="JC84">
        <v>2</v>
      </c>
      <c r="JD84">
        <v>1997</v>
      </c>
      <c r="JE84">
        <v>1</v>
      </c>
      <c r="JF84">
        <v>25</v>
      </c>
      <c r="JG84">
        <v>876</v>
      </c>
      <c r="JH84">
        <v>876.2</v>
      </c>
      <c r="JI84">
        <v>2.4707</v>
      </c>
      <c r="JJ84">
        <v>2.61108</v>
      </c>
      <c r="JK84">
        <v>1.49658</v>
      </c>
      <c r="JL84">
        <v>2.38892</v>
      </c>
      <c r="JM84">
        <v>1.54907</v>
      </c>
      <c r="JN84">
        <v>2.40845</v>
      </c>
      <c r="JO84">
        <v>34.1452</v>
      </c>
      <c r="JP84">
        <v>24.1838</v>
      </c>
      <c r="JQ84">
        <v>18</v>
      </c>
      <c r="JR84">
        <v>486.483</v>
      </c>
      <c r="JS84">
        <v>514.7670000000001</v>
      </c>
      <c r="JT84">
        <v>15.4091</v>
      </c>
      <c r="JU84">
        <v>24.757</v>
      </c>
      <c r="JV84">
        <v>30.0003</v>
      </c>
      <c r="JW84">
        <v>24.8637</v>
      </c>
      <c r="JX84">
        <v>24.82</v>
      </c>
      <c r="JY84">
        <v>49.5685</v>
      </c>
      <c r="JZ84">
        <v>23.2715</v>
      </c>
      <c r="KA84">
        <v>20.8522</v>
      </c>
      <c r="KB84">
        <v>15.4087</v>
      </c>
      <c r="KC84">
        <v>1108.84</v>
      </c>
      <c r="KD84">
        <v>8.844530000000001</v>
      </c>
      <c r="KE84">
        <v>100.738</v>
      </c>
      <c r="KF84">
        <v>101.114</v>
      </c>
    </row>
    <row r="85" spans="1:292">
      <c r="A85">
        <v>67</v>
      </c>
      <c r="B85">
        <v>1679509009</v>
      </c>
      <c r="C85">
        <v>421.5</v>
      </c>
      <c r="D85" t="s">
        <v>567</v>
      </c>
      <c r="E85" t="s">
        <v>568</v>
      </c>
      <c r="F85">
        <v>5</v>
      </c>
      <c r="G85" t="s">
        <v>428</v>
      </c>
      <c r="H85">
        <v>1679509001.214286</v>
      </c>
      <c r="I85">
        <f>(J85)/1000</f>
        <v>0</v>
      </c>
      <c r="J85">
        <f>IF(DO85, AM85, AG85)</f>
        <v>0</v>
      </c>
      <c r="K85">
        <f>IF(DO85, AH85, AF85)</f>
        <v>0</v>
      </c>
      <c r="L85">
        <f>DQ85 - IF(AT85&gt;1, K85*DK85*100.0/(AV85*EE85), 0)</f>
        <v>0</v>
      </c>
      <c r="M85">
        <f>((S85-I85/2)*L85-K85)/(S85+I85/2)</f>
        <v>0</v>
      </c>
      <c r="N85">
        <f>M85*(DX85+DY85)/1000.0</f>
        <v>0</v>
      </c>
      <c r="O85">
        <f>(DQ85 - IF(AT85&gt;1, K85*DK85*100.0/(AV85*EE85), 0))*(DX85+DY85)/1000.0</f>
        <v>0</v>
      </c>
      <c r="P85">
        <f>2.0/((1/R85-1/Q85)+SIGN(R85)*SQRT((1/R85-1/Q85)*(1/R85-1/Q85) + 4*DL85/((DL85+1)*(DL85+1))*(2*1/R85*1/Q85-1/Q85*1/Q85)))</f>
        <v>0</v>
      </c>
      <c r="Q85">
        <f>IF(LEFT(DM85,1)&lt;&gt;"0",IF(LEFT(DM85,1)="1",3.0,DN85),$D$5+$E$5*(EE85*DX85/($K$5*1000))+$F$5*(EE85*DX85/($K$5*1000))*MAX(MIN(DK85,$J$5),$I$5)*MAX(MIN(DK85,$J$5),$I$5)+$G$5*MAX(MIN(DK85,$J$5),$I$5)*(EE85*DX85/($K$5*1000))+$H$5*(EE85*DX85/($K$5*1000))*(EE85*DX85/($K$5*1000)))</f>
        <v>0</v>
      </c>
      <c r="R85">
        <f>I85*(1000-(1000*0.61365*exp(17.502*V85/(240.97+V85))/(DX85+DY85)+DS85)/2)/(1000*0.61365*exp(17.502*V85/(240.97+V85))/(DX85+DY85)-DS85)</f>
        <v>0</v>
      </c>
      <c r="S85">
        <f>1/((DL85+1)/(P85/1.6)+1/(Q85/1.37)) + DL85/((DL85+1)/(P85/1.6) + DL85/(Q85/1.37))</f>
        <v>0</v>
      </c>
      <c r="T85">
        <f>(DG85*DJ85)</f>
        <v>0</v>
      </c>
      <c r="U85">
        <f>(DZ85+(T85+2*0.95*5.67E-8*(((DZ85+$B$9)+273)^4-(DZ85+273)^4)-44100*I85)/(1.84*29.3*Q85+8*0.95*5.67E-8*(DZ85+273)^3))</f>
        <v>0</v>
      </c>
      <c r="V85">
        <f>($C$9*EA85+$D$9*EB85+$E$9*U85)</f>
        <v>0</v>
      </c>
      <c r="W85">
        <f>0.61365*exp(17.502*V85/(240.97+V85))</f>
        <v>0</v>
      </c>
      <c r="X85">
        <f>(Y85/Z85*100)</f>
        <v>0</v>
      </c>
      <c r="Y85">
        <f>DS85*(DX85+DY85)/1000</f>
        <v>0</v>
      </c>
      <c r="Z85">
        <f>0.61365*exp(17.502*DZ85/(240.97+DZ85))</f>
        <v>0</v>
      </c>
      <c r="AA85">
        <f>(W85-DS85*(DX85+DY85)/1000)</f>
        <v>0</v>
      </c>
      <c r="AB85">
        <f>(-I85*44100)</f>
        <v>0</v>
      </c>
      <c r="AC85">
        <f>2*29.3*Q85*0.92*(DZ85-V85)</f>
        <v>0</v>
      </c>
      <c r="AD85">
        <f>2*0.95*5.67E-8*(((DZ85+$B$9)+273)^4-(V85+273)^4)</f>
        <v>0</v>
      </c>
      <c r="AE85">
        <f>T85+AD85+AB85+AC85</f>
        <v>0</v>
      </c>
      <c r="AF85">
        <f>DW85*AT85*(DR85-DQ85*(1000-AT85*DT85)/(1000-AT85*DS85))/(100*DK85)</f>
        <v>0</v>
      </c>
      <c r="AG85">
        <f>1000*DW85*AT85*(DS85-DT85)/(100*DK85*(1000-AT85*DS85))</f>
        <v>0</v>
      </c>
      <c r="AH85">
        <f>(AI85 - AJ85 - DX85*1E3/(8.314*(DZ85+273.15)) * AL85/DW85 * AK85) * DW85/(100*DK85) * (1000 - DT85)/1000</f>
        <v>0</v>
      </c>
      <c r="AI85">
        <v>1100.477597412281</v>
      </c>
      <c r="AJ85">
        <v>1078.827818181818</v>
      </c>
      <c r="AK85">
        <v>3.363010587248662</v>
      </c>
      <c r="AL85">
        <v>67.30139003579045</v>
      </c>
      <c r="AM85">
        <f>(AO85 - AN85 + DX85*1E3/(8.314*(DZ85+273.15)) * AQ85/DW85 * AP85) * DW85/(100*DK85) * 1000/(1000 - AO85)</f>
        <v>0</v>
      </c>
      <c r="AN85">
        <v>8.886576426702689</v>
      </c>
      <c r="AO85">
        <v>9.378042060606061</v>
      </c>
      <c r="AP85">
        <v>9.454012009936175E-07</v>
      </c>
      <c r="AQ85">
        <v>93.42874812251745</v>
      </c>
      <c r="AR85">
        <v>2</v>
      </c>
      <c r="AS85">
        <v>0</v>
      </c>
      <c r="AT85">
        <f>IF(AR85*$H$15&gt;=AV85,1.0,(AV85/(AV85-AR85*$H$15)))</f>
        <v>0</v>
      </c>
      <c r="AU85">
        <f>(AT85-1)*100</f>
        <v>0</v>
      </c>
      <c r="AV85">
        <f>MAX(0,($B$15+$C$15*EE85)/(1+$D$15*EE85)*DX85/(DZ85+273)*$E$15)</f>
        <v>0</v>
      </c>
      <c r="AW85" t="s">
        <v>429</v>
      </c>
      <c r="AX85" t="s">
        <v>429</v>
      </c>
      <c r="AY85">
        <v>0</v>
      </c>
      <c r="AZ85">
        <v>0</v>
      </c>
      <c r="BA85">
        <f>1-AY85/AZ85</f>
        <v>0</v>
      </c>
      <c r="BB85">
        <v>0</v>
      </c>
      <c r="BC85" t="s">
        <v>429</v>
      </c>
      <c r="BD85" t="s">
        <v>429</v>
      </c>
      <c r="BE85">
        <v>0</v>
      </c>
      <c r="BF85">
        <v>0</v>
      </c>
      <c r="BG85">
        <f>1-BE85/BF85</f>
        <v>0</v>
      </c>
      <c r="BH85">
        <v>0.5</v>
      </c>
      <c r="BI85">
        <f>DH85</f>
        <v>0</v>
      </c>
      <c r="BJ85">
        <f>K85</f>
        <v>0</v>
      </c>
      <c r="BK85">
        <f>BG85*BH85*BI85</f>
        <v>0</v>
      </c>
      <c r="BL85">
        <f>(BJ85-BB85)/BI85</f>
        <v>0</v>
      </c>
      <c r="BM85">
        <f>(AZ85-BF85)/BF85</f>
        <v>0</v>
      </c>
      <c r="BN85">
        <f>AY85/(BA85+AY85/BF85)</f>
        <v>0</v>
      </c>
      <c r="BO85" t="s">
        <v>429</v>
      </c>
      <c r="BP85">
        <v>0</v>
      </c>
      <c r="BQ85">
        <f>IF(BP85&lt;&gt;0, BP85, BN85)</f>
        <v>0</v>
      </c>
      <c r="BR85">
        <f>1-BQ85/BF85</f>
        <v>0</v>
      </c>
      <c r="BS85">
        <f>(BF85-BE85)/(BF85-BQ85)</f>
        <v>0</v>
      </c>
      <c r="BT85">
        <f>(AZ85-BF85)/(AZ85-BQ85)</f>
        <v>0</v>
      </c>
      <c r="BU85">
        <f>(BF85-BE85)/(BF85-AY85)</f>
        <v>0</v>
      </c>
      <c r="BV85">
        <f>(AZ85-BF85)/(AZ85-AY85)</f>
        <v>0</v>
      </c>
      <c r="BW85">
        <f>(BS85*BQ85/BE85)</f>
        <v>0</v>
      </c>
      <c r="BX85">
        <f>(1-BW85)</f>
        <v>0</v>
      </c>
      <c r="DG85">
        <f>$B$13*EF85+$C$13*EG85+$F$13*ER85*(1-EU85)</f>
        <v>0</v>
      </c>
      <c r="DH85">
        <f>DG85*DI85</f>
        <v>0</v>
      </c>
      <c r="DI85">
        <f>($B$13*$D$11+$C$13*$D$11+$F$13*((FE85+EW85)/MAX(FE85+EW85+FF85, 0.1)*$I$11+FF85/MAX(FE85+EW85+FF85, 0.1)*$J$11))/($B$13+$C$13+$F$13)</f>
        <v>0</v>
      </c>
      <c r="DJ85">
        <f>($B$13*$K$11+$C$13*$K$11+$F$13*((FE85+EW85)/MAX(FE85+EW85+FF85, 0.1)*$P$11+FF85/MAX(FE85+EW85+FF85, 0.1)*$Q$11))/($B$13+$C$13+$F$13)</f>
        <v>0</v>
      </c>
      <c r="DK85">
        <v>1.91</v>
      </c>
      <c r="DL85">
        <v>0.5</v>
      </c>
      <c r="DM85" t="s">
        <v>430</v>
      </c>
      <c r="DN85">
        <v>2</v>
      </c>
      <c r="DO85" t="b">
        <v>1</v>
      </c>
      <c r="DP85">
        <v>1679509001.214286</v>
      </c>
      <c r="DQ85">
        <v>1044.367857142857</v>
      </c>
      <c r="DR85">
        <v>1075.190714285714</v>
      </c>
      <c r="DS85">
        <v>9.376911071428571</v>
      </c>
      <c r="DT85">
        <v>8.886397857142859</v>
      </c>
      <c r="DU85">
        <v>1045.306071428571</v>
      </c>
      <c r="DV85">
        <v>9.349298571428571</v>
      </c>
      <c r="DW85">
        <v>500.0172857142857</v>
      </c>
      <c r="DX85">
        <v>90.04937857142856</v>
      </c>
      <c r="DY85">
        <v>0.09998092499999998</v>
      </c>
      <c r="DZ85">
        <v>18.91928571428571</v>
      </c>
      <c r="EA85">
        <v>20.00044285714285</v>
      </c>
      <c r="EB85">
        <v>999.9000000000002</v>
      </c>
      <c r="EC85">
        <v>0</v>
      </c>
      <c r="ED85">
        <v>0</v>
      </c>
      <c r="EE85">
        <v>9996.584642857142</v>
      </c>
      <c r="EF85">
        <v>0</v>
      </c>
      <c r="EG85">
        <v>12.5071</v>
      </c>
      <c r="EH85">
        <v>-30.82295</v>
      </c>
      <c r="EI85">
        <v>1054.253214285714</v>
      </c>
      <c r="EJ85">
        <v>1084.831428571429</v>
      </c>
      <c r="EK85">
        <v>0.4905140357142858</v>
      </c>
      <c r="EL85">
        <v>1075.190714285714</v>
      </c>
      <c r="EM85">
        <v>8.886397857142859</v>
      </c>
      <c r="EN85">
        <v>0.8443850714285714</v>
      </c>
      <c r="EO85">
        <v>0.8002145000000001</v>
      </c>
      <c r="EP85">
        <v>4.476199642857143</v>
      </c>
      <c r="EQ85">
        <v>3.711111071428571</v>
      </c>
      <c r="ER85">
        <v>2000.004285714286</v>
      </c>
      <c r="ES85">
        <v>0.9800051071428568</v>
      </c>
      <c r="ET85">
        <v>0.01999449285714286</v>
      </c>
      <c r="EU85">
        <v>0</v>
      </c>
      <c r="EV85">
        <v>170.1150357142857</v>
      </c>
      <c r="EW85">
        <v>5.00078</v>
      </c>
      <c r="EX85">
        <v>3385.733928571427</v>
      </c>
      <c r="EY85">
        <v>16379.71785714286</v>
      </c>
      <c r="EZ85">
        <v>37.328</v>
      </c>
      <c r="FA85">
        <v>38.67825</v>
      </c>
      <c r="FB85">
        <v>38.17396428571429</v>
      </c>
      <c r="FC85">
        <v>37.78321428571428</v>
      </c>
      <c r="FD85">
        <v>37.877</v>
      </c>
      <c r="FE85">
        <v>1955.114285714286</v>
      </c>
      <c r="FF85">
        <v>39.89000000000001</v>
      </c>
      <c r="FG85">
        <v>0</v>
      </c>
      <c r="FH85">
        <v>1679508991</v>
      </c>
      <c r="FI85">
        <v>0</v>
      </c>
      <c r="FJ85">
        <v>170.1071538461538</v>
      </c>
      <c r="FK85">
        <v>-0.2717265029599386</v>
      </c>
      <c r="FL85">
        <v>-8.336410240601003</v>
      </c>
      <c r="FM85">
        <v>3385.716923076922</v>
      </c>
      <c r="FN85">
        <v>15</v>
      </c>
      <c r="FO85">
        <v>0</v>
      </c>
      <c r="FP85" t="s">
        <v>431</v>
      </c>
      <c r="FQ85">
        <v>1679456443.1</v>
      </c>
      <c r="FR85">
        <v>1679456433.1</v>
      </c>
      <c r="FS85">
        <v>0</v>
      </c>
      <c r="FT85">
        <v>-0.109</v>
      </c>
      <c r="FU85">
        <v>0.019</v>
      </c>
      <c r="FV85">
        <v>-0.823</v>
      </c>
      <c r="FW85">
        <v>0.271</v>
      </c>
      <c r="FX85">
        <v>420</v>
      </c>
      <c r="FY85">
        <v>24</v>
      </c>
      <c r="FZ85">
        <v>0.71</v>
      </c>
      <c r="GA85">
        <v>0.25</v>
      </c>
      <c r="GB85">
        <v>-30.80803170731707</v>
      </c>
      <c r="GC85">
        <v>-0.3105094076654494</v>
      </c>
      <c r="GD85">
        <v>0.07028551333589267</v>
      </c>
      <c r="GE85">
        <v>0</v>
      </c>
      <c r="GF85">
        <v>0.4904509512195123</v>
      </c>
      <c r="GG85">
        <v>0.0006285574912902923</v>
      </c>
      <c r="GH85">
        <v>0.0007160187676794811</v>
      </c>
      <c r="GI85">
        <v>1</v>
      </c>
      <c r="GJ85">
        <v>1</v>
      </c>
      <c r="GK85">
        <v>2</v>
      </c>
      <c r="GL85" t="s">
        <v>432</v>
      </c>
      <c r="GM85">
        <v>3.10084</v>
      </c>
      <c r="GN85">
        <v>2.73534</v>
      </c>
      <c r="GO85">
        <v>0.168231</v>
      </c>
      <c r="GP85">
        <v>0.171247</v>
      </c>
      <c r="GQ85">
        <v>0.0544012</v>
      </c>
      <c r="GR85">
        <v>0.0528505</v>
      </c>
      <c r="GS85">
        <v>21472.3</v>
      </c>
      <c r="GT85">
        <v>21120.5</v>
      </c>
      <c r="GU85">
        <v>26350.6</v>
      </c>
      <c r="GV85">
        <v>25809.2</v>
      </c>
      <c r="GW85">
        <v>40030</v>
      </c>
      <c r="GX85">
        <v>37319.8</v>
      </c>
      <c r="GY85">
        <v>46109.6</v>
      </c>
      <c r="GZ85">
        <v>42619.1</v>
      </c>
      <c r="HA85">
        <v>1.93207</v>
      </c>
      <c r="HB85">
        <v>1.95815</v>
      </c>
      <c r="HC85">
        <v>0.0277199</v>
      </c>
      <c r="HD85">
        <v>0</v>
      </c>
      <c r="HE85">
        <v>19.5452</v>
      </c>
      <c r="HF85">
        <v>999.9</v>
      </c>
      <c r="HG85">
        <v>25.7</v>
      </c>
      <c r="HH85">
        <v>29.6</v>
      </c>
      <c r="HI85">
        <v>11.8828</v>
      </c>
      <c r="HJ85">
        <v>60.9477</v>
      </c>
      <c r="HK85">
        <v>26.7829</v>
      </c>
      <c r="HL85">
        <v>1</v>
      </c>
      <c r="HM85">
        <v>-0.190254</v>
      </c>
      <c r="HN85">
        <v>3.75528</v>
      </c>
      <c r="HO85">
        <v>20.2359</v>
      </c>
      <c r="HP85">
        <v>5.21429</v>
      </c>
      <c r="HQ85">
        <v>11.9797</v>
      </c>
      <c r="HR85">
        <v>4.9644</v>
      </c>
      <c r="HS85">
        <v>3.2736</v>
      </c>
      <c r="HT85">
        <v>9999</v>
      </c>
      <c r="HU85">
        <v>9999</v>
      </c>
      <c r="HV85">
        <v>9999</v>
      </c>
      <c r="HW85">
        <v>935.7</v>
      </c>
      <c r="HX85">
        <v>1.86417</v>
      </c>
      <c r="HY85">
        <v>1.86014</v>
      </c>
      <c r="HZ85">
        <v>1.85836</v>
      </c>
      <c r="IA85">
        <v>1.85989</v>
      </c>
      <c r="IB85">
        <v>1.85989</v>
      </c>
      <c r="IC85">
        <v>1.85826</v>
      </c>
      <c r="ID85">
        <v>1.85732</v>
      </c>
      <c r="IE85">
        <v>1.85235</v>
      </c>
      <c r="IF85">
        <v>0</v>
      </c>
      <c r="IG85">
        <v>0</v>
      </c>
      <c r="IH85">
        <v>0</v>
      </c>
      <c r="II85">
        <v>0</v>
      </c>
      <c r="IJ85" t="s">
        <v>433</v>
      </c>
      <c r="IK85" t="s">
        <v>434</v>
      </c>
      <c r="IL85" t="s">
        <v>435</v>
      </c>
      <c r="IM85" t="s">
        <v>435</v>
      </c>
      <c r="IN85" t="s">
        <v>435</v>
      </c>
      <c r="IO85" t="s">
        <v>435</v>
      </c>
      <c r="IP85">
        <v>0</v>
      </c>
      <c r="IQ85">
        <v>100</v>
      </c>
      <c r="IR85">
        <v>100</v>
      </c>
      <c r="IS85">
        <v>-0.95</v>
      </c>
      <c r="IT85">
        <v>0.0276</v>
      </c>
      <c r="IU85">
        <v>-0.3228139330668147</v>
      </c>
      <c r="IV85">
        <v>-0.001399286051689175</v>
      </c>
      <c r="IW85">
        <v>1.297619083215453E-06</v>
      </c>
      <c r="IX85">
        <v>-4.997941095464379E-10</v>
      </c>
      <c r="IY85">
        <v>-0.005634625857734406</v>
      </c>
      <c r="IZ85">
        <v>-0.003512179546530375</v>
      </c>
      <c r="JA85">
        <v>0.0008073039280847738</v>
      </c>
      <c r="JB85">
        <v>-5.485301315548657E-06</v>
      </c>
      <c r="JC85">
        <v>2</v>
      </c>
      <c r="JD85">
        <v>1997</v>
      </c>
      <c r="JE85">
        <v>1</v>
      </c>
      <c r="JF85">
        <v>25</v>
      </c>
      <c r="JG85">
        <v>876.1</v>
      </c>
      <c r="JH85">
        <v>876.3</v>
      </c>
      <c r="JI85">
        <v>2.50122</v>
      </c>
      <c r="JJ85">
        <v>2.6123</v>
      </c>
      <c r="JK85">
        <v>1.49658</v>
      </c>
      <c r="JL85">
        <v>2.39014</v>
      </c>
      <c r="JM85">
        <v>1.54907</v>
      </c>
      <c r="JN85">
        <v>2.34009</v>
      </c>
      <c r="JO85">
        <v>34.1452</v>
      </c>
      <c r="JP85">
        <v>24.1751</v>
      </c>
      <c r="JQ85">
        <v>18</v>
      </c>
      <c r="JR85">
        <v>486.51</v>
      </c>
      <c r="JS85">
        <v>514.952</v>
      </c>
      <c r="JT85">
        <v>15.4107</v>
      </c>
      <c r="JU85">
        <v>24.7587</v>
      </c>
      <c r="JV85">
        <v>30.0004</v>
      </c>
      <c r="JW85">
        <v>24.8653</v>
      </c>
      <c r="JX85">
        <v>24.8218</v>
      </c>
      <c r="JY85">
        <v>50.2301</v>
      </c>
      <c r="JZ85">
        <v>23.2715</v>
      </c>
      <c r="KA85">
        <v>20.8522</v>
      </c>
      <c r="KB85">
        <v>15.3193</v>
      </c>
      <c r="KC85">
        <v>1122.25</v>
      </c>
      <c r="KD85">
        <v>8.844530000000001</v>
      </c>
      <c r="KE85">
        <v>100.739</v>
      </c>
      <c r="KF85">
        <v>101.113</v>
      </c>
    </row>
    <row r="86" spans="1:292">
      <c r="A86">
        <v>68</v>
      </c>
      <c r="B86">
        <v>1679509014</v>
      </c>
      <c r="C86">
        <v>426.5</v>
      </c>
      <c r="D86" t="s">
        <v>569</v>
      </c>
      <c r="E86" t="s">
        <v>570</v>
      </c>
      <c r="F86">
        <v>5</v>
      </c>
      <c r="G86" t="s">
        <v>428</v>
      </c>
      <c r="H86">
        <v>1679509006.5</v>
      </c>
      <c r="I86">
        <f>(J86)/1000</f>
        <v>0</v>
      </c>
      <c r="J86">
        <f>IF(DO86, AM86, AG86)</f>
        <v>0</v>
      </c>
      <c r="K86">
        <f>IF(DO86, AH86, AF86)</f>
        <v>0</v>
      </c>
      <c r="L86">
        <f>DQ86 - IF(AT86&gt;1, K86*DK86*100.0/(AV86*EE86), 0)</f>
        <v>0</v>
      </c>
      <c r="M86">
        <f>((S86-I86/2)*L86-K86)/(S86+I86/2)</f>
        <v>0</v>
      </c>
      <c r="N86">
        <f>M86*(DX86+DY86)/1000.0</f>
        <v>0</v>
      </c>
      <c r="O86">
        <f>(DQ86 - IF(AT86&gt;1, K86*DK86*100.0/(AV86*EE86), 0))*(DX86+DY86)/1000.0</f>
        <v>0</v>
      </c>
      <c r="P86">
        <f>2.0/((1/R86-1/Q86)+SIGN(R86)*SQRT((1/R86-1/Q86)*(1/R86-1/Q86) + 4*DL86/((DL86+1)*(DL86+1))*(2*1/R86*1/Q86-1/Q86*1/Q86)))</f>
        <v>0</v>
      </c>
      <c r="Q86">
        <f>IF(LEFT(DM86,1)&lt;&gt;"0",IF(LEFT(DM86,1)="1",3.0,DN86),$D$5+$E$5*(EE86*DX86/($K$5*1000))+$F$5*(EE86*DX86/($K$5*1000))*MAX(MIN(DK86,$J$5),$I$5)*MAX(MIN(DK86,$J$5),$I$5)+$G$5*MAX(MIN(DK86,$J$5),$I$5)*(EE86*DX86/($K$5*1000))+$H$5*(EE86*DX86/($K$5*1000))*(EE86*DX86/($K$5*1000)))</f>
        <v>0</v>
      </c>
      <c r="R86">
        <f>I86*(1000-(1000*0.61365*exp(17.502*V86/(240.97+V86))/(DX86+DY86)+DS86)/2)/(1000*0.61365*exp(17.502*V86/(240.97+V86))/(DX86+DY86)-DS86)</f>
        <v>0</v>
      </c>
      <c r="S86">
        <f>1/((DL86+1)/(P86/1.6)+1/(Q86/1.37)) + DL86/((DL86+1)/(P86/1.6) + DL86/(Q86/1.37))</f>
        <v>0</v>
      </c>
      <c r="T86">
        <f>(DG86*DJ86)</f>
        <v>0</v>
      </c>
      <c r="U86">
        <f>(DZ86+(T86+2*0.95*5.67E-8*(((DZ86+$B$9)+273)^4-(DZ86+273)^4)-44100*I86)/(1.84*29.3*Q86+8*0.95*5.67E-8*(DZ86+273)^3))</f>
        <v>0</v>
      </c>
      <c r="V86">
        <f>($C$9*EA86+$D$9*EB86+$E$9*U86)</f>
        <v>0</v>
      </c>
      <c r="W86">
        <f>0.61365*exp(17.502*V86/(240.97+V86))</f>
        <v>0</v>
      </c>
      <c r="X86">
        <f>(Y86/Z86*100)</f>
        <v>0</v>
      </c>
      <c r="Y86">
        <f>DS86*(DX86+DY86)/1000</f>
        <v>0</v>
      </c>
      <c r="Z86">
        <f>0.61365*exp(17.502*DZ86/(240.97+DZ86))</f>
        <v>0</v>
      </c>
      <c r="AA86">
        <f>(W86-DS86*(DX86+DY86)/1000)</f>
        <v>0</v>
      </c>
      <c r="AB86">
        <f>(-I86*44100)</f>
        <v>0</v>
      </c>
      <c r="AC86">
        <f>2*29.3*Q86*0.92*(DZ86-V86)</f>
        <v>0</v>
      </c>
      <c r="AD86">
        <f>2*0.95*5.67E-8*(((DZ86+$B$9)+273)^4-(V86+273)^4)</f>
        <v>0</v>
      </c>
      <c r="AE86">
        <f>T86+AD86+AB86+AC86</f>
        <v>0</v>
      </c>
      <c r="AF86">
        <f>DW86*AT86*(DR86-DQ86*(1000-AT86*DT86)/(1000-AT86*DS86))/(100*DK86)</f>
        <v>0</v>
      </c>
      <c r="AG86">
        <f>1000*DW86*AT86*(DS86-DT86)/(100*DK86*(1000-AT86*DS86))</f>
        <v>0</v>
      </c>
      <c r="AH86">
        <f>(AI86 - AJ86 - DX86*1E3/(8.314*(DZ86+273.15)) * AL86/DW86 * AK86) * DW86/(100*DK86) * (1000 - DT86)/1000</f>
        <v>0</v>
      </c>
      <c r="AI86">
        <v>1117.257423862491</v>
      </c>
      <c r="AJ86">
        <v>1095.753636363636</v>
      </c>
      <c r="AK86">
        <v>3.383325752340431</v>
      </c>
      <c r="AL86">
        <v>67.30139003579045</v>
      </c>
      <c r="AM86">
        <f>(AO86 - AN86 + DX86*1E3/(8.314*(DZ86+273.15)) * AQ86/DW86 * AP86) * DW86/(100*DK86) * 1000/(1000 - AO86)</f>
        <v>0</v>
      </c>
      <c r="AN86">
        <v>8.885941672058143</v>
      </c>
      <c r="AO86">
        <v>9.37738921212121</v>
      </c>
      <c r="AP86">
        <v>-8.178534285859112E-08</v>
      </c>
      <c r="AQ86">
        <v>93.42874812251745</v>
      </c>
      <c r="AR86">
        <v>2</v>
      </c>
      <c r="AS86">
        <v>0</v>
      </c>
      <c r="AT86">
        <f>IF(AR86*$H$15&gt;=AV86,1.0,(AV86/(AV86-AR86*$H$15)))</f>
        <v>0</v>
      </c>
      <c r="AU86">
        <f>(AT86-1)*100</f>
        <v>0</v>
      </c>
      <c r="AV86">
        <f>MAX(0,($B$15+$C$15*EE86)/(1+$D$15*EE86)*DX86/(DZ86+273)*$E$15)</f>
        <v>0</v>
      </c>
      <c r="AW86" t="s">
        <v>429</v>
      </c>
      <c r="AX86" t="s">
        <v>429</v>
      </c>
      <c r="AY86">
        <v>0</v>
      </c>
      <c r="AZ86">
        <v>0</v>
      </c>
      <c r="BA86">
        <f>1-AY86/AZ86</f>
        <v>0</v>
      </c>
      <c r="BB86">
        <v>0</v>
      </c>
      <c r="BC86" t="s">
        <v>429</v>
      </c>
      <c r="BD86" t="s">
        <v>429</v>
      </c>
      <c r="BE86">
        <v>0</v>
      </c>
      <c r="BF86">
        <v>0</v>
      </c>
      <c r="BG86">
        <f>1-BE86/BF86</f>
        <v>0</v>
      </c>
      <c r="BH86">
        <v>0.5</v>
      </c>
      <c r="BI86">
        <f>DH86</f>
        <v>0</v>
      </c>
      <c r="BJ86">
        <f>K86</f>
        <v>0</v>
      </c>
      <c r="BK86">
        <f>BG86*BH86*BI86</f>
        <v>0</v>
      </c>
      <c r="BL86">
        <f>(BJ86-BB86)/BI86</f>
        <v>0</v>
      </c>
      <c r="BM86">
        <f>(AZ86-BF86)/BF86</f>
        <v>0</v>
      </c>
      <c r="BN86">
        <f>AY86/(BA86+AY86/BF86)</f>
        <v>0</v>
      </c>
      <c r="BO86" t="s">
        <v>429</v>
      </c>
      <c r="BP86">
        <v>0</v>
      </c>
      <c r="BQ86">
        <f>IF(BP86&lt;&gt;0, BP86, BN86)</f>
        <v>0</v>
      </c>
      <c r="BR86">
        <f>1-BQ86/BF86</f>
        <v>0</v>
      </c>
      <c r="BS86">
        <f>(BF86-BE86)/(BF86-BQ86)</f>
        <v>0</v>
      </c>
      <c r="BT86">
        <f>(AZ86-BF86)/(AZ86-BQ86)</f>
        <v>0</v>
      </c>
      <c r="BU86">
        <f>(BF86-BE86)/(BF86-AY86)</f>
        <v>0</v>
      </c>
      <c r="BV86">
        <f>(AZ86-BF86)/(AZ86-AY86)</f>
        <v>0</v>
      </c>
      <c r="BW86">
        <f>(BS86*BQ86/BE86)</f>
        <v>0</v>
      </c>
      <c r="BX86">
        <f>(1-BW86)</f>
        <v>0</v>
      </c>
      <c r="DG86">
        <f>$B$13*EF86+$C$13*EG86+$F$13*ER86*(1-EU86)</f>
        <v>0</v>
      </c>
      <c r="DH86">
        <f>DG86*DI86</f>
        <v>0</v>
      </c>
      <c r="DI86">
        <f>($B$13*$D$11+$C$13*$D$11+$F$13*((FE86+EW86)/MAX(FE86+EW86+FF86, 0.1)*$I$11+FF86/MAX(FE86+EW86+FF86, 0.1)*$J$11))/($B$13+$C$13+$F$13)</f>
        <v>0</v>
      </c>
      <c r="DJ86">
        <f>($B$13*$K$11+$C$13*$K$11+$F$13*((FE86+EW86)/MAX(FE86+EW86+FF86, 0.1)*$P$11+FF86/MAX(FE86+EW86+FF86, 0.1)*$Q$11))/($B$13+$C$13+$F$13)</f>
        <v>0</v>
      </c>
      <c r="DK86">
        <v>1.91</v>
      </c>
      <c r="DL86">
        <v>0.5</v>
      </c>
      <c r="DM86" t="s">
        <v>430</v>
      </c>
      <c r="DN86">
        <v>2</v>
      </c>
      <c r="DO86" t="b">
        <v>1</v>
      </c>
      <c r="DP86">
        <v>1679509006.5</v>
      </c>
      <c r="DQ86">
        <v>1062.057777777778</v>
      </c>
      <c r="DR86">
        <v>1092.86962962963</v>
      </c>
      <c r="DS86">
        <v>9.377622962962963</v>
      </c>
      <c r="DT86">
        <v>8.886171851851852</v>
      </c>
      <c r="DU86">
        <v>1063.001851851852</v>
      </c>
      <c r="DV86">
        <v>9.350003333333333</v>
      </c>
      <c r="DW86">
        <v>500.013074074074</v>
      </c>
      <c r="DX86">
        <v>90.04878148148148</v>
      </c>
      <c r="DY86">
        <v>0.1000331851851852</v>
      </c>
      <c r="DZ86">
        <v>18.92398148148148</v>
      </c>
      <c r="EA86">
        <v>20.00482592592593</v>
      </c>
      <c r="EB86">
        <v>999.9000000000001</v>
      </c>
      <c r="EC86">
        <v>0</v>
      </c>
      <c r="ED86">
        <v>0</v>
      </c>
      <c r="EE86">
        <v>9995.87962962963</v>
      </c>
      <c r="EF86">
        <v>0</v>
      </c>
      <c r="EG86">
        <v>12.5071</v>
      </c>
      <c r="EH86">
        <v>-30.81157407407407</v>
      </c>
      <c r="EI86">
        <v>1072.111111111111</v>
      </c>
      <c r="EJ86">
        <v>1102.667407407407</v>
      </c>
      <c r="EK86">
        <v>0.4914508148148148</v>
      </c>
      <c r="EL86">
        <v>1092.86962962963</v>
      </c>
      <c r="EM86">
        <v>8.886171851851852</v>
      </c>
      <c r="EN86">
        <v>0.8444434814814815</v>
      </c>
      <c r="EO86">
        <v>0.8001889259259259</v>
      </c>
      <c r="EP86">
        <v>4.477188518518519</v>
      </c>
      <c r="EQ86">
        <v>3.710656296296296</v>
      </c>
      <c r="ER86">
        <v>2000.012222222222</v>
      </c>
      <c r="ES86">
        <v>0.9800049999999998</v>
      </c>
      <c r="ET86">
        <v>0.0199946</v>
      </c>
      <c r="EU86">
        <v>0</v>
      </c>
      <c r="EV86">
        <v>170.0627777777778</v>
      </c>
      <c r="EW86">
        <v>5.00078</v>
      </c>
      <c r="EX86">
        <v>3385.075185185186</v>
      </c>
      <c r="EY86">
        <v>16379.77037037037</v>
      </c>
      <c r="EZ86">
        <v>37.2752962962963</v>
      </c>
      <c r="FA86">
        <v>38.65025925925926</v>
      </c>
      <c r="FB86">
        <v>38.15718518518518</v>
      </c>
      <c r="FC86">
        <v>37.75448148148148</v>
      </c>
      <c r="FD86">
        <v>37.84003703703704</v>
      </c>
      <c r="FE86">
        <v>1955.122222222222</v>
      </c>
      <c r="FF86">
        <v>39.89000000000001</v>
      </c>
      <c r="FG86">
        <v>0</v>
      </c>
      <c r="FH86">
        <v>1679508996.4</v>
      </c>
      <c r="FI86">
        <v>0</v>
      </c>
      <c r="FJ86">
        <v>170.06932</v>
      </c>
      <c r="FK86">
        <v>0.1408461522303667</v>
      </c>
      <c r="FL86">
        <v>-7.059999999253889</v>
      </c>
      <c r="FM86">
        <v>3385.011199999999</v>
      </c>
      <c r="FN86">
        <v>15</v>
      </c>
      <c r="FO86">
        <v>0</v>
      </c>
      <c r="FP86" t="s">
        <v>431</v>
      </c>
      <c r="FQ86">
        <v>1679456443.1</v>
      </c>
      <c r="FR86">
        <v>1679456433.1</v>
      </c>
      <c r="FS86">
        <v>0</v>
      </c>
      <c r="FT86">
        <v>-0.109</v>
      </c>
      <c r="FU86">
        <v>0.019</v>
      </c>
      <c r="FV86">
        <v>-0.823</v>
      </c>
      <c r="FW86">
        <v>0.271</v>
      </c>
      <c r="FX86">
        <v>420</v>
      </c>
      <c r="FY86">
        <v>24</v>
      </c>
      <c r="FZ86">
        <v>0.71</v>
      </c>
      <c r="GA86">
        <v>0.25</v>
      </c>
      <c r="GB86">
        <v>-30.82586829268292</v>
      </c>
      <c r="GC86">
        <v>0.129430662020805</v>
      </c>
      <c r="GD86">
        <v>0.06131168845324297</v>
      </c>
      <c r="GE86">
        <v>0</v>
      </c>
      <c r="GF86">
        <v>0.490911487804878</v>
      </c>
      <c r="GG86">
        <v>0.009450940766550252</v>
      </c>
      <c r="GH86">
        <v>0.001280346506489762</v>
      </c>
      <c r="GI86">
        <v>1</v>
      </c>
      <c r="GJ86">
        <v>1</v>
      </c>
      <c r="GK86">
        <v>2</v>
      </c>
      <c r="GL86" t="s">
        <v>432</v>
      </c>
      <c r="GM86">
        <v>3.10095</v>
      </c>
      <c r="GN86">
        <v>2.73549</v>
      </c>
      <c r="GO86">
        <v>0.169878</v>
      </c>
      <c r="GP86">
        <v>0.172889</v>
      </c>
      <c r="GQ86">
        <v>0.0543941</v>
      </c>
      <c r="GR86">
        <v>0.0528574</v>
      </c>
      <c r="GS86">
        <v>21429.8</v>
      </c>
      <c r="GT86">
        <v>21078.5</v>
      </c>
      <c r="GU86">
        <v>26350.5</v>
      </c>
      <c r="GV86">
        <v>25809.1</v>
      </c>
      <c r="GW86">
        <v>40030.3</v>
      </c>
      <c r="GX86">
        <v>37319.6</v>
      </c>
      <c r="GY86">
        <v>46109.4</v>
      </c>
      <c r="GZ86">
        <v>42619</v>
      </c>
      <c r="HA86">
        <v>1.93205</v>
      </c>
      <c r="HB86">
        <v>1.95802</v>
      </c>
      <c r="HC86">
        <v>0.0279099</v>
      </c>
      <c r="HD86">
        <v>0</v>
      </c>
      <c r="HE86">
        <v>19.549</v>
      </c>
      <c r="HF86">
        <v>999.9</v>
      </c>
      <c r="HG86">
        <v>25.7</v>
      </c>
      <c r="HH86">
        <v>29.6</v>
      </c>
      <c r="HI86">
        <v>11.8827</v>
      </c>
      <c r="HJ86">
        <v>61.1977</v>
      </c>
      <c r="HK86">
        <v>26.7388</v>
      </c>
      <c r="HL86">
        <v>1</v>
      </c>
      <c r="HM86">
        <v>-0.188392</v>
      </c>
      <c r="HN86">
        <v>3.97941</v>
      </c>
      <c r="HO86">
        <v>20.2309</v>
      </c>
      <c r="HP86">
        <v>5.21684</v>
      </c>
      <c r="HQ86">
        <v>11.98</v>
      </c>
      <c r="HR86">
        <v>4.9648</v>
      </c>
      <c r="HS86">
        <v>3.2741</v>
      </c>
      <c r="HT86">
        <v>9999</v>
      </c>
      <c r="HU86">
        <v>9999</v>
      </c>
      <c r="HV86">
        <v>9999</v>
      </c>
      <c r="HW86">
        <v>935.7</v>
      </c>
      <c r="HX86">
        <v>1.86417</v>
      </c>
      <c r="HY86">
        <v>1.86015</v>
      </c>
      <c r="HZ86">
        <v>1.85835</v>
      </c>
      <c r="IA86">
        <v>1.85988</v>
      </c>
      <c r="IB86">
        <v>1.85989</v>
      </c>
      <c r="IC86">
        <v>1.85826</v>
      </c>
      <c r="ID86">
        <v>1.85732</v>
      </c>
      <c r="IE86">
        <v>1.85235</v>
      </c>
      <c r="IF86">
        <v>0</v>
      </c>
      <c r="IG86">
        <v>0</v>
      </c>
      <c r="IH86">
        <v>0</v>
      </c>
      <c r="II86">
        <v>0</v>
      </c>
      <c r="IJ86" t="s">
        <v>433</v>
      </c>
      <c r="IK86" t="s">
        <v>434</v>
      </c>
      <c r="IL86" t="s">
        <v>435</v>
      </c>
      <c r="IM86" t="s">
        <v>435</v>
      </c>
      <c r="IN86" t="s">
        <v>435</v>
      </c>
      <c r="IO86" t="s">
        <v>435</v>
      </c>
      <c r="IP86">
        <v>0</v>
      </c>
      <c r="IQ86">
        <v>100</v>
      </c>
      <c r="IR86">
        <v>100</v>
      </c>
      <c r="IS86">
        <v>-0.96</v>
      </c>
      <c r="IT86">
        <v>0.0276</v>
      </c>
      <c r="IU86">
        <v>-0.3228139330668147</v>
      </c>
      <c r="IV86">
        <v>-0.001399286051689175</v>
      </c>
      <c r="IW86">
        <v>1.297619083215453E-06</v>
      </c>
      <c r="IX86">
        <v>-4.997941095464379E-10</v>
      </c>
      <c r="IY86">
        <v>-0.005634625857734406</v>
      </c>
      <c r="IZ86">
        <v>-0.003512179546530375</v>
      </c>
      <c r="JA86">
        <v>0.0008073039280847738</v>
      </c>
      <c r="JB86">
        <v>-5.485301315548657E-06</v>
      </c>
      <c r="JC86">
        <v>2</v>
      </c>
      <c r="JD86">
        <v>1997</v>
      </c>
      <c r="JE86">
        <v>1</v>
      </c>
      <c r="JF86">
        <v>25</v>
      </c>
      <c r="JG86">
        <v>876.2</v>
      </c>
      <c r="JH86">
        <v>876.3</v>
      </c>
      <c r="JI86">
        <v>2.53174</v>
      </c>
      <c r="JJ86">
        <v>2.60864</v>
      </c>
      <c r="JK86">
        <v>1.49658</v>
      </c>
      <c r="JL86">
        <v>2.39014</v>
      </c>
      <c r="JM86">
        <v>1.54907</v>
      </c>
      <c r="JN86">
        <v>2.35718</v>
      </c>
      <c r="JO86">
        <v>34.1452</v>
      </c>
      <c r="JP86">
        <v>24.1838</v>
      </c>
      <c r="JQ86">
        <v>18</v>
      </c>
      <c r="JR86">
        <v>486.509</v>
      </c>
      <c r="JS86">
        <v>514.8869999999999</v>
      </c>
      <c r="JT86">
        <v>15.3438</v>
      </c>
      <c r="JU86">
        <v>24.7603</v>
      </c>
      <c r="JV86">
        <v>30.0013</v>
      </c>
      <c r="JW86">
        <v>24.867</v>
      </c>
      <c r="JX86">
        <v>24.8238</v>
      </c>
      <c r="JY86">
        <v>50.7981</v>
      </c>
      <c r="JZ86">
        <v>23.2715</v>
      </c>
      <c r="KA86">
        <v>20.8522</v>
      </c>
      <c r="KB86">
        <v>15.314</v>
      </c>
      <c r="KC86">
        <v>1142.29</v>
      </c>
      <c r="KD86">
        <v>8.844530000000001</v>
      </c>
      <c r="KE86">
        <v>100.738</v>
      </c>
      <c r="KF86">
        <v>101.113</v>
      </c>
    </row>
    <row r="87" spans="1:292">
      <c r="A87">
        <v>69</v>
      </c>
      <c r="B87">
        <v>1679509019</v>
      </c>
      <c r="C87">
        <v>431.5</v>
      </c>
      <c r="D87" t="s">
        <v>571</v>
      </c>
      <c r="E87" t="s">
        <v>572</v>
      </c>
      <c r="F87">
        <v>5</v>
      </c>
      <c r="G87" t="s">
        <v>428</v>
      </c>
      <c r="H87">
        <v>1679509011.214286</v>
      </c>
      <c r="I87">
        <f>(J87)/1000</f>
        <v>0</v>
      </c>
      <c r="J87">
        <f>IF(DO87, AM87, AG87)</f>
        <v>0</v>
      </c>
      <c r="K87">
        <f>IF(DO87, AH87, AF87)</f>
        <v>0</v>
      </c>
      <c r="L87">
        <f>DQ87 - IF(AT87&gt;1, K87*DK87*100.0/(AV87*EE87), 0)</f>
        <v>0</v>
      </c>
      <c r="M87">
        <f>((S87-I87/2)*L87-K87)/(S87+I87/2)</f>
        <v>0</v>
      </c>
      <c r="N87">
        <f>M87*(DX87+DY87)/1000.0</f>
        <v>0</v>
      </c>
      <c r="O87">
        <f>(DQ87 - IF(AT87&gt;1, K87*DK87*100.0/(AV87*EE87), 0))*(DX87+DY87)/1000.0</f>
        <v>0</v>
      </c>
      <c r="P87">
        <f>2.0/((1/R87-1/Q87)+SIGN(R87)*SQRT((1/R87-1/Q87)*(1/R87-1/Q87) + 4*DL87/((DL87+1)*(DL87+1))*(2*1/R87*1/Q87-1/Q87*1/Q87)))</f>
        <v>0</v>
      </c>
      <c r="Q87">
        <f>IF(LEFT(DM87,1)&lt;&gt;"0",IF(LEFT(DM87,1)="1",3.0,DN87),$D$5+$E$5*(EE87*DX87/($K$5*1000))+$F$5*(EE87*DX87/($K$5*1000))*MAX(MIN(DK87,$J$5),$I$5)*MAX(MIN(DK87,$J$5),$I$5)+$G$5*MAX(MIN(DK87,$J$5),$I$5)*(EE87*DX87/($K$5*1000))+$H$5*(EE87*DX87/($K$5*1000))*(EE87*DX87/($K$5*1000)))</f>
        <v>0</v>
      </c>
      <c r="R87">
        <f>I87*(1000-(1000*0.61365*exp(17.502*V87/(240.97+V87))/(DX87+DY87)+DS87)/2)/(1000*0.61365*exp(17.502*V87/(240.97+V87))/(DX87+DY87)-DS87)</f>
        <v>0</v>
      </c>
      <c r="S87">
        <f>1/((DL87+1)/(P87/1.6)+1/(Q87/1.37)) + DL87/((DL87+1)/(P87/1.6) + DL87/(Q87/1.37))</f>
        <v>0</v>
      </c>
      <c r="T87">
        <f>(DG87*DJ87)</f>
        <v>0</v>
      </c>
      <c r="U87">
        <f>(DZ87+(T87+2*0.95*5.67E-8*(((DZ87+$B$9)+273)^4-(DZ87+273)^4)-44100*I87)/(1.84*29.3*Q87+8*0.95*5.67E-8*(DZ87+273)^3))</f>
        <v>0</v>
      </c>
      <c r="V87">
        <f>($C$9*EA87+$D$9*EB87+$E$9*U87)</f>
        <v>0</v>
      </c>
      <c r="W87">
        <f>0.61365*exp(17.502*V87/(240.97+V87))</f>
        <v>0</v>
      </c>
      <c r="X87">
        <f>(Y87/Z87*100)</f>
        <v>0</v>
      </c>
      <c r="Y87">
        <f>DS87*(DX87+DY87)/1000</f>
        <v>0</v>
      </c>
      <c r="Z87">
        <f>0.61365*exp(17.502*DZ87/(240.97+DZ87))</f>
        <v>0</v>
      </c>
      <c r="AA87">
        <f>(W87-DS87*(DX87+DY87)/1000)</f>
        <v>0</v>
      </c>
      <c r="AB87">
        <f>(-I87*44100)</f>
        <v>0</v>
      </c>
      <c r="AC87">
        <f>2*29.3*Q87*0.92*(DZ87-V87)</f>
        <v>0</v>
      </c>
      <c r="AD87">
        <f>2*0.95*5.67E-8*(((DZ87+$B$9)+273)^4-(V87+273)^4)</f>
        <v>0</v>
      </c>
      <c r="AE87">
        <f>T87+AD87+AB87+AC87</f>
        <v>0</v>
      </c>
      <c r="AF87">
        <f>DW87*AT87*(DR87-DQ87*(1000-AT87*DT87)/(1000-AT87*DS87))/(100*DK87)</f>
        <v>0</v>
      </c>
      <c r="AG87">
        <f>1000*DW87*AT87*(DS87-DT87)/(100*DK87*(1000-AT87*DS87))</f>
        <v>0</v>
      </c>
      <c r="AH87">
        <f>(AI87 - AJ87 - DX87*1E3/(8.314*(DZ87+273.15)) * AL87/DW87 * AK87) * DW87/(100*DK87) * (1000 - DT87)/1000</f>
        <v>0</v>
      </c>
      <c r="AI87">
        <v>1134.338927119038</v>
      </c>
      <c r="AJ87">
        <v>1112.751939393939</v>
      </c>
      <c r="AK87">
        <v>3.390651504680896</v>
      </c>
      <c r="AL87">
        <v>67.30139003579045</v>
      </c>
      <c r="AM87">
        <f>(AO87 - AN87 + DX87*1E3/(8.314*(DZ87+273.15)) * AQ87/DW87 * AP87) * DW87/(100*DK87) * 1000/(1000 - AO87)</f>
        <v>0</v>
      </c>
      <c r="AN87">
        <v>8.886694978113887</v>
      </c>
      <c r="AO87">
        <v>9.375843515151512</v>
      </c>
      <c r="AP87">
        <v>-7.555929130323975E-07</v>
      </c>
      <c r="AQ87">
        <v>93.42874812251745</v>
      </c>
      <c r="AR87">
        <v>2</v>
      </c>
      <c r="AS87">
        <v>0</v>
      </c>
      <c r="AT87">
        <f>IF(AR87*$H$15&gt;=AV87,1.0,(AV87/(AV87-AR87*$H$15)))</f>
        <v>0</v>
      </c>
      <c r="AU87">
        <f>(AT87-1)*100</f>
        <v>0</v>
      </c>
      <c r="AV87">
        <f>MAX(0,($B$15+$C$15*EE87)/(1+$D$15*EE87)*DX87/(DZ87+273)*$E$15)</f>
        <v>0</v>
      </c>
      <c r="AW87" t="s">
        <v>429</v>
      </c>
      <c r="AX87" t="s">
        <v>429</v>
      </c>
      <c r="AY87">
        <v>0</v>
      </c>
      <c r="AZ87">
        <v>0</v>
      </c>
      <c r="BA87">
        <f>1-AY87/AZ87</f>
        <v>0</v>
      </c>
      <c r="BB87">
        <v>0</v>
      </c>
      <c r="BC87" t="s">
        <v>429</v>
      </c>
      <c r="BD87" t="s">
        <v>429</v>
      </c>
      <c r="BE87">
        <v>0</v>
      </c>
      <c r="BF87">
        <v>0</v>
      </c>
      <c r="BG87">
        <f>1-BE87/BF87</f>
        <v>0</v>
      </c>
      <c r="BH87">
        <v>0.5</v>
      </c>
      <c r="BI87">
        <f>DH87</f>
        <v>0</v>
      </c>
      <c r="BJ87">
        <f>K87</f>
        <v>0</v>
      </c>
      <c r="BK87">
        <f>BG87*BH87*BI87</f>
        <v>0</v>
      </c>
      <c r="BL87">
        <f>(BJ87-BB87)/BI87</f>
        <v>0</v>
      </c>
      <c r="BM87">
        <f>(AZ87-BF87)/BF87</f>
        <v>0</v>
      </c>
      <c r="BN87">
        <f>AY87/(BA87+AY87/BF87)</f>
        <v>0</v>
      </c>
      <c r="BO87" t="s">
        <v>429</v>
      </c>
      <c r="BP87">
        <v>0</v>
      </c>
      <c r="BQ87">
        <f>IF(BP87&lt;&gt;0, BP87, BN87)</f>
        <v>0</v>
      </c>
      <c r="BR87">
        <f>1-BQ87/BF87</f>
        <v>0</v>
      </c>
      <c r="BS87">
        <f>(BF87-BE87)/(BF87-BQ87)</f>
        <v>0</v>
      </c>
      <c r="BT87">
        <f>(AZ87-BF87)/(AZ87-BQ87)</f>
        <v>0</v>
      </c>
      <c r="BU87">
        <f>(BF87-BE87)/(BF87-AY87)</f>
        <v>0</v>
      </c>
      <c r="BV87">
        <f>(AZ87-BF87)/(AZ87-AY87)</f>
        <v>0</v>
      </c>
      <c r="BW87">
        <f>(BS87*BQ87/BE87)</f>
        <v>0</v>
      </c>
      <c r="BX87">
        <f>(1-BW87)</f>
        <v>0</v>
      </c>
      <c r="DG87">
        <f>$B$13*EF87+$C$13*EG87+$F$13*ER87*(1-EU87)</f>
        <v>0</v>
      </c>
      <c r="DH87">
        <f>DG87*DI87</f>
        <v>0</v>
      </c>
      <c r="DI87">
        <f>($B$13*$D$11+$C$13*$D$11+$F$13*((FE87+EW87)/MAX(FE87+EW87+FF87, 0.1)*$I$11+FF87/MAX(FE87+EW87+FF87, 0.1)*$J$11))/($B$13+$C$13+$F$13)</f>
        <v>0</v>
      </c>
      <c r="DJ87">
        <f>($B$13*$K$11+$C$13*$K$11+$F$13*((FE87+EW87)/MAX(FE87+EW87+FF87, 0.1)*$P$11+FF87/MAX(FE87+EW87+FF87, 0.1)*$Q$11))/($B$13+$C$13+$F$13)</f>
        <v>0</v>
      </c>
      <c r="DK87">
        <v>1.91</v>
      </c>
      <c r="DL87">
        <v>0.5</v>
      </c>
      <c r="DM87" t="s">
        <v>430</v>
      </c>
      <c r="DN87">
        <v>2</v>
      </c>
      <c r="DO87" t="b">
        <v>1</v>
      </c>
      <c r="DP87">
        <v>1679509011.214286</v>
      </c>
      <c r="DQ87">
        <v>1077.848214285714</v>
      </c>
      <c r="DR87">
        <v>1108.687857142857</v>
      </c>
      <c r="DS87">
        <v>9.3773</v>
      </c>
      <c r="DT87">
        <v>8.886309642857142</v>
      </c>
      <c r="DU87">
        <v>1078.7975</v>
      </c>
      <c r="DV87">
        <v>9.349683571428571</v>
      </c>
      <c r="DW87">
        <v>500.019857142857</v>
      </c>
      <c r="DX87">
        <v>90.04824642857143</v>
      </c>
      <c r="DY87">
        <v>0.1000409571428572</v>
      </c>
      <c r="DZ87">
        <v>18.92643214285714</v>
      </c>
      <c r="EA87">
        <v>20.00736785714286</v>
      </c>
      <c r="EB87">
        <v>999.9000000000002</v>
      </c>
      <c r="EC87">
        <v>0</v>
      </c>
      <c r="ED87">
        <v>0</v>
      </c>
      <c r="EE87">
        <v>9994.821428571429</v>
      </c>
      <c r="EF87">
        <v>0</v>
      </c>
      <c r="EG87">
        <v>12.506125</v>
      </c>
      <c r="EH87">
        <v>-30.83945357142857</v>
      </c>
      <c r="EI87">
        <v>1088.050714285714</v>
      </c>
      <c r="EJ87">
        <v>1118.627857142857</v>
      </c>
      <c r="EK87">
        <v>0.4909901428571428</v>
      </c>
      <c r="EL87">
        <v>1108.687857142857</v>
      </c>
      <c r="EM87">
        <v>8.886309642857142</v>
      </c>
      <c r="EN87">
        <v>0.8444093928571428</v>
      </c>
      <c r="EO87">
        <v>0.8001966428571429</v>
      </c>
      <c r="EP87">
        <v>4.476612142857143</v>
      </c>
      <c r="EQ87">
        <v>3.710792142857143</v>
      </c>
      <c r="ER87">
        <v>2000.025</v>
      </c>
      <c r="ES87">
        <v>0.9800049999999997</v>
      </c>
      <c r="ET87">
        <v>0.0199946</v>
      </c>
      <c r="EU87">
        <v>0</v>
      </c>
      <c r="EV87">
        <v>170.07625</v>
      </c>
      <c r="EW87">
        <v>5.00078</v>
      </c>
      <c r="EX87">
        <v>3384.515357142857</v>
      </c>
      <c r="EY87">
        <v>16379.86785714286</v>
      </c>
      <c r="EZ87">
        <v>37.23192857142857</v>
      </c>
      <c r="FA87">
        <v>38.62032142857142</v>
      </c>
      <c r="FB87">
        <v>38.12021428571428</v>
      </c>
      <c r="FC87">
        <v>37.74307142857142</v>
      </c>
      <c r="FD87">
        <v>37.80332142857143</v>
      </c>
      <c r="FE87">
        <v>1955.135</v>
      </c>
      <c r="FF87">
        <v>39.89000000000001</v>
      </c>
      <c r="FG87">
        <v>0</v>
      </c>
      <c r="FH87">
        <v>1679509001.2</v>
      </c>
      <c r="FI87">
        <v>0</v>
      </c>
      <c r="FJ87">
        <v>170.08356</v>
      </c>
      <c r="FK87">
        <v>0.2424615389263991</v>
      </c>
      <c r="FL87">
        <v>-5.971538469427548</v>
      </c>
      <c r="FM87">
        <v>3384.4704</v>
      </c>
      <c r="FN87">
        <v>15</v>
      </c>
      <c r="FO87">
        <v>0</v>
      </c>
      <c r="FP87" t="s">
        <v>431</v>
      </c>
      <c r="FQ87">
        <v>1679456443.1</v>
      </c>
      <c r="FR87">
        <v>1679456433.1</v>
      </c>
      <c r="FS87">
        <v>0</v>
      </c>
      <c r="FT87">
        <v>-0.109</v>
      </c>
      <c r="FU87">
        <v>0.019</v>
      </c>
      <c r="FV87">
        <v>-0.823</v>
      </c>
      <c r="FW87">
        <v>0.271</v>
      </c>
      <c r="FX87">
        <v>420</v>
      </c>
      <c r="FY87">
        <v>24</v>
      </c>
      <c r="FZ87">
        <v>0.71</v>
      </c>
      <c r="GA87">
        <v>0.25</v>
      </c>
      <c r="GB87">
        <v>-30.83697073170731</v>
      </c>
      <c r="GC87">
        <v>-0.1119533101045281</v>
      </c>
      <c r="GD87">
        <v>0.06796096528084089</v>
      </c>
      <c r="GE87">
        <v>0</v>
      </c>
      <c r="GF87">
        <v>0.4908777073170732</v>
      </c>
      <c r="GG87">
        <v>0.0008376585365854053</v>
      </c>
      <c r="GH87">
        <v>0.001325685634734559</v>
      </c>
      <c r="GI87">
        <v>1</v>
      </c>
      <c r="GJ87">
        <v>1</v>
      </c>
      <c r="GK87">
        <v>2</v>
      </c>
      <c r="GL87" t="s">
        <v>432</v>
      </c>
      <c r="GM87">
        <v>3.10087</v>
      </c>
      <c r="GN87">
        <v>2.73543</v>
      </c>
      <c r="GO87">
        <v>0.171521</v>
      </c>
      <c r="GP87">
        <v>0.174504</v>
      </c>
      <c r="GQ87">
        <v>0.054386</v>
      </c>
      <c r="GR87">
        <v>0.0528503</v>
      </c>
      <c r="GS87">
        <v>21387.2</v>
      </c>
      <c r="GT87">
        <v>21037.3</v>
      </c>
      <c r="GU87">
        <v>26350.2</v>
      </c>
      <c r="GV87">
        <v>25808.9</v>
      </c>
      <c r="GW87">
        <v>40030.3</v>
      </c>
      <c r="GX87">
        <v>37319.7</v>
      </c>
      <c r="GY87">
        <v>46108.7</v>
      </c>
      <c r="GZ87">
        <v>42618.5</v>
      </c>
      <c r="HA87">
        <v>1.93193</v>
      </c>
      <c r="HB87">
        <v>1.95812</v>
      </c>
      <c r="HC87">
        <v>0.0269115</v>
      </c>
      <c r="HD87">
        <v>0</v>
      </c>
      <c r="HE87">
        <v>19.5522</v>
      </c>
      <c r="HF87">
        <v>999.9</v>
      </c>
      <c r="HG87">
        <v>25.7</v>
      </c>
      <c r="HH87">
        <v>29.5</v>
      </c>
      <c r="HI87">
        <v>11.814</v>
      </c>
      <c r="HJ87">
        <v>60.8177</v>
      </c>
      <c r="HK87">
        <v>26.6827</v>
      </c>
      <c r="HL87">
        <v>1</v>
      </c>
      <c r="HM87">
        <v>-0.188786</v>
      </c>
      <c r="HN87">
        <v>3.88726</v>
      </c>
      <c r="HO87">
        <v>20.2331</v>
      </c>
      <c r="HP87">
        <v>5.21729</v>
      </c>
      <c r="HQ87">
        <v>11.98</v>
      </c>
      <c r="HR87">
        <v>4.96485</v>
      </c>
      <c r="HS87">
        <v>3.27402</v>
      </c>
      <c r="HT87">
        <v>9999</v>
      </c>
      <c r="HU87">
        <v>9999</v>
      </c>
      <c r="HV87">
        <v>9999</v>
      </c>
      <c r="HW87">
        <v>935.7</v>
      </c>
      <c r="HX87">
        <v>1.86416</v>
      </c>
      <c r="HY87">
        <v>1.86017</v>
      </c>
      <c r="HZ87">
        <v>1.85836</v>
      </c>
      <c r="IA87">
        <v>1.85987</v>
      </c>
      <c r="IB87">
        <v>1.85989</v>
      </c>
      <c r="IC87">
        <v>1.85825</v>
      </c>
      <c r="ID87">
        <v>1.85731</v>
      </c>
      <c r="IE87">
        <v>1.85232</v>
      </c>
      <c r="IF87">
        <v>0</v>
      </c>
      <c r="IG87">
        <v>0</v>
      </c>
      <c r="IH87">
        <v>0</v>
      </c>
      <c r="II87">
        <v>0</v>
      </c>
      <c r="IJ87" t="s">
        <v>433</v>
      </c>
      <c r="IK87" t="s">
        <v>434</v>
      </c>
      <c r="IL87" t="s">
        <v>435</v>
      </c>
      <c r="IM87" t="s">
        <v>435</v>
      </c>
      <c r="IN87" t="s">
        <v>435</v>
      </c>
      <c r="IO87" t="s">
        <v>435</v>
      </c>
      <c r="IP87">
        <v>0</v>
      </c>
      <c r="IQ87">
        <v>100</v>
      </c>
      <c r="IR87">
        <v>100</v>
      </c>
      <c r="IS87">
        <v>-0.96</v>
      </c>
      <c r="IT87">
        <v>0.0276</v>
      </c>
      <c r="IU87">
        <v>-0.3228139330668147</v>
      </c>
      <c r="IV87">
        <v>-0.001399286051689175</v>
      </c>
      <c r="IW87">
        <v>1.297619083215453E-06</v>
      </c>
      <c r="IX87">
        <v>-4.997941095464379E-10</v>
      </c>
      <c r="IY87">
        <v>-0.005634625857734406</v>
      </c>
      <c r="IZ87">
        <v>-0.003512179546530375</v>
      </c>
      <c r="JA87">
        <v>0.0008073039280847738</v>
      </c>
      <c r="JB87">
        <v>-5.485301315548657E-06</v>
      </c>
      <c r="JC87">
        <v>2</v>
      </c>
      <c r="JD87">
        <v>1997</v>
      </c>
      <c r="JE87">
        <v>1</v>
      </c>
      <c r="JF87">
        <v>25</v>
      </c>
      <c r="JG87">
        <v>876.3</v>
      </c>
      <c r="JH87">
        <v>876.4</v>
      </c>
      <c r="JI87">
        <v>2.56104</v>
      </c>
      <c r="JJ87">
        <v>2.61353</v>
      </c>
      <c r="JK87">
        <v>1.49658</v>
      </c>
      <c r="JL87">
        <v>2.39014</v>
      </c>
      <c r="JM87">
        <v>1.54907</v>
      </c>
      <c r="JN87">
        <v>2.38159</v>
      </c>
      <c r="JO87">
        <v>34.1452</v>
      </c>
      <c r="JP87">
        <v>24.1751</v>
      </c>
      <c r="JQ87">
        <v>18</v>
      </c>
      <c r="JR87">
        <v>486.451</v>
      </c>
      <c r="JS87">
        <v>514.972</v>
      </c>
      <c r="JT87">
        <v>15.3103</v>
      </c>
      <c r="JU87">
        <v>24.7618</v>
      </c>
      <c r="JV87">
        <v>30.0002</v>
      </c>
      <c r="JW87">
        <v>24.8685</v>
      </c>
      <c r="JX87">
        <v>24.8257</v>
      </c>
      <c r="JY87">
        <v>51.4402</v>
      </c>
      <c r="JZ87">
        <v>23.2715</v>
      </c>
      <c r="KA87">
        <v>20.8522</v>
      </c>
      <c r="KB87">
        <v>15.3063</v>
      </c>
      <c r="KC87">
        <v>1155.66</v>
      </c>
      <c r="KD87">
        <v>8.84454</v>
      </c>
      <c r="KE87">
        <v>100.737</v>
      </c>
      <c r="KF87">
        <v>101.112</v>
      </c>
    </row>
    <row r="88" spans="1:292">
      <c r="A88">
        <v>70</v>
      </c>
      <c r="B88">
        <v>1679509024</v>
      </c>
      <c r="C88">
        <v>436.5</v>
      </c>
      <c r="D88" t="s">
        <v>573</v>
      </c>
      <c r="E88" t="s">
        <v>574</v>
      </c>
      <c r="F88">
        <v>5</v>
      </c>
      <c r="G88" t="s">
        <v>428</v>
      </c>
      <c r="H88">
        <v>1679509016.5</v>
      </c>
      <c r="I88">
        <f>(J88)/1000</f>
        <v>0</v>
      </c>
      <c r="J88">
        <f>IF(DO88, AM88, AG88)</f>
        <v>0</v>
      </c>
      <c r="K88">
        <f>IF(DO88, AH88, AF88)</f>
        <v>0</v>
      </c>
      <c r="L88">
        <f>DQ88 - IF(AT88&gt;1, K88*DK88*100.0/(AV88*EE88), 0)</f>
        <v>0</v>
      </c>
      <c r="M88">
        <f>((S88-I88/2)*L88-K88)/(S88+I88/2)</f>
        <v>0</v>
      </c>
      <c r="N88">
        <f>M88*(DX88+DY88)/1000.0</f>
        <v>0</v>
      </c>
      <c r="O88">
        <f>(DQ88 - IF(AT88&gt;1, K88*DK88*100.0/(AV88*EE88), 0))*(DX88+DY88)/1000.0</f>
        <v>0</v>
      </c>
      <c r="P88">
        <f>2.0/((1/R88-1/Q88)+SIGN(R88)*SQRT((1/R88-1/Q88)*(1/R88-1/Q88) + 4*DL88/((DL88+1)*(DL88+1))*(2*1/R88*1/Q88-1/Q88*1/Q88)))</f>
        <v>0</v>
      </c>
      <c r="Q88">
        <f>IF(LEFT(DM88,1)&lt;&gt;"0",IF(LEFT(DM88,1)="1",3.0,DN88),$D$5+$E$5*(EE88*DX88/($K$5*1000))+$F$5*(EE88*DX88/($K$5*1000))*MAX(MIN(DK88,$J$5),$I$5)*MAX(MIN(DK88,$J$5),$I$5)+$G$5*MAX(MIN(DK88,$J$5),$I$5)*(EE88*DX88/($K$5*1000))+$H$5*(EE88*DX88/($K$5*1000))*(EE88*DX88/($K$5*1000)))</f>
        <v>0</v>
      </c>
      <c r="R88">
        <f>I88*(1000-(1000*0.61365*exp(17.502*V88/(240.97+V88))/(DX88+DY88)+DS88)/2)/(1000*0.61365*exp(17.502*V88/(240.97+V88))/(DX88+DY88)-DS88)</f>
        <v>0</v>
      </c>
      <c r="S88">
        <f>1/((DL88+1)/(P88/1.6)+1/(Q88/1.37)) + DL88/((DL88+1)/(P88/1.6) + DL88/(Q88/1.37))</f>
        <v>0</v>
      </c>
      <c r="T88">
        <f>(DG88*DJ88)</f>
        <v>0</v>
      </c>
      <c r="U88">
        <f>(DZ88+(T88+2*0.95*5.67E-8*(((DZ88+$B$9)+273)^4-(DZ88+273)^4)-44100*I88)/(1.84*29.3*Q88+8*0.95*5.67E-8*(DZ88+273)^3))</f>
        <v>0</v>
      </c>
      <c r="V88">
        <f>($C$9*EA88+$D$9*EB88+$E$9*U88)</f>
        <v>0</v>
      </c>
      <c r="W88">
        <f>0.61365*exp(17.502*V88/(240.97+V88))</f>
        <v>0</v>
      </c>
      <c r="X88">
        <f>(Y88/Z88*100)</f>
        <v>0</v>
      </c>
      <c r="Y88">
        <f>DS88*(DX88+DY88)/1000</f>
        <v>0</v>
      </c>
      <c r="Z88">
        <f>0.61365*exp(17.502*DZ88/(240.97+DZ88))</f>
        <v>0</v>
      </c>
      <c r="AA88">
        <f>(W88-DS88*(DX88+DY88)/1000)</f>
        <v>0</v>
      </c>
      <c r="AB88">
        <f>(-I88*44100)</f>
        <v>0</v>
      </c>
      <c r="AC88">
        <f>2*29.3*Q88*0.92*(DZ88-V88)</f>
        <v>0</v>
      </c>
      <c r="AD88">
        <f>2*0.95*5.67E-8*(((DZ88+$B$9)+273)^4-(V88+273)^4)</f>
        <v>0</v>
      </c>
      <c r="AE88">
        <f>T88+AD88+AB88+AC88</f>
        <v>0</v>
      </c>
      <c r="AF88">
        <f>DW88*AT88*(DR88-DQ88*(1000-AT88*DT88)/(1000-AT88*DS88))/(100*DK88)</f>
        <v>0</v>
      </c>
      <c r="AG88">
        <f>1000*DW88*AT88*(DS88-DT88)/(100*DK88*(1000-AT88*DS88))</f>
        <v>0</v>
      </c>
      <c r="AH88">
        <f>(AI88 - AJ88 - DX88*1E3/(8.314*(DZ88+273.15)) * AL88/DW88 * AK88) * DW88/(100*DK88) * (1000 - DT88)/1000</f>
        <v>0</v>
      </c>
      <c r="AI88">
        <v>1151.209727550058</v>
      </c>
      <c r="AJ88">
        <v>1129.69503030303</v>
      </c>
      <c r="AK88">
        <v>3.391046400904717</v>
      </c>
      <c r="AL88">
        <v>67.30139003579045</v>
      </c>
      <c r="AM88">
        <f>(AO88 - AN88 + DX88*1E3/(8.314*(DZ88+273.15)) * AQ88/DW88 * AP88) * DW88/(100*DK88) * 1000/(1000 - AO88)</f>
        <v>0</v>
      </c>
      <c r="AN88">
        <v>8.885631697223477</v>
      </c>
      <c r="AO88">
        <v>9.375957030303026</v>
      </c>
      <c r="AP88">
        <v>-5.191140944567885E-07</v>
      </c>
      <c r="AQ88">
        <v>93.42874812251745</v>
      </c>
      <c r="AR88">
        <v>2</v>
      </c>
      <c r="AS88">
        <v>0</v>
      </c>
      <c r="AT88">
        <f>IF(AR88*$H$15&gt;=AV88,1.0,(AV88/(AV88-AR88*$H$15)))</f>
        <v>0</v>
      </c>
      <c r="AU88">
        <f>(AT88-1)*100</f>
        <v>0</v>
      </c>
      <c r="AV88">
        <f>MAX(0,($B$15+$C$15*EE88)/(1+$D$15*EE88)*DX88/(DZ88+273)*$E$15)</f>
        <v>0</v>
      </c>
      <c r="AW88" t="s">
        <v>429</v>
      </c>
      <c r="AX88" t="s">
        <v>429</v>
      </c>
      <c r="AY88">
        <v>0</v>
      </c>
      <c r="AZ88">
        <v>0</v>
      </c>
      <c r="BA88">
        <f>1-AY88/AZ88</f>
        <v>0</v>
      </c>
      <c r="BB88">
        <v>0</v>
      </c>
      <c r="BC88" t="s">
        <v>429</v>
      </c>
      <c r="BD88" t="s">
        <v>429</v>
      </c>
      <c r="BE88">
        <v>0</v>
      </c>
      <c r="BF88">
        <v>0</v>
      </c>
      <c r="BG88">
        <f>1-BE88/BF88</f>
        <v>0</v>
      </c>
      <c r="BH88">
        <v>0.5</v>
      </c>
      <c r="BI88">
        <f>DH88</f>
        <v>0</v>
      </c>
      <c r="BJ88">
        <f>K88</f>
        <v>0</v>
      </c>
      <c r="BK88">
        <f>BG88*BH88*BI88</f>
        <v>0</v>
      </c>
      <c r="BL88">
        <f>(BJ88-BB88)/BI88</f>
        <v>0</v>
      </c>
      <c r="BM88">
        <f>(AZ88-BF88)/BF88</f>
        <v>0</v>
      </c>
      <c r="BN88">
        <f>AY88/(BA88+AY88/BF88)</f>
        <v>0</v>
      </c>
      <c r="BO88" t="s">
        <v>429</v>
      </c>
      <c r="BP88">
        <v>0</v>
      </c>
      <c r="BQ88">
        <f>IF(BP88&lt;&gt;0, BP88, BN88)</f>
        <v>0</v>
      </c>
      <c r="BR88">
        <f>1-BQ88/BF88</f>
        <v>0</v>
      </c>
      <c r="BS88">
        <f>(BF88-BE88)/(BF88-BQ88)</f>
        <v>0</v>
      </c>
      <c r="BT88">
        <f>(AZ88-BF88)/(AZ88-BQ88)</f>
        <v>0</v>
      </c>
      <c r="BU88">
        <f>(BF88-BE88)/(BF88-AY88)</f>
        <v>0</v>
      </c>
      <c r="BV88">
        <f>(AZ88-BF88)/(AZ88-AY88)</f>
        <v>0</v>
      </c>
      <c r="BW88">
        <f>(BS88*BQ88/BE88)</f>
        <v>0</v>
      </c>
      <c r="BX88">
        <f>(1-BW88)</f>
        <v>0</v>
      </c>
      <c r="DG88">
        <f>$B$13*EF88+$C$13*EG88+$F$13*ER88*(1-EU88)</f>
        <v>0</v>
      </c>
      <c r="DH88">
        <f>DG88*DI88</f>
        <v>0</v>
      </c>
      <c r="DI88">
        <f>($B$13*$D$11+$C$13*$D$11+$F$13*((FE88+EW88)/MAX(FE88+EW88+FF88, 0.1)*$I$11+FF88/MAX(FE88+EW88+FF88, 0.1)*$J$11))/($B$13+$C$13+$F$13)</f>
        <v>0</v>
      </c>
      <c r="DJ88">
        <f>($B$13*$K$11+$C$13*$K$11+$F$13*((FE88+EW88)/MAX(FE88+EW88+FF88, 0.1)*$P$11+FF88/MAX(FE88+EW88+FF88, 0.1)*$Q$11))/($B$13+$C$13+$F$13)</f>
        <v>0</v>
      </c>
      <c r="DK88">
        <v>1.91</v>
      </c>
      <c r="DL88">
        <v>0.5</v>
      </c>
      <c r="DM88" t="s">
        <v>430</v>
      </c>
      <c r="DN88">
        <v>2</v>
      </c>
      <c r="DO88" t="b">
        <v>1</v>
      </c>
      <c r="DP88">
        <v>1679509016.5</v>
      </c>
      <c r="DQ88">
        <v>1095.592962962963</v>
      </c>
      <c r="DR88">
        <v>1126.420740740741</v>
      </c>
      <c r="DS88">
        <v>9.376596666666668</v>
      </c>
      <c r="DT88">
        <v>8.886111111111111</v>
      </c>
      <c r="DU88">
        <v>1096.548518518518</v>
      </c>
      <c r="DV88">
        <v>9.348986666666667</v>
      </c>
      <c r="DW88">
        <v>500.0120740740741</v>
      </c>
      <c r="DX88">
        <v>90.04771111111111</v>
      </c>
      <c r="DY88">
        <v>0.0999450814814815</v>
      </c>
      <c r="DZ88">
        <v>18.92426666666666</v>
      </c>
      <c r="EA88">
        <v>20.00410740740741</v>
      </c>
      <c r="EB88">
        <v>999.9000000000001</v>
      </c>
      <c r="EC88">
        <v>0</v>
      </c>
      <c r="ED88">
        <v>0</v>
      </c>
      <c r="EE88">
        <v>10011.55185185185</v>
      </c>
      <c r="EF88">
        <v>0</v>
      </c>
      <c r="EG88">
        <v>12.49663333333333</v>
      </c>
      <c r="EH88">
        <v>-30.82747037037037</v>
      </c>
      <c r="EI88">
        <v>1105.962962962963</v>
      </c>
      <c r="EJ88">
        <v>1136.519259259259</v>
      </c>
      <c r="EK88">
        <v>0.4904843333333333</v>
      </c>
      <c r="EL88">
        <v>1126.420740740741</v>
      </c>
      <c r="EM88">
        <v>8.886111111111111</v>
      </c>
      <c r="EN88">
        <v>0.844340962962963</v>
      </c>
      <c r="EO88">
        <v>0.800174074074074</v>
      </c>
      <c r="EP88">
        <v>4.475455185185185</v>
      </c>
      <c r="EQ88">
        <v>3.710391111111111</v>
      </c>
      <c r="ER88">
        <v>2000.024074074074</v>
      </c>
      <c r="ES88">
        <v>0.9800048888888887</v>
      </c>
      <c r="ET88">
        <v>0.01999471111111111</v>
      </c>
      <c r="EU88">
        <v>0</v>
      </c>
      <c r="EV88">
        <v>170.098</v>
      </c>
      <c r="EW88">
        <v>5.00078</v>
      </c>
      <c r="EX88">
        <v>3383.989259259259</v>
      </c>
      <c r="EY88">
        <v>16379.86296296296</v>
      </c>
      <c r="EZ88">
        <v>37.19185185185185</v>
      </c>
      <c r="FA88">
        <v>38.58766666666666</v>
      </c>
      <c r="FB88">
        <v>38.08525925925925</v>
      </c>
      <c r="FC88">
        <v>37.71033333333333</v>
      </c>
      <c r="FD88">
        <v>37.77977777777777</v>
      </c>
      <c r="FE88">
        <v>1955.134074074074</v>
      </c>
      <c r="FF88">
        <v>39.89000000000001</v>
      </c>
      <c r="FG88">
        <v>0</v>
      </c>
      <c r="FH88">
        <v>1679509006.6</v>
      </c>
      <c r="FI88">
        <v>0</v>
      </c>
      <c r="FJ88">
        <v>170.1025</v>
      </c>
      <c r="FK88">
        <v>0.1947692272798478</v>
      </c>
      <c r="FL88">
        <v>-5.851965825045951</v>
      </c>
      <c r="FM88">
        <v>3383.956538461539</v>
      </c>
      <c r="FN88">
        <v>15</v>
      </c>
      <c r="FO88">
        <v>0</v>
      </c>
      <c r="FP88" t="s">
        <v>431</v>
      </c>
      <c r="FQ88">
        <v>1679456443.1</v>
      </c>
      <c r="FR88">
        <v>1679456433.1</v>
      </c>
      <c r="FS88">
        <v>0</v>
      </c>
      <c r="FT88">
        <v>-0.109</v>
      </c>
      <c r="FU88">
        <v>0.019</v>
      </c>
      <c r="FV88">
        <v>-0.823</v>
      </c>
      <c r="FW88">
        <v>0.271</v>
      </c>
      <c r="FX88">
        <v>420</v>
      </c>
      <c r="FY88">
        <v>24</v>
      </c>
      <c r="FZ88">
        <v>0.71</v>
      </c>
      <c r="GA88">
        <v>0.25</v>
      </c>
      <c r="GB88">
        <v>-30.82599249999999</v>
      </c>
      <c r="GC88">
        <v>-0.00424727954966092</v>
      </c>
      <c r="GD88">
        <v>0.06624880899872847</v>
      </c>
      <c r="GE88">
        <v>1</v>
      </c>
      <c r="GF88">
        <v>0.4906732</v>
      </c>
      <c r="GG88">
        <v>-0.007398506566605159</v>
      </c>
      <c r="GH88">
        <v>0.001407927878124443</v>
      </c>
      <c r="GI88">
        <v>1</v>
      </c>
      <c r="GJ88">
        <v>2</v>
      </c>
      <c r="GK88">
        <v>2</v>
      </c>
      <c r="GL88" t="s">
        <v>476</v>
      </c>
      <c r="GM88">
        <v>3.1009</v>
      </c>
      <c r="GN88">
        <v>2.73552</v>
      </c>
      <c r="GO88">
        <v>0.17314</v>
      </c>
      <c r="GP88">
        <v>0.176093</v>
      </c>
      <c r="GQ88">
        <v>0.0543864</v>
      </c>
      <c r="GR88">
        <v>0.0528484</v>
      </c>
      <c r="GS88">
        <v>21345.5</v>
      </c>
      <c r="GT88">
        <v>20996.8</v>
      </c>
      <c r="GU88">
        <v>26350.3</v>
      </c>
      <c r="GV88">
        <v>25808.8</v>
      </c>
      <c r="GW88">
        <v>40030.6</v>
      </c>
      <c r="GX88">
        <v>37320</v>
      </c>
      <c r="GY88">
        <v>46108.9</v>
      </c>
      <c r="GZ88">
        <v>42618.6</v>
      </c>
      <c r="HA88">
        <v>1.93165</v>
      </c>
      <c r="HB88">
        <v>1.95823</v>
      </c>
      <c r="HC88">
        <v>0.0271425</v>
      </c>
      <c r="HD88">
        <v>0</v>
      </c>
      <c r="HE88">
        <v>19.5559</v>
      </c>
      <c r="HF88">
        <v>999.9</v>
      </c>
      <c r="HG88">
        <v>25.7</v>
      </c>
      <c r="HH88">
        <v>29.6</v>
      </c>
      <c r="HI88">
        <v>11.8816</v>
      </c>
      <c r="HJ88">
        <v>60.7077</v>
      </c>
      <c r="HK88">
        <v>26.7788</v>
      </c>
      <c r="HL88">
        <v>1</v>
      </c>
      <c r="HM88">
        <v>-0.188814</v>
      </c>
      <c r="HN88">
        <v>3.83214</v>
      </c>
      <c r="HO88">
        <v>20.2346</v>
      </c>
      <c r="HP88">
        <v>5.21699</v>
      </c>
      <c r="HQ88">
        <v>11.9798</v>
      </c>
      <c r="HR88">
        <v>4.9648</v>
      </c>
      <c r="HS88">
        <v>3.27393</v>
      </c>
      <c r="HT88">
        <v>9999</v>
      </c>
      <c r="HU88">
        <v>9999</v>
      </c>
      <c r="HV88">
        <v>9999</v>
      </c>
      <c r="HW88">
        <v>935.7</v>
      </c>
      <c r="HX88">
        <v>1.86417</v>
      </c>
      <c r="HY88">
        <v>1.86016</v>
      </c>
      <c r="HZ88">
        <v>1.85837</v>
      </c>
      <c r="IA88">
        <v>1.85987</v>
      </c>
      <c r="IB88">
        <v>1.85989</v>
      </c>
      <c r="IC88">
        <v>1.85827</v>
      </c>
      <c r="ID88">
        <v>1.85731</v>
      </c>
      <c r="IE88">
        <v>1.85236</v>
      </c>
      <c r="IF88">
        <v>0</v>
      </c>
      <c r="IG88">
        <v>0</v>
      </c>
      <c r="IH88">
        <v>0</v>
      </c>
      <c r="II88">
        <v>0</v>
      </c>
      <c r="IJ88" t="s">
        <v>433</v>
      </c>
      <c r="IK88" t="s">
        <v>434</v>
      </c>
      <c r="IL88" t="s">
        <v>435</v>
      </c>
      <c r="IM88" t="s">
        <v>435</v>
      </c>
      <c r="IN88" t="s">
        <v>435</v>
      </c>
      <c r="IO88" t="s">
        <v>435</v>
      </c>
      <c r="IP88">
        <v>0</v>
      </c>
      <c r="IQ88">
        <v>100</v>
      </c>
      <c r="IR88">
        <v>100</v>
      </c>
      <c r="IS88">
        <v>-0.97</v>
      </c>
      <c r="IT88">
        <v>0.0276</v>
      </c>
      <c r="IU88">
        <v>-0.3228139330668147</v>
      </c>
      <c r="IV88">
        <v>-0.001399286051689175</v>
      </c>
      <c r="IW88">
        <v>1.297619083215453E-06</v>
      </c>
      <c r="IX88">
        <v>-4.997941095464379E-10</v>
      </c>
      <c r="IY88">
        <v>-0.005634625857734406</v>
      </c>
      <c r="IZ88">
        <v>-0.003512179546530375</v>
      </c>
      <c r="JA88">
        <v>0.0008073039280847738</v>
      </c>
      <c r="JB88">
        <v>-5.485301315548657E-06</v>
      </c>
      <c r="JC88">
        <v>2</v>
      </c>
      <c r="JD88">
        <v>1997</v>
      </c>
      <c r="JE88">
        <v>1</v>
      </c>
      <c r="JF88">
        <v>25</v>
      </c>
      <c r="JG88">
        <v>876.3</v>
      </c>
      <c r="JH88">
        <v>876.5</v>
      </c>
      <c r="JI88">
        <v>2.59155</v>
      </c>
      <c r="JJ88">
        <v>2.61597</v>
      </c>
      <c r="JK88">
        <v>1.49658</v>
      </c>
      <c r="JL88">
        <v>2.39014</v>
      </c>
      <c r="JM88">
        <v>1.54907</v>
      </c>
      <c r="JN88">
        <v>2.34741</v>
      </c>
      <c r="JO88">
        <v>34.1452</v>
      </c>
      <c r="JP88">
        <v>24.1751</v>
      </c>
      <c r="JQ88">
        <v>18</v>
      </c>
      <c r="JR88">
        <v>486.311</v>
      </c>
      <c r="JS88">
        <v>515.053</v>
      </c>
      <c r="JT88">
        <v>15.2982</v>
      </c>
      <c r="JU88">
        <v>24.7634</v>
      </c>
      <c r="JV88">
        <v>30.0002</v>
      </c>
      <c r="JW88">
        <v>24.8706</v>
      </c>
      <c r="JX88">
        <v>24.8272</v>
      </c>
      <c r="JY88">
        <v>52.0082</v>
      </c>
      <c r="JZ88">
        <v>23.2715</v>
      </c>
      <c r="KA88">
        <v>20.8522</v>
      </c>
      <c r="KB88">
        <v>15.3095</v>
      </c>
      <c r="KC88">
        <v>1175.69</v>
      </c>
      <c r="KD88">
        <v>8.84463</v>
      </c>
      <c r="KE88">
        <v>100.737</v>
      </c>
      <c r="KF88">
        <v>101.112</v>
      </c>
    </row>
    <row r="89" spans="1:292">
      <c r="A89">
        <v>71</v>
      </c>
      <c r="B89">
        <v>1679509029</v>
      </c>
      <c r="C89">
        <v>441.5</v>
      </c>
      <c r="D89" t="s">
        <v>575</v>
      </c>
      <c r="E89" t="s">
        <v>576</v>
      </c>
      <c r="F89">
        <v>5</v>
      </c>
      <c r="G89" t="s">
        <v>428</v>
      </c>
      <c r="H89">
        <v>1679509021.214286</v>
      </c>
      <c r="I89">
        <f>(J89)/1000</f>
        <v>0</v>
      </c>
      <c r="J89">
        <f>IF(DO89, AM89, AG89)</f>
        <v>0</v>
      </c>
      <c r="K89">
        <f>IF(DO89, AH89, AF89)</f>
        <v>0</v>
      </c>
      <c r="L89">
        <f>DQ89 - IF(AT89&gt;1, K89*DK89*100.0/(AV89*EE89), 0)</f>
        <v>0</v>
      </c>
      <c r="M89">
        <f>((S89-I89/2)*L89-K89)/(S89+I89/2)</f>
        <v>0</v>
      </c>
      <c r="N89">
        <f>M89*(DX89+DY89)/1000.0</f>
        <v>0</v>
      </c>
      <c r="O89">
        <f>(DQ89 - IF(AT89&gt;1, K89*DK89*100.0/(AV89*EE89), 0))*(DX89+DY89)/1000.0</f>
        <v>0</v>
      </c>
      <c r="P89">
        <f>2.0/((1/R89-1/Q89)+SIGN(R89)*SQRT((1/R89-1/Q89)*(1/R89-1/Q89) + 4*DL89/((DL89+1)*(DL89+1))*(2*1/R89*1/Q89-1/Q89*1/Q89)))</f>
        <v>0</v>
      </c>
      <c r="Q89">
        <f>IF(LEFT(DM89,1)&lt;&gt;"0",IF(LEFT(DM89,1)="1",3.0,DN89),$D$5+$E$5*(EE89*DX89/($K$5*1000))+$F$5*(EE89*DX89/($K$5*1000))*MAX(MIN(DK89,$J$5),$I$5)*MAX(MIN(DK89,$J$5),$I$5)+$G$5*MAX(MIN(DK89,$J$5),$I$5)*(EE89*DX89/($K$5*1000))+$H$5*(EE89*DX89/($K$5*1000))*(EE89*DX89/($K$5*1000)))</f>
        <v>0</v>
      </c>
      <c r="R89">
        <f>I89*(1000-(1000*0.61365*exp(17.502*V89/(240.97+V89))/(DX89+DY89)+DS89)/2)/(1000*0.61365*exp(17.502*V89/(240.97+V89))/(DX89+DY89)-DS89)</f>
        <v>0</v>
      </c>
      <c r="S89">
        <f>1/((DL89+1)/(P89/1.6)+1/(Q89/1.37)) + DL89/((DL89+1)/(P89/1.6) + DL89/(Q89/1.37))</f>
        <v>0</v>
      </c>
      <c r="T89">
        <f>(DG89*DJ89)</f>
        <v>0</v>
      </c>
      <c r="U89">
        <f>(DZ89+(T89+2*0.95*5.67E-8*(((DZ89+$B$9)+273)^4-(DZ89+273)^4)-44100*I89)/(1.84*29.3*Q89+8*0.95*5.67E-8*(DZ89+273)^3))</f>
        <v>0</v>
      </c>
      <c r="V89">
        <f>($C$9*EA89+$D$9*EB89+$E$9*U89)</f>
        <v>0</v>
      </c>
      <c r="W89">
        <f>0.61365*exp(17.502*V89/(240.97+V89))</f>
        <v>0</v>
      </c>
      <c r="X89">
        <f>(Y89/Z89*100)</f>
        <v>0</v>
      </c>
      <c r="Y89">
        <f>DS89*(DX89+DY89)/1000</f>
        <v>0</v>
      </c>
      <c r="Z89">
        <f>0.61365*exp(17.502*DZ89/(240.97+DZ89))</f>
        <v>0</v>
      </c>
      <c r="AA89">
        <f>(W89-DS89*(DX89+DY89)/1000)</f>
        <v>0</v>
      </c>
      <c r="AB89">
        <f>(-I89*44100)</f>
        <v>0</v>
      </c>
      <c r="AC89">
        <f>2*29.3*Q89*0.92*(DZ89-V89)</f>
        <v>0</v>
      </c>
      <c r="AD89">
        <f>2*0.95*5.67E-8*(((DZ89+$B$9)+273)^4-(V89+273)^4)</f>
        <v>0</v>
      </c>
      <c r="AE89">
        <f>T89+AD89+AB89+AC89</f>
        <v>0</v>
      </c>
      <c r="AF89">
        <f>DW89*AT89*(DR89-DQ89*(1000-AT89*DT89)/(1000-AT89*DS89))/(100*DK89)</f>
        <v>0</v>
      </c>
      <c r="AG89">
        <f>1000*DW89*AT89*(DS89-DT89)/(100*DK89*(1000-AT89*DS89))</f>
        <v>0</v>
      </c>
      <c r="AH89">
        <f>(AI89 - AJ89 - DX89*1E3/(8.314*(DZ89+273.15)) * AL89/DW89 * AK89) * DW89/(100*DK89) * (1000 - DT89)/1000</f>
        <v>0</v>
      </c>
      <c r="AI89">
        <v>1168.035869488453</v>
      </c>
      <c r="AJ89">
        <v>1146.62103030303</v>
      </c>
      <c r="AK89">
        <v>3.393973074404462</v>
      </c>
      <c r="AL89">
        <v>67.30139003579045</v>
      </c>
      <c r="AM89">
        <f>(AO89 - AN89 + DX89*1E3/(8.314*(DZ89+273.15)) * AQ89/DW89 * AP89) * DW89/(100*DK89) * 1000/(1000 - AO89)</f>
        <v>0</v>
      </c>
      <c r="AN89">
        <v>8.885589598702472</v>
      </c>
      <c r="AO89">
        <v>9.376638121212121</v>
      </c>
      <c r="AP89">
        <v>-1.299636053003518E-07</v>
      </c>
      <c r="AQ89">
        <v>93.42874812251745</v>
      </c>
      <c r="AR89">
        <v>2</v>
      </c>
      <c r="AS89">
        <v>0</v>
      </c>
      <c r="AT89">
        <f>IF(AR89*$H$15&gt;=AV89,1.0,(AV89/(AV89-AR89*$H$15)))</f>
        <v>0</v>
      </c>
      <c r="AU89">
        <f>(AT89-1)*100</f>
        <v>0</v>
      </c>
      <c r="AV89">
        <f>MAX(0,($B$15+$C$15*EE89)/(1+$D$15*EE89)*DX89/(DZ89+273)*$E$15)</f>
        <v>0</v>
      </c>
      <c r="AW89" t="s">
        <v>429</v>
      </c>
      <c r="AX89" t="s">
        <v>429</v>
      </c>
      <c r="AY89">
        <v>0</v>
      </c>
      <c r="AZ89">
        <v>0</v>
      </c>
      <c r="BA89">
        <f>1-AY89/AZ89</f>
        <v>0</v>
      </c>
      <c r="BB89">
        <v>0</v>
      </c>
      <c r="BC89" t="s">
        <v>429</v>
      </c>
      <c r="BD89" t="s">
        <v>429</v>
      </c>
      <c r="BE89">
        <v>0</v>
      </c>
      <c r="BF89">
        <v>0</v>
      </c>
      <c r="BG89">
        <f>1-BE89/BF89</f>
        <v>0</v>
      </c>
      <c r="BH89">
        <v>0.5</v>
      </c>
      <c r="BI89">
        <f>DH89</f>
        <v>0</v>
      </c>
      <c r="BJ89">
        <f>K89</f>
        <v>0</v>
      </c>
      <c r="BK89">
        <f>BG89*BH89*BI89</f>
        <v>0</v>
      </c>
      <c r="BL89">
        <f>(BJ89-BB89)/BI89</f>
        <v>0</v>
      </c>
      <c r="BM89">
        <f>(AZ89-BF89)/BF89</f>
        <v>0</v>
      </c>
      <c r="BN89">
        <f>AY89/(BA89+AY89/BF89)</f>
        <v>0</v>
      </c>
      <c r="BO89" t="s">
        <v>429</v>
      </c>
      <c r="BP89">
        <v>0</v>
      </c>
      <c r="BQ89">
        <f>IF(BP89&lt;&gt;0, BP89, BN89)</f>
        <v>0</v>
      </c>
      <c r="BR89">
        <f>1-BQ89/BF89</f>
        <v>0</v>
      </c>
      <c r="BS89">
        <f>(BF89-BE89)/(BF89-BQ89)</f>
        <v>0</v>
      </c>
      <c r="BT89">
        <f>(AZ89-BF89)/(AZ89-BQ89)</f>
        <v>0</v>
      </c>
      <c r="BU89">
        <f>(BF89-BE89)/(BF89-AY89)</f>
        <v>0</v>
      </c>
      <c r="BV89">
        <f>(AZ89-BF89)/(AZ89-AY89)</f>
        <v>0</v>
      </c>
      <c r="BW89">
        <f>(BS89*BQ89/BE89)</f>
        <v>0</v>
      </c>
      <c r="BX89">
        <f>(1-BW89)</f>
        <v>0</v>
      </c>
      <c r="DG89">
        <f>$B$13*EF89+$C$13*EG89+$F$13*ER89*(1-EU89)</f>
        <v>0</v>
      </c>
      <c r="DH89">
        <f>DG89*DI89</f>
        <v>0</v>
      </c>
      <c r="DI89">
        <f>($B$13*$D$11+$C$13*$D$11+$F$13*((FE89+EW89)/MAX(FE89+EW89+FF89, 0.1)*$I$11+FF89/MAX(FE89+EW89+FF89, 0.1)*$J$11))/($B$13+$C$13+$F$13)</f>
        <v>0</v>
      </c>
      <c r="DJ89">
        <f>($B$13*$K$11+$C$13*$K$11+$F$13*((FE89+EW89)/MAX(FE89+EW89+FF89, 0.1)*$P$11+FF89/MAX(FE89+EW89+FF89, 0.1)*$Q$11))/($B$13+$C$13+$F$13)</f>
        <v>0</v>
      </c>
      <c r="DK89">
        <v>1.91</v>
      </c>
      <c r="DL89">
        <v>0.5</v>
      </c>
      <c r="DM89" t="s">
        <v>430</v>
      </c>
      <c r="DN89">
        <v>2</v>
      </c>
      <c r="DO89" t="b">
        <v>1</v>
      </c>
      <c r="DP89">
        <v>1679509021.214286</v>
      </c>
      <c r="DQ89">
        <v>1111.417142857143</v>
      </c>
      <c r="DR89">
        <v>1142.2425</v>
      </c>
      <c r="DS89">
        <v>9.375996785714287</v>
      </c>
      <c r="DT89">
        <v>8.885860714285714</v>
      </c>
      <c r="DU89">
        <v>1112.3775</v>
      </c>
      <c r="DV89">
        <v>9.348392142857142</v>
      </c>
      <c r="DW89">
        <v>500.0118928571429</v>
      </c>
      <c r="DX89">
        <v>90.04748571428571</v>
      </c>
      <c r="DY89">
        <v>0.09995420357142858</v>
      </c>
      <c r="DZ89">
        <v>18.92117857142857</v>
      </c>
      <c r="EA89">
        <v>20.00178928571429</v>
      </c>
      <c r="EB89">
        <v>999.9000000000002</v>
      </c>
      <c r="EC89">
        <v>0</v>
      </c>
      <c r="ED89">
        <v>0</v>
      </c>
      <c r="EE89">
        <v>10011.45107142857</v>
      </c>
      <c r="EF89">
        <v>0</v>
      </c>
      <c r="EG89">
        <v>12.48827142857143</v>
      </c>
      <c r="EH89">
        <v>-30.82553571428571</v>
      </c>
      <c r="EI89">
        <v>1121.936071428571</v>
      </c>
      <c r="EJ89">
        <v>1152.4825</v>
      </c>
      <c r="EK89">
        <v>0.4901349642857143</v>
      </c>
      <c r="EL89">
        <v>1142.2425</v>
      </c>
      <c r="EM89">
        <v>8.885860714285714</v>
      </c>
      <c r="EN89">
        <v>0.8442848928571428</v>
      </c>
      <c r="EO89">
        <v>0.8001495357142856</v>
      </c>
      <c r="EP89">
        <v>4.474505714285714</v>
      </c>
      <c r="EQ89">
        <v>3.709954642857142</v>
      </c>
      <c r="ER89">
        <v>2000.017857142857</v>
      </c>
      <c r="ES89">
        <v>0.9800046785714284</v>
      </c>
      <c r="ET89">
        <v>0.01999492142857143</v>
      </c>
      <c r="EU89">
        <v>0</v>
      </c>
      <c r="EV89">
        <v>170.1369642857143</v>
      </c>
      <c r="EW89">
        <v>5.00078</v>
      </c>
      <c r="EX89">
        <v>3383.551785714285</v>
      </c>
      <c r="EY89">
        <v>16379.80357142857</v>
      </c>
      <c r="EZ89">
        <v>37.16492857142857</v>
      </c>
      <c r="FA89">
        <v>38.56653571428571</v>
      </c>
      <c r="FB89">
        <v>38.05324999999999</v>
      </c>
      <c r="FC89">
        <v>37.68935714285715</v>
      </c>
      <c r="FD89">
        <v>37.75417857142857</v>
      </c>
      <c r="FE89">
        <v>1955.127857142857</v>
      </c>
      <c r="FF89">
        <v>39.89000000000001</v>
      </c>
      <c r="FG89">
        <v>0</v>
      </c>
      <c r="FH89">
        <v>1679509011.4</v>
      </c>
      <c r="FI89">
        <v>0</v>
      </c>
      <c r="FJ89">
        <v>170.1498846153846</v>
      </c>
      <c r="FK89">
        <v>-0.09685470831470697</v>
      </c>
      <c r="FL89">
        <v>-5.732649579842341</v>
      </c>
      <c r="FM89">
        <v>3383.446923076924</v>
      </c>
      <c r="FN89">
        <v>15</v>
      </c>
      <c r="FO89">
        <v>0</v>
      </c>
      <c r="FP89" t="s">
        <v>431</v>
      </c>
      <c r="FQ89">
        <v>1679456443.1</v>
      </c>
      <c r="FR89">
        <v>1679456433.1</v>
      </c>
      <c r="FS89">
        <v>0</v>
      </c>
      <c r="FT89">
        <v>-0.109</v>
      </c>
      <c r="FU89">
        <v>0.019</v>
      </c>
      <c r="FV89">
        <v>-0.823</v>
      </c>
      <c r="FW89">
        <v>0.271</v>
      </c>
      <c r="FX89">
        <v>420</v>
      </c>
      <c r="FY89">
        <v>24</v>
      </c>
      <c r="FZ89">
        <v>0.71</v>
      </c>
      <c r="GA89">
        <v>0.25</v>
      </c>
      <c r="GB89">
        <v>-30.81906</v>
      </c>
      <c r="GC89">
        <v>0.05470243902432687</v>
      </c>
      <c r="GD89">
        <v>0.07214796878637686</v>
      </c>
      <c r="GE89">
        <v>1</v>
      </c>
      <c r="GF89">
        <v>0.4907081</v>
      </c>
      <c r="GG89">
        <v>-0.005682506566605472</v>
      </c>
      <c r="GH89">
        <v>0.001374231417920576</v>
      </c>
      <c r="GI89">
        <v>1</v>
      </c>
      <c r="GJ89">
        <v>2</v>
      </c>
      <c r="GK89">
        <v>2</v>
      </c>
      <c r="GL89" t="s">
        <v>476</v>
      </c>
      <c r="GM89">
        <v>3.10102</v>
      </c>
      <c r="GN89">
        <v>2.73528</v>
      </c>
      <c r="GO89">
        <v>0.174746</v>
      </c>
      <c r="GP89">
        <v>0.177693</v>
      </c>
      <c r="GQ89">
        <v>0.0543872</v>
      </c>
      <c r="GR89">
        <v>0.0528428</v>
      </c>
      <c r="GS89">
        <v>21303.9</v>
      </c>
      <c r="GT89">
        <v>20956.1</v>
      </c>
      <c r="GU89">
        <v>26350.2</v>
      </c>
      <c r="GV89">
        <v>25808.8</v>
      </c>
      <c r="GW89">
        <v>40030.8</v>
      </c>
      <c r="GX89">
        <v>37319.9</v>
      </c>
      <c r="GY89">
        <v>46108.9</v>
      </c>
      <c r="GZ89">
        <v>42618.1</v>
      </c>
      <c r="HA89">
        <v>1.93222</v>
      </c>
      <c r="HB89">
        <v>1.9578</v>
      </c>
      <c r="HC89">
        <v>0.0265911</v>
      </c>
      <c r="HD89">
        <v>0</v>
      </c>
      <c r="HE89">
        <v>19.5586</v>
      </c>
      <c r="HF89">
        <v>999.9</v>
      </c>
      <c r="HG89">
        <v>25.7</v>
      </c>
      <c r="HH89">
        <v>29.5</v>
      </c>
      <c r="HI89">
        <v>11.8152</v>
      </c>
      <c r="HJ89">
        <v>61.0177</v>
      </c>
      <c r="HK89">
        <v>26.6186</v>
      </c>
      <c r="HL89">
        <v>1</v>
      </c>
      <c r="HM89">
        <v>-0.188974</v>
      </c>
      <c r="HN89">
        <v>3.78237</v>
      </c>
      <c r="HO89">
        <v>20.2358</v>
      </c>
      <c r="HP89">
        <v>5.21639</v>
      </c>
      <c r="HQ89">
        <v>11.98</v>
      </c>
      <c r="HR89">
        <v>4.96475</v>
      </c>
      <c r="HS89">
        <v>3.27378</v>
      </c>
      <c r="HT89">
        <v>9999</v>
      </c>
      <c r="HU89">
        <v>9999</v>
      </c>
      <c r="HV89">
        <v>9999</v>
      </c>
      <c r="HW89">
        <v>935.7</v>
      </c>
      <c r="HX89">
        <v>1.86417</v>
      </c>
      <c r="HY89">
        <v>1.86013</v>
      </c>
      <c r="HZ89">
        <v>1.85836</v>
      </c>
      <c r="IA89">
        <v>1.85987</v>
      </c>
      <c r="IB89">
        <v>1.85989</v>
      </c>
      <c r="IC89">
        <v>1.8583</v>
      </c>
      <c r="ID89">
        <v>1.85732</v>
      </c>
      <c r="IE89">
        <v>1.85239</v>
      </c>
      <c r="IF89">
        <v>0</v>
      </c>
      <c r="IG89">
        <v>0</v>
      </c>
      <c r="IH89">
        <v>0</v>
      </c>
      <c r="II89">
        <v>0</v>
      </c>
      <c r="IJ89" t="s">
        <v>433</v>
      </c>
      <c r="IK89" t="s">
        <v>434</v>
      </c>
      <c r="IL89" t="s">
        <v>435</v>
      </c>
      <c r="IM89" t="s">
        <v>435</v>
      </c>
      <c r="IN89" t="s">
        <v>435</v>
      </c>
      <c r="IO89" t="s">
        <v>435</v>
      </c>
      <c r="IP89">
        <v>0</v>
      </c>
      <c r="IQ89">
        <v>100</v>
      </c>
      <c r="IR89">
        <v>100</v>
      </c>
      <c r="IS89">
        <v>-0.97</v>
      </c>
      <c r="IT89">
        <v>0.0276</v>
      </c>
      <c r="IU89">
        <v>-0.3228139330668147</v>
      </c>
      <c r="IV89">
        <v>-0.001399286051689175</v>
      </c>
      <c r="IW89">
        <v>1.297619083215453E-06</v>
      </c>
      <c r="IX89">
        <v>-4.997941095464379E-10</v>
      </c>
      <c r="IY89">
        <v>-0.005634625857734406</v>
      </c>
      <c r="IZ89">
        <v>-0.003512179546530375</v>
      </c>
      <c r="JA89">
        <v>0.0008073039280847738</v>
      </c>
      <c r="JB89">
        <v>-5.485301315548657E-06</v>
      </c>
      <c r="JC89">
        <v>2</v>
      </c>
      <c r="JD89">
        <v>1997</v>
      </c>
      <c r="JE89">
        <v>1</v>
      </c>
      <c r="JF89">
        <v>25</v>
      </c>
      <c r="JG89">
        <v>876.4</v>
      </c>
      <c r="JH89">
        <v>876.6</v>
      </c>
      <c r="JI89">
        <v>2.62085</v>
      </c>
      <c r="JJ89">
        <v>2.6123</v>
      </c>
      <c r="JK89">
        <v>1.49658</v>
      </c>
      <c r="JL89">
        <v>2.39014</v>
      </c>
      <c r="JM89">
        <v>1.54907</v>
      </c>
      <c r="JN89">
        <v>2.39014</v>
      </c>
      <c r="JO89">
        <v>34.1452</v>
      </c>
      <c r="JP89">
        <v>24.1838</v>
      </c>
      <c r="JQ89">
        <v>18</v>
      </c>
      <c r="JR89">
        <v>486.656</v>
      </c>
      <c r="JS89">
        <v>514.785</v>
      </c>
      <c r="JT89">
        <v>15.3005</v>
      </c>
      <c r="JU89">
        <v>24.7655</v>
      </c>
      <c r="JV89">
        <v>30</v>
      </c>
      <c r="JW89">
        <v>24.8726</v>
      </c>
      <c r="JX89">
        <v>24.8288</v>
      </c>
      <c r="JY89">
        <v>52.6491</v>
      </c>
      <c r="JZ89">
        <v>23.2715</v>
      </c>
      <c r="KA89">
        <v>20.8522</v>
      </c>
      <c r="KB89">
        <v>15.3098</v>
      </c>
      <c r="KC89">
        <v>1189.14</v>
      </c>
      <c r="KD89">
        <v>8.845129999999999</v>
      </c>
      <c r="KE89">
        <v>100.737</v>
      </c>
      <c r="KF89">
        <v>101.111</v>
      </c>
    </row>
    <row r="90" spans="1:292">
      <c r="A90">
        <v>72</v>
      </c>
      <c r="B90">
        <v>1679509034</v>
      </c>
      <c r="C90">
        <v>446.5</v>
      </c>
      <c r="D90" t="s">
        <v>577</v>
      </c>
      <c r="E90" t="s">
        <v>578</v>
      </c>
      <c r="F90">
        <v>5</v>
      </c>
      <c r="G90" t="s">
        <v>428</v>
      </c>
      <c r="H90">
        <v>1679509026.5</v>
      </c>
      <c r="I90">
        <f>(J90)/1000</f>
        <v>0</v>
      </c>
      <c r="J90">
        <f>IF(DO90, AM90, AG90)</f>
        <v>0</v>
      </c>
      <c r="K90">
        <f>IF(DO90, AH90, AF90)</f>
        <v>0</v>
      </c>
      <c r="L90">
        <f>DQ90 - IF(AT90&gt;1, K90*DK90*100.0/(AV90*EE90), 0)</f>
        <v>0</v>
      </c>
      <c r="M90">
        <f>((S90-I90/2)*L90-K90)/(S90+I90/2)</f>
        <v>0</v>
      </c>
      <c r="N90">
        <f>M90*(DX90+DY90)/1000.0</f>
        <v>0</v>
      </c>
      <c r="O90">
        <f>(DQ90 - IF(AT90&gt;1, K90*DK90*100.0/(AV90*EE90), 0))*(DX90+DY90)/1000.0</f>
        <v>0</v>
      </c>
      <c r="P90">
        <f>2.0/((1/R90-1/Q90)+SIGN(R90)*SQRT((1/R90-1/Q90)*(1/R90-1/Q90) + 4*DL90/((DL90+1)*(DL90+1))*(2*1/R90*1/Q90-1/Q90*1/Q90)))</f>
        <v>0</v>
      </c>
      <c r="Q90">
        <f>IF(LEFT(DM90,1)&lt;&gt;"0",IF(LEFT(DM90,1)="1",3.0,DN90),$D$5+$E$5*(EE90*DX90/($K$5*1000))+$F$5*(EE90*DX90/($K$5*1000))*MAX(MIN(DK90,$J$5),$I$5)*MAX(MIN(DK90,$J$5),$I$5)+$G$5*MAX(MIN(DK90,$J$5),$I$5)*(EE90*DX90/($K$5*1000))+$H$5*(EE90*DX90/($K$5*1000))*(EE90*DX90/($K$5*1000)))</f>
        <v>0</v>
      </c>
      <c r="R90">
        <f>I90*(1000-(1000*0.61365*exp(17.502*V90/(240.97+V90))/(DX90+DY90)+DS90)/2)/(1000*0.61365*exp(17.502*V90/(240.97+V90))/(DX90+DY90)-DS90)</f>
        <v>0</v>
      </c>
      <c r="S90">
        <f>1/((DL90+1)/(P90/1.6)+1/(Q90/1.37)) + DL90/((DL90+1)/(P90/1.6) + DL90/(Q90/1.37))</f>
        <v>0</v>
      </c>
      <c r="T90">
        <f>(DG90*DJ90)</f>
        <v>0</v>
      </c>
      <c r="U90">
        <f>(DZ90+(T90+2*0.95*5.67E-8*(((DZ90+$B$9)+273)^4-(DZ90+273)^4)-44100*I90)/(1.84*29.3*Q90+8*0.95*5.67E-8*(DZ90+273)^3))</f>
        <v>0</v>
      </c>
      <c r="V90">
        <f>($C$9*EA90+$D$9*EB90+$E$9*U90)</f>
        <v>0</v>
      </c>
      <c r="W90">
        <f>0.61365*exp(17.502*V90/(240.97+V90))</f>
        <v>0</v>
      </c>
      <c r="X90">
        <f>(Y90/Z90*100)</f>
        <v>0</v>
      </c>
      <c r="Y90">
        <f>DS90*(DX90+DY90)/1000</f>
        <v>0</v>
      </c>
      <c r="Z90">
        <f>0.61365*exp(17.502*DZ90/(240.97+DZ90))</f>
        <v>0</v>
      </c>
      <c r="AA90">
        <f>(W90-DS90*(DX90+DY90)/1000)</f>
        <v>0</v>
      </c>
      <c r="AB90">
        <f>(-I90*44100)</f>
        <v>0</v>
      </c>
      <c r="AC90">
        <f>2*29.3*Q90*0.92*(DZ90-V90)</f>
        <v>0</v>
      </c>
      <c r="AD90">
        <f>2*0.95*5.67E-8*(((DZ90+$B$9)+273)^4-(V90+273)^4)</f>
        <v>0</v>
      </c>
      <c r="AE90">
        <f>T90+AD90+AB90+AC90</f>
        <v>0</v>
      </c>
      <c r="AF90">
        <f>DW90*AT90*(DR90-DQ90*(1000-AT90*DT90)/(1000-AT90*DS90))/(100*DK90)</f>
        <v>0</v>
      </c>
      <c r="AG90">
        <f>1000*DW90*AT90*(DS90-DT90)/(100*DK90*(1000-AT90*DS90))</f>
        <v>0</v>
      </c>
      <c r="AH90">
        <f>(AI90 - AJ90 - DX90*1E3/(8.314*(DZ90+273.15)) * AL90/DW90 * AK90) * DW90/(100*DK90) * (1000 - DT90)/1000</f>
        <v>0</v>
      </c>
      <c r="AI90">
        <v>1185.145996669807</v>
      </c>
      <c r="AJ90">
        <v>1163.583212121212</v>
      </c>
      <c r="AK90">
        <v>3.397666535960024</v>
      </c>
      <c r="AL90">
        <v>67.30139003579045</v>
      </c>
      <c r="AM90">
        <f>(AO90 - AN90 + DX90*1E3/(8.314*(DZ90+273.15)) * AQ90/DW90 * AP90) * DW90/(100*DK90) * 1000/(1000 - AO90)</f>
        <v>0</v>
      </c>
      <c r="AN90">
        <v>8.883944969370098</v>
      </c>
      <c r="AO90">
        <v>9.375006424242423</v>
      </c>
      <c r="AP90">
        <v>-1.323678116222209E-06</v>
      </c>
      <c r="AQ90">
        <v>93.42874812251745</v>
      </c>
      <c r="AR90">
        <v>2</v>
      </c>
      <c r="AS90">
        <v>0</v>
      </c>
      <c r="AT90">
        <f>IF(AR90*$H$15&gt;=AV90,1.0,(AV90/(AV90-AR90*$H$15)))</f>
        <v>0</v>
      </c>
      <c r="AU90">
        <f>(AT90-1)*100</f>
        <v>0</v>
      </c>
      <c r="AV90">
        <f>MAX(0,($B$15+$C$15*EE90)/(1+$D$15*EE90)*DX90/(DZ90+273)*$E$15)</f>
        <v>0</v>
      </c>
      <c r="AW90" t="s">
        <v>429</v>
      </c>
      <c r="AX90" t="s">
        <v>429</v>
      </c>
      <c r="AY90">
        <v>0</v>
      </c>
      <c r="AZ90">
        <v>0</v>
      </c>
      <c r="BA90">
        <f>1-AY90/AZ90</f>
        <v>0</v>
      </c>
      <c r="BB90">
        <v>0</v>
      </c>
      <c r="BC90" t="s">
        <v>429</v>
      </c>
      <c r="BD90" t="s">
        <v>429</v>
      </c>
      <c r="BE90">
        <v>0</v>
      </c>
      <c r="BF90">
        <v>0</v>
      </c>
      <c r="BG90">
        <f>1-BE90/BF90</f>
        <v>0</v>
      </c>
      <c r="BH90">
        <v>0.5</v>
      </c>
      <c r="BI90">
        <f>DH90</f>
        <v>0</v>
      </c>
      <c r="BJ90">
        <f>K90</f>
        <v>0</v>
      </c>
      <c r="BK90">
        <f>BG90*BH90*BI90</f>
        <v>0</v>
      </c>
      <c r="BL90">
        <f>(BJ90-BB90)/BI90</f>
        <v>0</v>
      </c>
      <c r="BM90">
        <f>(AZ90-BF90)/BF90</f>
        <v>0</v>
      </c>
      <c r="BN90">
        <f>AY90/(BA90+AY90/BF90)</f>
        <v>0</v>
      </c>
      <c r="BO90" t="s">
        <v>429</v>
      </c>
      <c r="BP90">
        <v>0</v>
      </c>
      <c r="BQ90">
        <f>IF(BP90&lt;&gt;0, BP90, BN90)</f>
        <v>0</v>
      </c>
      <c r="BR90">
        <f>1-BQ90/BF90</f>
        <v>0</v>
      </c>
      <c r="BS90">
        <f>(BF90-BE90)/(BF90-BQ90)</f>
        <v>0</v>
      </c>
      <c r="BT90">
        <f>(AZ90-BF90)/(AZ90-BQ90)</f>
        <v>0</v>
      </c>
      <c r="BU90">
        <f>(BF90-BE90)/(BF90-AY90)</f>
        <v>0</v>
      </c>
      <c r="BV90">
        <f>(AZ90-BF90)/(AZ90-AY90)</f>
        <v>0</v>
      </c>
      <c r="BW90">
        <f>(BS90*BQ90/BE90)</f>
        <v>0</v>
      </c>
      <c r="BX90">
        <f>(1-BW90)</f>
        <v>0</v>
      </c>
      <c r="DG90">
        <f>$B$13*EF90+$C$13*EG90+$F$13*ER90*(1-EU90)</f>
        <v>0</v>
      </c>
      <c r="DH90">
        <f>DG90*DI90</f>
        <v>0</v>
      </c>
      <c r="DI90">
        <f>($B$13*$D$11+$C$13*$D$11+$F$13*((FE90+EW90)/MAX(FE90+EW90+FF90, 0.1)*$I$11+FF90/MAX(FE90+EW90+FF90, 0.1)*$J$11))/($B$13+$C$13+$F$13)</f>
        <v>0</v>
      </c>
      <c r="DJ90">
        <f>($B$13*$K$11+$C$13*$K$11+$F$13*((FE90+EW90)/MAX(FE90+EW90+FF90, 0.1)*$P$11+FF90/MAX(FE90+EW90+FF90, 0.1)*$Q$11))/($B$13+$C$13+$F$13)</f>
        <v>0</v>
      </c>
      <c r="DK90">
        <v>1.91</v>
      </c>
      <c r="DL90">
        <v>0.5</v>
      </c>
      <c r="DM90" t="s">
        <v>430</v>
      </c>
      <c r="DN90">
        <v>2</v>
      </c>
      <c r="DO90" t="b">
        <v>1</v>
      </c>
      <c r="DP90">
        <v>1679509026.5</v>
      </c>
      <c r="DQ90">
        <v>1129.163333333333</v>
      </c>
      <c r="DR90">
        <v>1159.993333333333</v>
      </c>
      <c r="DS90">
        <v>9.375737777777779</v>
      </c>
      <c r="DT90">
        <v>8.885014444444444</v>
      </c>
      <c r="DU90">
        <v>1130.13</v>
      </c>
      <c r="DV90">
        <v>9.348135925925927</v>
      </c>
      <c r="DW90">
        <v>500.0221851851852</v>
      </c>
      <c r="DX90">
        <v>90.04669259259259</v>
      </c>
      <c r="DY90">
        <v>0.09992753703703705</v>
      </c>
      <c r="DZ90">
        <v>18.91659259259259</v>
      </c>
      <c r="EA90">
        <v>19.99793333333334</v>
      </c>
      <c r="EB90">
        <v>999.9000000000001</v>
      </c>
      <c r="EC90">
        <v>0</v>
      </c>
      <c r="ED90">
        <v>0</v>
      </c>
      <c r="EE90">
        <v>10011.03518518519</v>
      </c>
      <c r="EF90">
        <v>0</v>
      </c>
      <c r="EG90">
        <v>12.48132592592592</v>
      </c>
      <c r="EH90">
        <v>-30.83082222222222</v>
      </c>
      <c r="EI90">
        <v>1139.84962962963</v>
      </c>
      <c r="EJ90">
        <v>1170.391111111111</v>
      </c>
      <c r="EK90">
        <v>0.4907222222222223</v>
      </c>
      <c r="EL90">
        <v>1159.993333333333</v>
      </c>
      <c r="EM90">
        <v>8.885014444444444</v>
      </c>
      <c r="EN90">
        <v>0.8442541481481479</v>
      </c>
      <c r="EO90">
        <v>0.8000662592592594</v>
      </c>
      <c r="EP90">
        <v>4.473985555555556</v>
      </c>
      <c r="EQ90">
        <v>3.708478148148148</v>
      </c>
      <c r="ER90">
        <v>1999.998888888888</v>
      </c>
      <c r="ES90">
        <v>0.9800043333333333</v>
      </c>
      <c r="ET90">
        <v>0.01999527037037037</v>
      </c>
      <c r="EU90">
        <v>0</v>
      </c>
      <c r="EV90">
        <v>170.109037037037</v>
      </c>
      <c r="EW90">
        <v>5.00078</v>
      </c>
      <c r="EX90">
        <v>3382.51</v>
      </c>
      <c r="EY90">
        <v>16379.65555555556</v>
      </c>
      <c r="EZ90">
        <v>37.14103703703704</v>
      </c>
      <c r="FA90">
        <v>38.53903703703704</v>
      </c>
      <c r="FB90">
        <v>38.0437037037037</v>
      </c>
      <c r="FC90">
        <v>37.65477777777777</v>
      </c>
      <c r="FD90">
        <v>37.71962962962963</v>
      </c>
      <c r="FE90">
        <v>1955.108888888889</v>
      </c>
      <c r="FF90">
        <v>39.89000000000001</v>
      </c>
      <c r="FG90">
        <v>0</v>
      </c>
      <c r="FH90">
        <v>1679509016.2</v>
      </c>
      <c r="FI90">
        <v>0</v>
      </c>
      <c r="FJ90">
        <v>170.1331153846154</v>
      </c>
      <c r="FK90">
        <v>-0.6621880424952026</v>
      </c>
      <c r="FL90">
        <v>-13.65333334603799</v>
      </c>
      <c r="FM90">
        <v>3382.564615384615</v>
      </c>
      <c r="FN90">
        <v>15</v>
      </c>
      <c r="FO90">
        <v>0</v>
      </c>
      <c r="FP90" t="s">
        <v>431</v>
      </c>
      <c r="FQ90">
        <v>1679456443.1</v>
      </c>
      <c r="FR90">
        <v>1679456433.1</v>
      </c>
      <c r="FS90">
        <v>0</v>
      </c>
      <c r="FT90">
        <v>-0.109</v>
      </c>
      <c r="FU90">
        <v>0.019</v>
      </c>
      <c r="FV90">
        <v>-0.823</v>
      </c>
      <c r="FW90">
        <v>0.271</v>
      </c>
      <c r="FX90">
        <v>420</v>
      </c>
      <c r="FY90">
        <v>24</v>
      </c>
      <c r="FZ90">
        <v>0.71</v>
      </c>
      <c r="GA90">
        <v>0.25</v>
      </c>
      <c r="GB90">
        <v>-30.85037317073171</v>
      </c>
      <c r="GC90">
        <v>-0.1085184668989416</v>
      </c>
      <c r="GD90">
        <v>0.0724776299361807</v>
      </c>
      <c r="GE90">
        <v>0</v>
      </c>
      <c r="GF90">
        <v>0.4904460975609756</v>
      </c>
      <c r="GG90">
        <v>0.007244571428572541</v>
      </c>
      <c r="GH90">
        <v>0.0009434624555942902</v>
      </c>
      <c r="GI90">
        <v>1</v>
      </c>
      <c r="GJ90">
        <v>1</v>
      </c>
      <c r="GK90">
        <v>2</v>
      </c>
      <c r="GL90" t="s">
        <v>432</v>
      </c>
      <c r="GM90">
        <v>3.10086</v>
      </c>
      <c r="GN90">
        <v>2.73532</v>
      </c>
      <c r="GO90">
        <v>0.176346</v>
      </c>
      <c r="GP90">
        <v>0.179268</v>
      </c>
      <c r="GQ90">
        <v>0.0543803</v>
      </c>
      <c r="GR90">
        <v>0.0528395</v>
      </c>
      <c r="GS90">
        <v>21262.5</v>
      </c>
      <c r="GT90">
        <v>20916</v>
      </c>
      <c r="GU90">
        <v>26350</v>
      </c>
      <c r="GV90">
        <v>25808.9</v>
      </c>
      <c r="GW90">
        <v>40030.9</v>
      </c>
      <c r="GX90">
        <v>37320</v>
      </c>
      <c r="GY90">
        <v>46108.5</v>
      </c>
      <c r="GZ90">
        <v>42617.8</v>
      </c>
      <c r="HA90">
        <v>1.9318</v>
      </c>
      <c r="HB90">
        <v>1.9582</v>
      </c>
      <c r="HC90">
        <v>0.0260845</v>
      </c>
      <c r="HD90">
        <v>0</v>
      </c>
      <c r="HE90">
        <v>19.5611</v>
      </c>
      <c r="HF90">
        <v>999.9</v>
      </c>
      <c r="HG90">
        <v>25.7</v>
      </c>
      <c r="HH90">
        <v>29.5</v>
      </c>
      <c r="HI90">
        <v>11.8151</v>
      </c>
      <c r="HJ90">
        <v>61.1477</v>
      </c>
      <c r="HK90">
        <v>26.6546</v>
      </c>
      <c r="HL90">
        <v>1</v>
      </c>
      <c r="HM90">
        <v>-0.189083</v>
      </c>
      <c r="HN90">
        <v>3.76707</v>
      </c>
      <c r="HO90">
        <v>20.2362</v>
      </c>
      <c r="HP90">
        <v>5.21654</v>
      </c>
      <c r="HQ90">
        <v>11.98</v>
      </c>
      <c r="HR90">
        <v>4.9647</v>
      </c>
      <c r="HS90">
        <v>3.27383</v>
      </c>
      <c r="HT90">
        <v>9999</v>
      </c>
      <c r="HU90">
        <v>9999</v>
      </c>
      <c r="HV90">
        <v>9999</v>
      </c>
      <c r="HW90">
        <v>935.7</v>
      </c>
      <c r="HX90">
        <v>1.86417</v>
      </c>
      <c r="HY90">
        <v>1.86012</v>
      </c>
      <c r="HZ90">
        <v>1.85837</v>
      </c>
      <c r="IA90">
        <v>1.85986</v>
      </c>
      <c r="IB90">
        <v>1.85989</v>
      </c>
      <c r="IC90">
        <v>1.85825</v>
      </c>
      <c r="ID90">
        <v>1.8573</v>
      </c>
      <c r="IE90">
        <v>1.85233</v>
      </c>
      <c r="IF90">
        <v>0</v>
      </c>
      <c r="IG90">
        <v>0</v>
      </c>
      <c r="IH90">
        <v>0</v>
      </c>
      <c r="II90">
        <v>0</v>
      </c>
      <c r="IJ90" t="s">
        <v>433</v>
      </c>
      <c r="IK90" t="s">
        <v>434</v>
      </c>
      <c r="IL90" t="s">
        <v>435</v>
      </c>
      <c r="IM90" t="s">
        <v>435</v>
      </c>
      <c r="IN90" t="s">
        <v>435</v>
      </c>
      <c r="IO90" t="s">
        <v>435</v>
      </c>
      <c r="IP90">
        <v>0</v>
      </c>
      <c r="IQ90">
        <v>100</v>
      </c>
      <c r="IR90">
        <v>100</v>
      </c>
      <c r="IS90">
        <v>-0.98</v>
      </c>
      <c r="IT90">
        <v>0.0276</v>
      </c>
      <c r="IU90">
        <v>-0.3228139330668147</v>
      </c>
      <c r="IV90">
        <v>-0.001399286051689175</v>
      </c>
      <c r="IW90">
        <v>1.297619083215453E-06</v>
      </c>
      <c r="IX90">
        <v>-4.997941095464379E-10</v>
      </c>
      <c r="IY90">
        <v>-0.005634625857734406</v>
      </c>
      <c r="IZ90">
        <v>-0.003512179546530375</v>
      </c>
      <c r="JA90">
        <v>0.0008073039280847738</v>
      </c>
      <c r="JB90">
        <v>-5.485301315548657E-06</v>
      </c>
      <c r="JC90">
        <v>2</v>
      </c>
      <c r="JD90">
        <v>1997</v>
      </c>
      <c r="JE90">
        <v>1</v>
      </c>
      <c r="JF90">
        <v>25</v>
      </c>
      <c r="JG90">
        <v>876.5</v>
      </c>
      <c r="JH90">
        <v>876.7</v>
      </c>
      <c r="JI90">
        <v>2.65137</v>
      </c>
      <c r="JJ90">
        <v>2.61353</v>
      </c>
      <c r="JK90">
        <v>1.49658</v>
      </c>
      <c r="JL90">
        <v>2.39014</v>
      </c>
      <c r="JM90">
        <v>1.54907</v>
      </c>
      <c r="JN90">
        <v>2.35596</v>
      </c>
      <c r="JO90">
        <v>34.1452</v>
      </c>
      <c r="JP90">
        <v>24.1838</v>
      </c>
      <c r="JQ90">
        <v>18</v>
      </c>
      <c r="JR90">
        <v>486.426</v>
      </c>
      <c r="JS90">
        <v>515.063</v>
      </c>
      <c r="JT90">
        <v>15.305</v>
      </c>
      <c r="JU90">
        <v>24.7675</v>
      </c>
      <c r="JV90">
        <v>30</v>
      </c>
      <c r="JW90">
        <v>24.8742</v>
      </c>
      <c r="JX90">
        <v>24.83</v>
      </c>
      <c r="JY90">
        <v>53.2018</v>
      </c>
      <c r="JZ90">
        <v>23.2715</v>
      </c>
      <c r="KA90">
        <v>20.8522</v>
      </c>
      <c r="KB90">
        <v>15.3125</v>
      </c>
      <c r="KC90">
        <v>1209.17</v>
      </c>
      <c r="KD90">
        <v>8.84468</v>
      </c>
      <c r="KE90">
        <v>100.736</v>
      </c>
      <c r="KF90">
        <v>101.111</v>
      </c>
    </row>
    <row r="91" spans="1:292">
      <c r="A91">
        <v>73</v>
      </c>
      <c r="B91">
        <v>1679509039</v>
      </c>
      <c r="C91">
        <v>451.5</v>
      </c>
      <c r="D91" t="s">
        <v>579</v>
      </c>
      <c r="E91" t="s">
        <v>580</v>
      </c>
      <c r="F91">
        <v>5</v>
      </c>
      <c r="G91" t="s">
        <v>428</v>
      </c>
      <c r="H91">
        <v>1679509031.214286</v>
      </c>
      <c r="I91">
        <f>(J91)/1000</f>
        <v>0</v>
      </c>
      <c r="J91">
        <f>IF(DO91, AM91, AG91)</f>
        <v>0</v>
      </c>
      <c r="K91">
        <f>IF(DO91, AH91, AF91)</f>
        <v>0</v>
      </c>
      <c r="L91">
        <f>DQ91 - IF(AT91&gt;1, K91*DK91*100.0/(AV91*EE91), 0)</f>
        <v>0</v>
      </c>
      <c r="M91">
        <f>((S91-I91/2)*L91-K91)/(S91+I91/2)</f>
        <v>0</v>
      </c>
      <c r="N91">
        <f>M91*(DX91+DY91)/1000.0</f>
        <v>0</v>
      </c>
      <c r="O91">
        <f>(DQ91 - IF(AT91&gt;1, K91*DK91*100.0/(AV91*EE91), 0))*(DX91+DY91)/1000.0</f>
        <v>0</v>
      </c>
      <c r="P91">
        <f>2.0/((1/R91-1/Q91)+SIGN(R91)*SQRT((1/R91-1/Q91)*(1/R91-1/Q91) + 4*DL91/((DL91+1)*(DL91+1))*(2*1/R91*1/Q91-1/Q91*1/Q91)))</f>
        <v>0</v>
      </c>
      <c r="Q91">
        <f>IF(LEFT(DM91,1)&lt;&gt;"0",IF(LEFT(DM91,1)="1",3.0,DN91),$D$5+$E$5*(EE91*DX91/($K$5*1000))+$F$5*(EE91*DX91/($K$5*1000))*MAX(MIN(DK91,$J$5),$I$5)*MAX(MIN(DK91,$J$5),$I$5)+$G$5*MAX(MIN(DK91,$J$5),$I$5)*(EE91*DX91/($K$5*1000))+$H$5*(EE91*DX91/($K$5*1000))*(EE91*DX91/($K$5*1000)))</f>
        <v>0</v>
      </c>
      <c r="R91">
        <f>I91*(1000-(1000*0.61365*exp(17.502*V91/(240.97+V91))/(DX91+DY91)+DS91)/2)/(1000*0.61365*exp(17.502*V91/(240.97+V91))/(DX91+DY91)-DS91)</f>
        <v>0</v>
      </c>
      <c r="S91">
        <f>1/((DL91+1)/(P91/1.6)+1/(Q91/1.37)) + DL91/((DL91+1)/(P91/1.6) + DL91/(Q91/1.37))</f>
        <v>0</v>
      </c>
      <c r="T91">
        <f>(DG91*DJ91)</f>
        <v>0</v>
      </c>
      <c r="U91">
        <f>(DZ91+(T91+2*0.95*5.67E-8*(((DZ91+$B$9)+273)^4-(DZ91+273)^4)-44100*I91)/(1.84*29.3*Q91+8*0.95*5.67E-8*(DZ91+273)^3))</f>
        <v>0</v>
      </c>
      <c r="V91">
        <f>($C$9*EA91+$D$9*EB91+$E$9*U91)</f>
        <v>0</v>
      </c>
      <c r="W91">
        <f>0.61365*exp(17.502*V91/(240.97+V91))</f>
        <v>0</v>
      </c>
      <c r="X91">
        <f>(Y91/Z91*100)</f>
        <v>0</v>
      </c>
      <c r="Y91">
        <f>DS91*(DX91+DY91)/1000</f>
        <v>0</v>
      </c>
      <c r="Z91">
        <f>0.61365*exp(17.502*DZ91/(240.97+DZ91))</f>
        <v>0</v>
      </c>
      <c r="AA91">
        <f>(W91-DS91*(DX91+DY91)/1000)</f>
        <v>0</v>
      </c>
      <c r="AB91">
        <f>(-I91*44100)</f>
        <v>0</v>
      </c>
      <c r="AC91">
        <f>2*29.3*Q91*0.92*(DZ91-V91)</f>
        <v>0</v>
      </c>
      <c r="AD91">
        <f>2*0.95*5.67E-8*(((DZ91+$B$9)+273)^4-(V91+273)^4)</f>
        <v>0</v>
      </c>
      <c r="AE91">
        <f>T91+AD91+AB91+AC91</f>
        <v>0</v>
      </c>
      <c r="AF91">
        <f>DW91*AT91*(DR91-DQ91*(1000-AT91*DT91)/(1000-AT91*DS91))/(100*DK91)</f>
        <v>0</v>
      </c>
      <c r="AG91">
        <f>1000*DW91*AT91*(DS91-DT91)/(100*DK91*(1000-AT91*DS91))</f>
        <v>0</v>
      </c>
      <c r="AH91">
        <f>(AI91 - AJ91 - DX91*1E3/(8.314*(DZ91+273.15)) * AL91/DW91 * AK91) * DW91/(100*DK91) * (1000 - DT91)/1000</f>
        <v>0</v>
      </c>
      <c r="AI91">
        <v>1201.970533282839</v>
      </c>
      <c r="AJ91">
        <v>1180.510303030303</v>
      </c>
      <c r="AK91">
        <v>3.373331503438308</v>
      </c>
      <c r="AL91">
        <v>67.30139003579045</v>
      </c>
      <c r="AM91">
        <f>(AO91 - AN91 + DX91*1E3/(8.314*(DZ91+273.15)) * AQ91/DW91 * AP91) * DW91/(100*DK91) * 1000/(1000 - AO91)</f>
        <v>0</v>
      </c>
      <c r="AN91">
        <v>8.884649430610866</v>
      </c>
      <c r="AO91">
        <v>9.374827212121209</v>
      </c>
      <c r="AP91">
        <v>1.952888525533976E-07</v>
      </c>
      <c r="AQ91">
        <v>93.42874812251745</v>
      </c>
      <c r="AR91">
        <v>2</v>
      </c>
      <c r="AS91">
        <v>0</v>
      </c>
      <c r="AT91">
        <f>IF(AR91*$H$15&gt;=AV91,1.0,(AV91/(AV91-AR91*$H$15)))</f>
        <v>0</v>
      </c>
      <c r="AU91">
        <f>(AT91-1)*100</f>
        <v>0</v>
      </c>
      <c r="AV91">
        <f>MAX(0,($B$15+$C$15*EE91)/(1+$D$15*EE91)*DX91/(DZ91+273)*$E$15)</f>
        <v>0</v>
      </c>
      <c r="AW91" t="s">
        <v>429</v>
      </c>
      <c r="AX91" t="s">
        <v>429</v>
      </c>
      <c r="AY91">
        <v>0</v>
      </c>
      <c r="AZ91">
        <v>0</v>
      </c>
      <c r="BA91">
        <f>1-AY91/AZ91</f>
        <v>0</v>
      </c>
      <c r="BB91">
        <v>0</v>
      </c>
      <c r="BC91" t="s">
        <v>429</v>
      </c>
      <c r="BD91" t="s">
        <v>429</v>
      </c>
      <c r="BE91">
        <v>0</v>
      </c>
      <c r="BF91">
        <v>0</v>
      </c>
      <c r="BG91">
        <f>1-BE91/BF91</f>
        <v>0</v>
      </c>
      <c r="BH91">
        <v>0.5</v>
      </c>
      <c r="BI91">
        <f>DH91</f>
        <v>0</v>
      </c>
      <c r="BJ91">
        <f>K91</f>
        <v>0</v>
      </c>
      <c r="BK91">
        <f>BG91*BH91*BI91</f>
        <v>0</v>
      </c>
      <c r="BL91">
        <f>(BJ91-BB91)/BI91</f>
        <v>0</v>
      </c>
      <c r="BM91">
        <f>(AZ91-BF91)/BF91</f>
        <v>0</v>
      </c>
      <c r="BN91">
        <f>AY91/(BA91+AY91/BF91)</f>
        <v>0</v>
      </c>
      <c r="BO91" t="s">
        <v>429</v>
      </c>
      <c r="BP91">
        <v>0</v>
      </c>
      <c r="BQ91">
        <f>IF(BP91&lt;&gt;0, BP91, BN91)</f>
        <v>0</v>
      </c>
      <c r="BR91">
        <f>1-BQ91/BF91</f>
        <v>0</v>
      </c>
      <c r="BS91">
        <f>(BF91-BE91)/(BF91-BQ91)</f>
        <v>0</v>
      </c>
      <c r="BT91">
        <f>(AZ91-BF91)/(AZ91-BQ91)</f>
        <v>0</v>
      </c>
      <c r="BU91">
        <f>(BF91-BE91)/(BF91-AY91)</f>
        <v>0</v>
      </c>
      <c r="BV91">
        <f>(AZ91-BF91)/(AZ91-AY91)</f>
        <v>0</v>
      </c>
      <c r="BW91">
        <f>(BS91*BQ91/BE91)</f>
        <v>0</v>
      </c>
      <c r="BX91">
        <f>(1-BW91)</f>
        <v>0</v>
      </c>
      <c r="DG91">
        <f>$B$13*EF91+$C$13*EG91+$F$13*ER91*(1-EU91)</f>
        <v>0</v>
      </c>
      <c r="DH91">
        <f>DG91*DI91</f>
        <v>0</v>
      </c>
      <c r="DI91">
        <f>($B$13*$D$11+$C$13*$D$11+$F$13*((FE91+EW91)/MAX(FE91+EW91+FF91, 0.1)*$I$11+FF91/MAX(FE91+EW91+FF91, 0.1)*$J$11))/($B$13+$C$13+$F$13)</f>
        <v>0</v>
      </c>
      <c r="DJ91">
        <f>($B$13*$K$11+$C$13*$K$11+$F$13*((FE91+EW91)/MAX(FE91+EW91+FF91, 0.1)*$P$11+FF91/MAX(FE91+EW91+FF91, 0.1)*$Q$11))/($B$13+$C$13+$F$13)</f>
        <v>0</v>
      </c>
      <c r="DK91">
        <v>1.91</v>
      </c>
      <c r="DL91">
        <v>0.5</v>
      </c>
      <c r="DM91" t="s">
        <v>430</v>
      </c>
      <c r="DN91">
        <v>2</v>
      </c>
      <c r="DO91" t="b">
        <v>1</v>
      </c>
      <c r="DP91">
        <v>1679509031.214286</v>
      </c>
      <c r="DQ91">
        <v>1144.983571428571</v>
      </c>
      <c r="DR91">
        <v>1175.805</v>
      </c>
      <c r="DS91">
        <v>9.375734285714287</v>
      </c>
      <c r="DT91">
        <v>8.884765357142857</v>
      </c>
      <c r="DU91">
        <v>1145.956785714286</v>
      </c>
      <c r="DV91">
        <v>9.348133214285713</v>
      </c>
      <c r="DW91">
        <v>500.0211785714286</v>
      </c>
      <c r="DX91">
        <v>90.04553571428572</v>
      </c>
      <c r="DY91">
        <v>0.09997630714285717</v>
      </c>
      <c r="DZ91">
        <v>18.91344642857143</v>
      </c>
      <c r="EA91">
        <v>19.99726071428572</v>
      </c>
      <c r="EB91">
        <v>999.9000000000002</v>
      </c>
      <c r="EC91">
        <v>0</v>
      </c>
      <c r="ED91">
        <v>0</v>
      </c>
      <c r="EE91">
        <v>10002.04857142857</v>
      </c>
      <c r="EF91">
        <v>0</v>
      </c>
      <c r="EG91">
        <v>12.48050714285714</v>
      </c>
      <c r="EH91">
        <v>-30.82228214285715</v>
      </c>
      <c r="EI91">
        <v>1155.820357142857</v>
      </c>
      <c r="EJ91">
        <v>1186.344285714286</v>
      </c>
      <c r="EK91">
        <v>0.4909693571428571</v>
      </c>
      <c r="EL91">
        <v>1175.805</v>
      </c>
      <c r="EM91">
        <v>8.884765357142857</v>
      </c>
      <c r="EN91">
        <v>0.844243</v>
      </c>
      <c r="EO91">
        <v>0.8000333928571429</v>
      </c>
      <c r="EP91">
        <v>4.473797499999999</v>
      </c>
      <c r="EQ91">
        <v>3.707895714285715</v>
      </c>
      <c r="ER91">
        <v>1999.993214285714</v>
      </c>
      <c r="ES91">
        <v>0.9800041428571428</v>
      </c>
      <c r="ET91">
        <v>0.01999546071428571</v>
      </c>
      <c r="EU91">
        <v>0</v>
      </c>
      <c r="EV91">
        <v>170.073</v>
      </c>
      <c r="EW91">
        <v>5.00078</v>
      </c>
      <c r="EX91">
        <v>3381.751071428571</v>
      </c>
      <c r="EY91">
        <v>16379.61071428572</v>
      </c>
      <c r="EZ91">
        <v>37.10692857142857</v>
      </c>
      <c r="FA91">
        <v>38.50867857142856</v>
      </c>
      <c r="FB91">
        <v>38.01535714285713</v>
      </c>
      <c r="FC91">
        <v>37.62925</v>
      </c>
      <c r="FD91">
        <v>37.70278571428571</v>
      </c>
      <c r="FE91">
        <v>1955.103214285714</v>
      </c>
      <c r="FF91">
        <v>39.89000000000001</v>
      </c>
      <c r="FG91">
        <v>0</v>
      </c>
      <c r="FH91">
        <v>1679509021</v>
      </c>
      <c r="FI91">
        <v>0</v>
      </c>
      <c r="FJ91">
        <v>170.0701153846154</v>
      </c>
      <c r="FK91">
        <v>-0.646051276290031</v>
      </c>
      <c r="FL91">
        <v>-11.21572648855667</v>
      </c>
      <c r="FM91">
        <v>3381.831538461539</v>
      </c>
      <c r="FN91">
        <v>15</v>
      </c>
      <c r="FO91">
        <v>0</v>
      </c>
      <c r="FP91" t="s">
        <v>431</v>
      </c>
      <c r="FQ91">
        <v>1679456443.1</v>
      </c>
      <c r="FR91">
        <v>1679456433.1</v>
      </c>
      <c r="FS91">
        <v>0</v>
      </c>
      <c r="FT91">
        <v>-0.109</v>
      </c>
      <c r="FU91">
        <v>0.019</v>
      </c>
      <c r="FV91">
        <v>-0.823</v>
      </c>
      <c r="FW91">
        <v>0.271</v>
      </c>
      <c r="FX91">
        <v>420</v>
      </c>
      <c r="FY91">
        <v>24</v>
      </c>
      <c r="FZ91">
        <v>0.71</v>
      </c>
      <c r="GA91">
        <v>0.25</v>
      </c>
      <c r="GB91">
        <v>-30.82746585365853</v>
      </c>
      <c r="GC91">
        <v>-0.08768989547037126</v>
      </c>
      <c r="GD91">
        <v>0.07775783110042352</v>
      </c>
      <c r="GE91">
        <v>1</v>
      </c>
      <c r="GF91">
        <v>0.4906198536585366</v>
      </c>
      <c r="GG91">
        <v>0.004247979094077462</v>
      </c>
      <c r="GH91">
        <v>0.0008473581487439177</v>
      </c>
      <c r="GI91">
        <v>1</v>
      </c>
      <c r="GJ91">
        <v>2</v>
      </c>
      <c r="GK91">
        <v>2</v>
      </c>
      <c r="GL91" t="s">
        <v>476</v>
      </c>
      <c r="GM91">
        <v>3.10088</v>
      </c>
      <c r="GN91">
        <v>2.73542</v>
      </c>
      <c r="GO91">
        <v>0.177922</v>
      </c>
      <c r="GP91">
        <v>0.18081</v>
      </c>
      <c r="GQ91">
        <v>0.0543829</v>
      </c>
      <c r="GR91">
        <v>0.0528411</v>
      </c>
      <c r="GS91">
        <v>21221.9</v>
      </c>
      <c r="GT91">
        <v>20876.8</v>
      </c>
      <c r="GU91">
        <v>26349.9</v>
      </c>
      <c r="GV91">
        <v>25808.9</v>
      </c>
      <c r="GW91">
        <v>40031</v>
      </c>
      <c r="GX91">
        <v>37320.6</v>
      </c>
      <c r="GY91">
        <v>46108.5</v>
      </c>
      <c r="GZ91">
        <v>42618.4</v>
      </c>
      <c r="HA91">
        <v>1.93163</v>
      </c>
      <c r="HB91">
        <v>1.95812</v>
      </c>
      <c r="HC91">
        <v>0.0259392</v>
      </c>
      <c r="HD91">
        <v>0</v>
      </c>
      <c r="HE91">
        <v>19.5637</v>
      </c>
      <c r="HF91">
        <v>999.9</v>
      </c>
      <c r="HG91">
        <v>25.7</v>
      </c>
      <c r="HH91">
        <v>29.6</v>
      </c>
      <c r="HI91">
        <v>11.883</v>
      </c>
      <c r="HJ91">
        <v>60.9177</v>
      </c>
      <c r="HK91">
        <v>26.7748</v>
      </c>
      <c r="HL91">
        <v>1</v>
      </c>
      <c r="HM91">
        <v>-0.188704</v>
      </c>
      <c r="HN91">
        <v>3.76015</v>
      </c>
      <c r="HO91">
        <v>20.2361</v>
      </c>
      <c r="HP91">
        <v>5.21699</v>
      </c>
      <c r="HQ91">
        <v>11.98</v>
      </c>
      <c r="HR91">
        <v>4.96475</v>
      </c>
      <c r="HS91">
        <v>3.27393</v>
      </c>
      <c r="HT91">
        <v>9999</v>
      </c>
      <c r="HU91">
        <v>9999</v>
      </c>
      <c r="HV91">
        <v>9999</v>
      </c>
      <c r="HW91">
        <v>935.7</v>
      </c>
      <c r="HX91">
        <v>1.86417</v>
      </c>
      <c r="HY91">
        <v>1.86011</v>
      </c>
      <c r="HZ91">
        <v>1.85836</v>
      </c>
      <c r="IA91">
        <v>1.85986</v>
      </c>
      <c r="IB91">
        <v>1.85989</v>
      </c>
      <c r="IC91">
        <v>1.85826</v>
      </c>
      <c r="ID91">
        <v>1.85732</v>
      </c>
      <c r="IE91">
        <v>1.85236</v>
      </c>
      <c r="IF91">
        <v>0</v>
      </c>
      <c r="IG91">
        <v>0</v>
      </c>
      <c r="IH91">
        <v>0</v>
      </c>
      <c r="II91">
        <v>0</v>
      </c>
      <c r="IJ91" t="s">
        <v>433</v>
      </c>
      <c r="IK91" t="s">
        <v>434</v>
      </c>
      <c r="IL91" t="s">
        <v>435</v>
      </c>
      <c r="IM91" t="s">
        <v>435</v>
      </c>
      <c r="IN91" t="s">
        <v>435</v>
      </c>
      <c r="IO91" t="s">
        <v>435</v>
      </c>
      <c r="IP91">
        <v>0</v>
      </c>
      <c r="IQ91">
        <v>100</v>
      </c>
      <c r="IR91">
        <v>100</v>
      </c>
      <c r="IS91">
        <v>-0.98</v>
      </c>
      <c r="IT91">
        <v>0.0276</v>
      </c>
      <c r="IU91">
        <v>-0.3228139330668147</v>
      </c>
      <c r="IV91">
        <v>-0.001399286051689175</v>
      </c>
      <c r="IW91">
        <v>1.297619083215453E-06</v>
      </c>
      <c r="IX91">
        <v>-4.997941095464379E-10</v>
      </c>
      <c r="IY91">
        <v>-0.005634625857734406</v>
      </c>
      <c r="IZ91">
        <v>-0.003512179546530375</v>
      </c>
      <c r="JA91">
        <v>0.0008073039280847738</v>
      </c>
      <c r="JB91">
        <v>-5.485301315548657E-06</v>
      </c>
      <c r="JC91">
        <v>2</v>
      </c>
      <c r="JD91">
        <v>1997</v>
      </c>
      <c r="JE91">
        <v>1</v>
      </c>
      <c r="JF91">
        <v>25</v>
      </c>
      <c r="JG91">
        <v>876.6</v>
      </c>
      <c r="JH91">
        <v>876.8</v>
      </c>
      <c r="JI91">
        <v>2.68066</v>
      </c>
      <c r="JJ91">
        <v>2.60742</v>
      </c>
      <c r="JK91">
        <v>1.49658</v>
      </c>
      <c r="JL91">
        <v>2.39014</v>
      </c>
      <c r="JM91">
        <v>1.54907</v>
      </c>
      <c r="JN91">
        <v>2.38159</v>
      </c>
      <c r="JO91">
        <v>34.1452</v>
      </c>
      <c r="JP91">
        <v>24.1838</v>
      </c>
      <c r="JQ91">
        <v>18</v>
      </c>
      <c r="JR91">
        <v>486.339</v>
      </c>
      <c r="JS91">
        <v>515.033</v>
      </c>
      <c r="JT91">
        <v>15.3104</v>
      </c>
      <c r="JU91">
        <v>24.7696</v>
      </c>
      <c r="JV91">
        <v>30.0003</v>
      </c>
      <c r="JW91">
        <v>24.8757</v>
      </c>
      <c r="JX91">
        <v>24.8321</v>
      </c>
      <c r="JY91">
        <v>53.8427</v>
      </c>
      <c r="JZ91">
        <v>23.2715</v>
      </c>
      <c r="KA91">
        <v>20.8522</v>
      </c>
      <c r="KB91">
        <v>15.3149</v>
      </c>
      <c r="KC91">
        <v>1222.55</v>
      </c>
      <c r="KD91">
        <v>8.84477</v>
      </c>
      <c r="KE91">
        <v>100.736</v>
      </c>
      <c r="KF91">
        <v>101.112</v>
      </c>
    </row>
    <row r="92" spans="1:292">
      <c r="A92">
        <v>74</v>
      </c>
      <c r="B92">
        <v>1679509044</v>
      </c>
      <c r="C92">
        <v>456.5</v>
      </c>
      <c r="D92" t="s">
        <v>581</v>
      </c>
      <c r="E92" t="s">
        <v>582</v>
      </c>
      <c r="F92">
        <v>5</v>
      </c>
      <c r="G92" t="s">
        <v>428</v>
      </c>
      <c r="H92">
        <v>1679509036.5</v>
      </c>
      <c r="I92">
        <f>(J92)/1000</f>
        <v>0</v>
      </c>
      <c r="J92">
        <f>IF(DO92, AM92, AG92)</f>
        <v>0</v>
      </c>
      <c r="K92">
        <f>IF(DO92, AH92, AF92)</f>
        <v>0</v>
      </c>
      <c r="L92">
        <f>DQ92 - IF(AT92&gt;1, K92*DK92*100.0/(AV92*EE92), 0)</f>
        <v>0</v>
      </c>
      <c r="M92">
        <f>((S92-I92/2)*L92-K92)/(S92+I92/2)</f>
        <v>0</v>
      </c>
      <c r="N92">
        <f>M92*(DX92+DY92)/1000.0</f>
        <v>0</v>
      </c>
      <c r="O92">
        <f>(DQ92 - IF(AT92&gt;1, K92*DK92*100.0/(AV92*EE92), 0))*(DX92+DY92)/1000.0</f>
        <v>0</v>
      </c>
      <c r="P92">
        <f>2.0/((1/R92-1/Q92)+SIGN(R92)*SQRT((1/R92-1/Q92)*(1/R92-1/Q92) + 4*DL92/((DL92+1)*(DL92+1))*(2*1/R92*1/Q92-1/Q92*1/Q92)))</f>
        <v>0</v>
      </c>
      <c r="Q92">
        <f>IF(LEFT(DM92,1)&lt;&gt;"0",IF(LEFT(DM92,1)="1",3.0,DN92),$D$5+$E$5*(EE92*DX92/($K$5*1000))+$F$5*(EE92*DX92/($K$5*1000))*MAX(MIN(DK92,$J$5),$I$5)*MAX(MIN(DK92,$J$5),$I$5)+$G$5*MAX(MIN(DK92,$J$5),$I$5)*(EE92*DX92/($K$5*1000))+$H$5*(EE92*DX92/($K$5*1000))*(EE92*DX92/($K$5*1000)))</f>
        <v>0</v>
      </c>
      <c r="R92">
        <f>I92*(1000-(1000*0.61365*exp(17.502*V92/(240.97+V92))/(DX92+DY92)+DS92)/2)/(1000*0.61365*exp(17.502*V92/(240.97+V92))/(DX92+DY92)-DS92)</f>
        <v>0</v>
      </c>
      <c r="S92">
        <f>1/((DL92+1)/(P92/1.6)+1/(Q92/1.37)) + DL92/((DL92+1)/(P92/1.6) + DL92/(Q92/1.37))</f>
        <v>0</v>
      </c>
      <c r="T92">
        <f>(DG92*DJ92)</f>
        <v>0</v>
      </c>
      <c r="U92">
        <f>(DZ92+(T92+2*0.95*5.67E-8*(((DZ92+$B$9)+273)^4-(DZ92+273)^4)-44100*I92)/(1.84*29.3*Q92+8*0.95*5.67E-8*(DZ92+273)^3))</f>
        <v>0</v>
      </c>
      <c r="V92">
        <f>($C$9*EA92+$D$9*EB92+$E$9*U92)</f>
        <v>0</v>
      </c>
      <c r="W92">
        <f>0.61365*exp(17.502*V92/(240.97+V92))</f>
        <v>0</v>
      </c>
      <c r="X92">
        <f>(Y92/Z92*100)</f>
        <v>0</v>
      </c>
      <c r="Y92">
        <f>DS92*(DX92+DY92)/1000</f>
        <v>0</v>
      </c>
      <c r="Z92">
        <f>0.61365*exp(17.502*DZ92/(240.97+DZ92))</f>
        <v>0</v>
      </c>
      <c r="AA92">
        <f>(W92-DS92*(DX92+DY92)/1000)</f>
        <v>0</v>
      </c>
      <c r="AB92">
        <f>(-I92*44100)</f>
        <v>0</v>
      </c>
      <c r="AC92">
        <f>2*29.3*Q92*0.92*(DZ92-V92)</f>
        <v>0</v>
      </c>
      <c r="AD92">
        <f>2*0.95*5.67E-8*(((DZ92+$B$9)+273)^4-(V92+273)^4)</f>
        <v>0</v>
      </c>
      <c r="AE92">
        <f>T92+AD92+AB92+AC92</f>
        <v>0</v>
      </c>
      <c r="AF92">
        <f>DW92*AT92*(DR92-DQ92*(1000-AT92*DT92)/(1000-AT92*DS92))/(100*DK92)</f>
        <v>0</v>
      </c>
      <c r="AG92">
        <f>1000*DW92*AT92*(DS92-DT92)/(100*DK92*(1000-AT92*DS92))</f>
        <v>0</v>
      </c>
      <c r="AH92">
        <f>(AI92 - AJ92 - DX92*1E3/(8.314*(DZ92+273.15)) * AL92/DW92 * AK92) * DW92/(100*DK92) * (1000 - DT92)/1000</f>
        <v>0</v>
      </c>
      <c r="AI92">
        <v>1218.963108368187</v>
      </c>
      <c r="AJ92">
        <v>1197.434</v>
      </c>
      <c r="AK92">
        <v>3.386969806735213</v>
      </c>
      <c r="AL92">
        <v>67.30139003579045</v>
      </c>
      <c r="AM92">
        <f>(AO92 - AN92 + DX92*1E3/(8.314*(DZ92+273.15)) * AQ92/DW92 * AP92) * DW92/(100*DK92) * 1000/(1000 - AO92)</f>
        <v>0</v>
      </c>
      <c r="AN92">
        <v>8.885149804219896</v>
      </c>
      <c r="AO92">
        <v>9.376158727272722</v>
      </c>
      <c r="AP92">
        <v>5.331438075727609E-07</v>
      </c>
      <c r="AQ92">
        <v>93.42874812251745</v>
      </c>
      <c r="AR92">
        <v>2</v>
      </c>
      <c r="AS92">
        <v>0</v>
      </c>
      <c r="AT92">
        <f>IF(AR92*$H$15&gt;=AV92,1.0,(AV92/(AV92-AR92*$H$15)))</f>
        <v>0</v>
      </c>
      <c r="AU92">
        <f>(AT92-1)*100</f>
        <v>0</v>
      </c>
      <c r="AV92">
        <f>MAX(0,($B$15+$C$15*EE92)/(1+$D$15*EE92)*DX92/(DZ92+273)*$E$15)</f>
        <v>0</v>
      </c>
      <c r="AW92" t="s">
        <v>429</v>
      </c>
      <c r="AX92" t="s">
        <v>429</v>
      </c>
      <c r="AY92">
        <v>0</v>
      </c>
      <c r="AZ92">
        <v>0</v>
      </c>
      <c r="BA92">
        <f>1-AY92/AZ92</f>
        <v>0</v>
      </c>
      <c r="BB92">
        <v>0</v>
      </c>
      <c r="BC92" t="s">
        <v>429</v>
      </c>
      <c r="BD92" t="s">
        <v>429</v>
      </c>
      <c r="BE92">
        <v>0</v>
      </c>
      <c r="BF92">
        <v>0</v>
      </c>
      <c r="BG92">
        <f>1-BE92/BF92</f>
        <v>0</v>
      </c>
      <c r="BH92">
        <v>0.5</v>
      </c>
      <c r="BI92">
        <f>DH92</f>
        <v>0</v>
      </c>
      <c r="BJ92">
        <f>K92</f>
        <v>0</v>
      </c>
      <c r="BK92">
        <f>BG92*BH92*BI92</f>
        <v>0</v>
      </c>
      <c r="BL92">
        <f>(BJ92-BB92)/BI92</f>
        <v>0</v>
      </c>
      <c r="BM92">
        <f>(AZ92-BF92)/BF92</f>
        <v>0</v>
      </c>
      <c r="BN92">
        <f>AY92/(BA92+AY92/BF92)</f>
        <v>0</v>
      </c>
      <c r="BO92" t="s">
        <v>429</v>
      </c>
      <c r="BP92">
        <v>0</v>
      </c>
      <c r="BQ92">
        <f>IF(BP92&lt;&gt;0, BP92, BN92)</f>
        <v>0</v>
      </c>
      <c r="BR92">
        <f>1-BQ92/BF92</f>
        <v>0</v>
      </c>
      <c r="BS92">
        <f>(BF92-BE92)/(BF92-BQ92)</f>
        <v>0</v>
      </c>
      <c r="BT92">
        <f>(AZ92-BF92)/(AZ92-BQ92)</f>
        <v>0</v>
      </c>
      <c r="BU92">
        <f>(BF92-BE92)/(BF92-AY92)</f>
        <v>0</v>
      </c>
      <c r="BV92">
        <f>(AZ92-BF92)/(AZ92-AY92)</f>
        <v>0</v>
      </c>
      <c r="BW92">
        <f>(BS92*BQ92/BE92)</f>
        <v>0</v>
      </c>
      <c r="BX92">
        <f>(1-BW92)</f>
        <v>0</v>
      </c>
      <c r="DG92">
        <f>$B$13*EF92+$C$13*EG92+$F$13*ER92*(1-EU92)</f>
        <v>0</v>
      </c>
      <c r="DH92">
        <f>DG92*DI92</f>
        <v>0</v>
      </c>
      <c r="DI92">
        <f>($B$13*$D$11+$C$13*$D$11+$F$13*((FE92+EW92)/MAX(FE92+EW92+FF92, 0.1)*$I$11+FF92/MAX(FE92+EW92+FF92, 0.1)*$J$11))/($B$13+$C$13+$F$13)</f>
        <v>0</v>
      </c>
      <c r="DJ92">
        <f>($B$13*$K$11+$C$13*$K$11+$F$13*((FE92+EW92)/MAX(FE92+EW92+FF92, 0.1)*$P$11+FF92/MAX(FE92+EW92+FF92, 0.1)*$Q$11))/($B$13+$C$13+$F$13)</f>
        <v>0</v>
      </c>
      <c r="DK92">
        <v>1.91</v>
      </c>
      <c r="DL92">
        <v>0.5</v>
      </c>
      <c r="DM92" t="s">
        <v>430</v>
      </c>
      <c r="DN92">
        <v>2</v>
      </c>
      <c r="DO92" t="b">
        <v>1</v>
      </c>
      <c r="DP92">
        <v>1679509036.5</v>
      </c>
      <c r="DQ92">
        <v>1162.725185185185</v>
      </c>
      <c r="DR92">
        <v>1193.564814814815</v>
      </c>
      <c r="DS92">
        <v>9.375518518518518</v>
      </c>
      <c r="DT92">
        <v>8.884685555555556</v>
      </c>
      <c r="DU92">
        <v>1163.706296296296</v>
      </c>
      <c r="DV92">
        <v>9.347920370370371</v>
      </c>
      <c r="DW92">
        <v>499.9948888888889</v>
      </c>
      <c r="DX92">
        <v>90.0449148148148</v>
      </c>
      <c r="DY92">
        <v>0.0999274851851852</v>
      </c>
      <c r="DZ92">
        <v>18.91231111111111</v>
      </c>
      <c r="EA92">
        <v>19.98955555555555</v>
      </c>
      <c r="EB92">
        <v>999.9000000000001</v>
      </c>
      <c r="EC92">
        <v>0</v>
      </c>
      <c r="ED92">
        <v>0</v>
      </c>
      <c r="EE92">
        <v>10009.51037037037</v>
      </c>
      <c r="EF92">
        <v>0</v>
      </c>
      <c r="EG92">
        <v>12.47968888888889</v>
      </c>
      <c r="EH92">
        <v>-30.83999259259259</v>
      </c>
      <c r="EI92">
        <v>1173.728888888889</v>
      </c>
      <c r="EJ92">
        <v>1204.262962962963</v>
      </c>
      <c r="EK92">
        <v>0.4908337777777778</v>
      </c>
      <c r="EL92">
        <v>1193.564814814815</v>
      </c>
      <c r="EM92">
        <v>8.884685555555556</v>
      </c>
      <c r="EN92">
        <v>0.8442177777777778</v>
      </c>
      <c r="EO92">
        <v>0.8000206666666668</v>
      </c>
      <c r="EP92">
        <v>4.473371851851852</v>
      </c>
      <c r="EQ92">
        <v>3.707671111111111</v>
      </c>
      <c r="ER92">
        <v>1999.998888888889</v>
      </c>
      <c r="ES92">
        <v>0.9800041111111111</v>
      </c>
      <c r="ET92">
        <v>0.01999549629629629</v>
      </c>
      <c r="EU92">
        <v>0</v>
      </c>
      <c r="EV92">
        <v>170.0692962962963</v>
      </c>
      <c r="EW92">
        <v>5.00078</v>
      </c>
      <c r="EX92">
        <v>3380.907777777777</v>
      </c>
      <c r="EY92">
        <v>16379.65925925926</v>
      </c>
      <c r="EZ92">
        <v>37.0807037037037</v>
      </c>
      <c r="FA92">
        <v>38.46733333333333</v>
      </c>
      <c r="FB92">
        <v>37.98355555555555</v>
      </c>
      <c r="FC92">
        <v>37.59470370370371</v>
      </c>
      <c r="FD92">
        <v>37.68481481481481</v>
      </c>
      <c r="FE92">
        <v>1955.108888888889</v>
      </c>
      <c r="FF92">
        <v>39.89000000000001</v>
      </c>
      <c r="FG92">
        <v>0</v>
      </c>
      <c r="FH92">
        <v>1679509026.4</v>
      </c>
      <c r="FI92">
        <v>0</v>
      </c>
      <c r="FJ92">
        <v>170.07928</v>
      </c>
      <c r="FK92">
        <v>0.9840769328829251</v>
      </c>
      <c r="FL92">
        <v>-2.623076937246358</v>
      </c>
      <c r="FM92">
        <v>3380.9568</v>
      </c>
      <c r="FN92">
        <v>15</v>
      </c>
      <c r="FO92">
        <v>0</v>
      </c>
      <c r="FP92" t="s">
        <v>431</v>
      </c>
      <c r="FQ92">
        <v>1679456443.1</v>
      </c>
      <c r="FR92">
        <v>1679456433.1</v>
      </c>
      <c r="FS92">
        <v>0</v>
      </c>
      <c r="FT92">
        <v>-0.109</v>
      </c>
      <c r="FU92">
        <v>0.019</v>
      </c>
      <c r="FV92">
        <v>-0.823</v>
      </c>
      <c r="FW92">
        <v>0.271</v>
      </c>
      <c r="FX92">
        <v>420</v>
      </c>
      <c r="FY92">
        <v>24</v>
      </c>
      <c r="FZ92">
        <v>0.71</v>
      </c>
      <c r="GA92">
        <v>0.25</v>
      </c>
      <c r="GB92">
        <v>-30.834995</v>
      </c>
      <c r="GC92">
        <v>-0.0204292682926778</v>
      </c>
      <c r="GD92">
        <v>0.08150213172058751</v>
      </c>
      <c r="GE92">
        <v>1</v>
      </c>
      <c r="GF92">
        <v>0.4909322749999999</v>
      </c>
      <c r="GG92">
        <v>-0.001717992495310543</v>
      </c>
      <c r="GH92">
        <v>0.0005694917465380867</v>
      </c>
      <c r="GI92">
        <v>1</v>
      </c>
      <c r="GJ92">
        <v>2</v>
      </c>
      <c r="GK92">
        <v>2</v>
      </c>
      <c r="GL92" t="s">
        <v>476</v>
      </c>
      <c r="GM92">
        <v>3.10087</v>
      </c>
      <c r="GN92">
        <v>2.7357</v>
      </c>
      <c r="GO92">
        <v>0.179502</v>
      </c>
      <c r="GP92">
        <v>0.182369</v>
      </c>
      <c r="GQ92">
        <v>0.0543845</v>
      </c>
      <c r="GR92">
        <v>0.0528495</v>
      </c>
      <c r="GS92">
        <v>21181.1</v>
      </c>
      <c r="GT92">
        <v>20836.8</v>
      </c>
      <c r="GU92">
        <v>26349.8</v>
      </c>
      <c r="GV92">
        <v>25808.6</v>
      </c>
      <c r="GW92">
        <v>40030.9</v>
      </c>
      <c r="GX92">
        <v>37320.2</v>
      </c>
      <c r="GY92">
        <v>46108.2</v>
      </c>
      <c r="GZ92">
        <v>42618</v>
      </c>
      <c r="HA92">
        <v>1.93175</v>
      </c>
      <c r="HB92">
        <v>1.95812</v>
      </c>
      <c r="HC92">
        <v>0.0249594</v>
      </c>
      <c r="HD92">
        <v>0</v>
      </c>
      <c r="HE92">
        <v>19.5658</v>
      </c>
      <c r="HF92">
        <v>999.9</v>
      </c>
      <c r="HG92">
        <v>25.7</v>
      </c>
      <c r="HH92">
        <v>29.6</v>
      </c>
      <c r="HI92">
        <v>11.8823</v>
      </c>
      <c r="HJ92">
        <v>61.2277</v>
      </c>
      <c r="HK92">
        <v>26.7869</v>
      </c>
      <c r="HL92">
        <v>1</v>
      </c>
      <c r="HM92">
        <v>-0.188727</v>
      </c>
      <c r="HN92">
        <v>3.74758</v>
      </c>
      <c r="HO92">
        <v>20.2363</v>
      </c>
      <c r="HP92">
        <v>5.21729</v>
      </c>
      <c r="HQ92">
        <v>11.98</v>
      </c>
      <c r="HR92">
        <v>4.9649</v>
      </c>
      <c r="HS92">
        <v>3.2739</v>
      </c>
      <c r="HT92">
        <v>9999</v>
      </c>
      <c r="HU92">
        <v>9999</v>
      </c>
      <c r="HV92">
        <v>9999</v>
      </c>
      <c r="HW92">
        <v>935.7</v>
      </c>
      <c r="HX92">
        <v>1.86417</v>
      </c>
      <c r="HY92">
        <v>1.86013</v>
      </c>
      <c r="HZ92">
        <v>1.85837</v>
      </c>
      <c r="IA92">
        <v>1.85988</v>
      </c>
      <c r="IB92">
        <v>1.8599</v>
      </c>
      <c r="IC92">
        <v>1.8583</v>
      </c>
      <c r="ID92">
        <v>1.8573</v>
      </c>
      <c r="IE92">
        <v>1.85234</v>
      </c>
      <c r="IF92">
        <v>0</v>
      </c>
      <c r="IG92">
        <v>0</v>
      </c>
      <c r="IH92">
        <v>0</v>
      </c>
      <c r="II92">
        <v>0</v>
      </c>
      <c r="IJ92" t="s">
        <v>433</v>
      </c>
      <c r="IK92" t="s">
        <v>434</v>
      </c>
      <c r="IL92" t="s">
        <v>435</v>
      </c>
      <c r="IM92" t="s">
        <v>435</v>
      </c>
      <c r="IN92" t="s">
        <v>435</v>
      </c>
      <c r="IO92" t="s">
        <v>435</v>
      </c>
      <c r="IP92">
        <v>0</v>
      </c>
      <c r="IQ92">
        <v>100</v>
      </c>
      <c r="IR92">
        <v>100</v>
      </c>
      <c r="IS92">
        <v>-0.99</v>
      </c>
      <c r="IT92">
        <v>0.0276</v>
      </c>
      <c r="IU92">
        <v>-0.3228139330668147</v>
      </c>
      <c r="IV92">
        <v>-0.001399286051689175</v>
      </c>
      <c r="IW92">
        <v>1.297619083215453E-06</v>
      </c>
      <c r="IX92">
        <v>-4.997941095464379E-10</v>
      </c>
      <c r="IY92">
        <v>-0.005634625857734406</v>
      </c>
      <c r="IZ92">
        <v>-0.003512179546530375</v>
      </c>
      <c r="JA92">
        <v>0.0008073039280847738</v>
      </c>
      <c r="JB92">
        <v>-5.485301315548657E-06</v>
      </c>
      <c r="JC92">
        <v>2</v>
      </c>
      <c r="JD92">
        <v>1997</v>
      </c>
      <c r="JE92">
        <v>1</v>
      </c>
      <c r="JF92">
        <v>25</v>
      </c>
      <c r="JG92">
        <v>876.7</v>
      </c>
      <c r="JH92">
        <v>876.8</v>
      </c>
      <c r="JI92">
        <v>2.70996</v>
      </c>
      <c r="JJ92">
        <v>2.6062</v>
      </c>
      <c r="JK92">
        <v>1.49658</v>
      </c>
      <c r="JL92">
        <v>2.39014</v>
      </c>
      <c r="JM92">
        <v>1.54907</v>
      </c>
      <c r="JN92">
        <v>2.39136</v>
      </c>
      <c r="JO92">
        <v>34.1452</v>
      </c>
      <c r="JP92">
        <v>24.1838</v>
      </c>
      <c r="JQ92">
        <v>18</v>
      </c>
      <c r="JR92">
        <v>486.423</v>
      </c>
      <c r="JS92">
        <v>515.052</v>
      </c>
      <c r="JT92">
        <v>15.3151</v>
      </c>
      <c r="JU92">
        <v>24.7711</v>
      </c>
      <c r="JV92">
        <v>30.0002</v>
      </c>
      <c r="JW92">
        <v>24.8773</v>
      </c>
      <c r="JX92">
        <v>24.8341</v>
      </c>
      <c r="JY92">
        <v>54.3972</v>
      </c>
      <c r="JZ92">
        <v>23.2715</v>
      </c>
      <c r="KA92">
        <v>20.8522</v>
      </c>
      <c r="KB92">
        <v>15.3291</v>
      </c>
      <c r="KC92">
        <v>1235.9</v>
      </c>
      <c r="KD92">
        <v>8.84477</v>
      </c>
      <c r="KE92">
        <v>100.736</v>
      </c>
      <c r="KF92">
        <v>101.111</v>
      </c>
    </row>
    <row r="93" spans="1:292">
      <c r="A93">
        <v>75</v>
      </c>
      <c r="B93">
        <v>1679509049</v>
      </c>
      <c r="C93">
        <v>461.5</v>
      </c>
      <c r="D93" t="s">
        <v>583</v>
      </c>
      <c r="E93" t="s">
        <v>584</v>
      </c>
      <c r="F93">
        <v>5</v>
      </c>
      <c r="G93" t="s">
        <v>428</v>
      </c>
      <c r="H93">
        <v>1679509041.214286</v>
      </c>
      <c r="I93">
        <f>(J93)/1000</f>
        <v>0</v>
      </c>
      <c r="J93">
        <f>IF(DO93, AM93, AG93)</f>
        <v>0</v>
      </c>
      <c r="K93">
        <f>IF(DO93, AH93, AF93)</f>
        <v>0</v>
      </c>
      <c r="L93">
        <f>DQ93 - IF(AT93&gt;1, K93*DK93*100.0/(AV93*EE93), 0)</f>
        <v>0</v>
      </c>
      <c r="M93">
        <f>((S93-I93/2)*L93-K93)/(S93+I93/2)</f>
        <v>0</v>
      </c>
      <c r="N93">
        <f>M93*(DX93+DY93)/1000.0</f>
        <v>0</v>
      </c>
      <c r="O93">
        <f>(DQ93 - IF(AT93&gt;1, K93*DK93*100.0/(AV93*EE93), 0))*(DX93+DY93)/1000.0</f>
        <v>0</v>
      </c>
      <c r="P93">
        <f>2.0/((1/R93-1/Q93)+SIGN(R93)*SQRT((1/R93-1/Q93)*(1/R93-1/Q93) + 4*DL93/((DL93+1)*(DL93+1))*(2*1/R93*1/Q93-1/Q93*1/Q93)))</f>
        <v>0</v>
      </c>
      <c r="Q93">
        <f>IF(LEFT(DM93,1)&lt;&gt;"0",IF(LEFT(DM93,1)="1",3.0,DN93),$D$5+$E$5*(EE93*DX93/($K$5*1000))+$F$5*(EE93*DX93/($K$5*1000))*MAX(MIN(DK93,$J$5),$I$5)*MAX(MIN(DK93,$J$5),$I$5)+$G$5*MAX(MIN(DK93,$J$5),$I$5)*(EE93*DX93/($K$5*1000))+$H$5*(EE93*DX93/($K$5*1000))*(EE93*DX93/($K$5*1000)))</f>
        <v>0</v>
      </c>
      <c r="R93">
        <f>I93*(1000-(1000*0.61365*exp(17.502*V93/(240.97+V93))/(DX93+DY93)+DS93)/2)/(1000*0.61365*exp(17.502*V93/(240.97+V93))/(DX93+DY93)-DS93)</f>
        <v>0</v>
      </c>
      <c r="S93">
        <f>1/((DL93+1)/(P93/1.6)+1/(Q93/1.37)) + DL93/((DL93+1)/(P93/1.6) + DL93/(Q93/1.37))</f>
        <v>0</v>
      </c>
      <c r="T93">
        <f>(DG93*DJ93)</f>
        <v>0</v>
      </c>
      <c r="U93">
        <f>(DZ93+(T93+2*0.95*5.67E-8*(((DZ93+$B$9)+273)^4-(DZ93+273)^4)-44100*I93)/(1.84*29.3*Q93+8*0.95*5.67E-8*(DZ93+273)^3))</f>
        <v>0</v>
      </c>
      <c r="V93">
        <f>($C$9*EA93+$D$9*EB93+$E$9*U93)</f>
        <v>0</v>
      </c>
      <c r="W93">
        <f>0.61365*exp(17.502*V93/(240.97+V93))</f>
        <v>0</v>
      </c>
      <c r="X93">
        <f>(Y93/Z93*100)</f>
        <v>0</v>
      </c>
      <c r="Y93">
        <f>DS93*(DX93+DY93)/1000</f>
        <v>0</v>
      </c>
      <c r="Z93">
        <f>0.61365*exp(17.502*DZ93/(240.97+DZ93))</f>
        <v>0</v>
      </c>
      <c r="AA93">
        <f>(W93-DS93*(DX93+DY93)/1000)</f>
        <v>0</v>
      </c>
      <c r="AB93">
        <f>(-I93*44100)</f>
        <v>0</v>
      </c>
      <c r="AC93">
        <f>2*29.3*Q93*0.92*(DZ93-V93)</f>
        <v>0</v>
      </c>
      <c r="AD93">
        <f>2*0.95*5.67E-8*(((DZ93+$B$9)+273)^4-(V93+273)^4)</f>
        <v>0</v>
      </c>
      <c r="AE93">
        <f>T93+AD93+AB93+AC93</f>
        <v>0</v>
      </c>
      <c r="AF93">
        <f>DW93*AT93*(DR93-DQ93*(1000-AT93*DT93)/(1000-AT93*DS93))/(100*DK93)</f>
        <v>0</v>
      </c>
      <c r="AG93">
        <f>1000*DW93*AT93*(DS93-DT93)/(100*DK93*(1000-AT93*DS93))</f>
        <v>0</v>
      </c>
      <c r="AH93">
        <f>(AI93 - AJ93 - DX93*1E3/(8.314*(DZ93+273.15)) * AL93/DW93 * AK93) * DW93/(100*DK93) * (1000 - DT93)/1000</f>
        <v>0</v>
      </c>
      <c r="AI93">
        <v>1235.945233421213</v>
      </c>
      <c r="AJ93">
        <v>1214.334242424242</v>
      </c>
      <c r="AK93">
        <v>3.370006012511587</v>
      </c>
      <c r="AL93">
        <v>67.30139003579045</v>
      </c>
      <c r="AM93">
        <f>(AO93 - AN93 + DX93*1E3/(8.314*(DZ93+273.15)) * AQ93/DW93 * AP93) * DW93/(100*DK93) * 1000/(1000 - AO93)</f>
        <v>0</v>
      </c>
      <c r="AN93">
        <v>8.885233249480468</v>
      </c>
      <c r="AO93">
        <v>9.370380121212118</v>
      </c>
      <c r="AP93">
        <v>-2.536777086714731E-06</v>
      </c>
      <c r="AQ93">
        <v>93.42874812251745</v>
      </c>
      <c r="AR93">
        <v>2</v>
      </c>
      <c r="AS93">
        <v>0</v>
      </c>
      <c r="AT93">
        <f>IF(AR93*$H$15&gt;=AV93,1.0,(AV93/(AV93-AR93*$H$15)))</f>
        <v>0</v>
      </c>
      <c r="AU93">
        <f>(AT93-1)*100</f>
        <v>0</v>
      </c>
      <c r="AV93">
        <f>MAX(0,($B$15+$C$15*EE93)/(1+$D$15*EE93)*DX93/(DZ93+273)*$E$15)</f>
        <v>0</v>
      </c>
      <c r="AW93" t="s">
        <v>429</v>
      </c>
      <c r="AX93" t="s">
        <v>429</v>
      </c>
      <c r="AY93">
        <v>0</v>
      </c>
      <c r="AZ93">
        <v>0</v>
      </c>
      <c r="BA93">
        <f>1-AY93/AZ93</f>
        <v>0</v>
      </c>
      <c r="BB93">
        <v>0</v>
      </c>
      <c r="BC93" t="s">
        <v>429</v>
      </c>
      <c r="BD93" t="s">
        <v>429</v>
      </c>
      <c r="BE93">
        <v>0</v>
      </c>
      <c r="BF93">
        <v>0</v>
      </c>
      <c r="BG93">
        <f>1-BE93/BF93</f>
        <v>0</v>
      </c>
      <c r="BH93">
        <v>0.5</v>
      </c>
      <c r="BI93">
        <f>DH93</f>
        <v>0</v>
      </c>
      <c r="BJ93">
        <f>K93</f>
        <v>0</v>
      </c>
      <c r="BK93">
        <f>BG93*BH93*BI93</f>
        <v>0</v>
      </c>
      <c r="BL93">
        <f>(BJ93-BB93)/BI93</f>
        <v>0</v>
      </c>
      <c r="BM93">
        <f>(AZ93-BF93)/BF93</f>
        <v>0</v>
      </c>
      <c r="BN93">
        <f>AY93/(BA93+AY93/BF93)</f>
        <v>0</v>
      </c>
      <c r="BO93" t="s">
        <v>429</v>
      </c>
      <c r="BP93">
        <v>0</v>
      </c>
      <c r="BQ93">
        <f>IF(BP93&lt;&gt;0, BP93, BN93)</f>
        <v>0</v>
      </c>
      <c r="BR93">
        <f>1-BQ93/BF93</f>
        <v>0</v>
      </c>
      <c r="BS93">
        <f>(BF93-BE93)/(BF93-BQ93)</f>
        <v>0</v>
      </c>
      <c r="BT93">
        <f>(AZ93-BF93)/(AZ93-BQ93)</f>
        <v>0</v>
      </c>
      <c r="BU93">
        <f>(BF93-BE93)/(BF93-AY93)</f>
        <v>0</v>
      </c>
      <c r="BV93">
        <f>(AZ93-BF93)/(AZ93-AY93)</f>
        <v>0</v>
      </c>
      <c r="BW93">
        <f>(BS93*BQ93/BE93)</f>
        <v>0</v>
      </c>
      <c r="BX93">
        <f>(1-BW93)</f>
        <v>0</v>
      </c>
      <c r="DG93">
        <f>$B$13*EF93+$C$13*EG93+$F$13*ER93*(1-EU93)</f>
        <v>0</v>
      </c>
      <c r="DH93">
        <f>DG93*DI93</f>
        <v>0</v>
      </c>
      <c r="DI93">
        <f>($B$13*$D$11+$C$13*$D$11+$F$13*((FE93+EW93)/MAX(FE93+EW93+FF93, 0.1)*$I$11+FF93/MAX(FE93+EW93+FF93, 0.1)*$J$11))/($B$13+$C$13+$F$13)</f>
        <v>0</v>
      </c>
      <c r="DJ93">
        <f>($B$13*$K$11+$C$13*$K$11+$F$13*((FE93+EW93)/MAX(FE93+EW93+FF93, 0.1)*$P$11+FF93/MAX(FE93+EW93+FF93, 0.1)*$Q$11))/($B$13+$C$13+$F$13)</f>
        <v>0</v>
      </c>
      <c r="DK93">
        <v>1.91</v>
      </c>
      <c r="DL93">
        <v>0.5</v>
      </c>
      <c r="DM93" t="s">
        <v>430</v>
      </c>
      <c r="DN93">
        <v>2</v>
      </c>
      <c r="DO93" t="b">
        <v>1</v>
      </c>
      <c r="DP93">
        <v>1679509041.214286</v>
      </c>
      <c r="DQ93">
        <v>1178.546071428571</v>
      </c>
      <c r="DR93">
        <v>1209.4</v>
      </c>
      <c r="DS93">
        <v>9.374673928571429</v>
      </c>
      <c r="DT93">
        <v>8.88492107142857</v>
      </c>
      <c r="DU93">
        <v>1179.533571428572</v>
      </c>
      <c r="DV93">
        <v>9.347084642857142</v>
      </c>
      <c r="DW93">
        <v>499.9881428571429</v>
      </c>
      <c r="DX93">
        <v>90.04533571428571</v>
      </c>
      <c r="DY93">
        <v>0.09999307857142857</v>
      </c>
      <c r="DZ93">
        <v>18.91258571428571</v>
      </c>
      <c r="EA93">
        <v>19.98533928571429</v>
      </c>
      <c r="EB93">
        <v>999.9000000000002</v>
      </c>
      <c r="EC93">
        <v>0</v>
      </c>
      <c r="ED93">
        <v>0</v>
      </c>
      <c r="EE93">
        <v>10012.90321428571</v>
      </c>
      <c r="EF93">
        <v>0</v>
      </c>
      <c r="EG93">
        <v>12.4849</v>
      </c>
      <c r="EH93">
        <v>-30.85436785714285</v>
      </c>
      <c r="EI93">
        <v>1189.698571428571</v>
      </c>
      <c r="EJ93">
        <v>1220.240714285714</v>
      </c>
      <c r="EK93">
        <v>0.4897539285714286</v>
      </c>
      <c r="EL93">
        <v>1209.4</v>
      </c>
      <c r="EM93">
        <v>8.88492107142857</v>
      </c>
      <c r="EN93">
        <v>0.8441457142857143</v>
      </c>
      <c r="EO93">
        <v>0.8000455714285712</v>
      </c>
      <c r="EP93">
        <v>4.472151071428572</v>
      </c>
      <c r="EQ93">
        <v>3.708112499999999</v>
      </c>
      <c r="ER93">
        <v>2000.02</v>
      </c>
      <c r="ES93">
        <v>0.9800042499999998</v>
      </c>
      <c r="ET93">
        <v>0.01999536071428571</v>
      </c>
      <c r="EU93">
        <v>0</v>
      </c>
      <c r="EV93">
        <v>170.1645</v>
      </c>
      <c r="EW93">
        <v>5.00078</v>
      </c>
      <c r="EX93">
        <v>3380.536071428571</v>
      </c>
      <c r="EY93">
        <v>16379.825</v>
      </c>
      <c r="EZ93">
        <v>37.05325</v>
      </c>
      <c r="FA93">
        <v>38.44160714285714</v>
      </c>
      <c r="FB93">
        <v>37.93946428571428</v>
      </c>
      <c r="FC93">
        <v>37.57339285714285</v>
      </c>
      <c r="FD93">
        <v>37.67596428571428</v>
      </c>
      <c r="FE93">
        <v>1955.13</v>
      </c>
      <c r="FF93">
        <v>39.89000000000001</v>
      </c>
      <c r="FG93">
        <v>0</v>
      </c>
      <c r="FH93">
        <v>1679509031.2</v>
      </c>
      <c r="FI93">
        <v>0</v>
      </c>
      <c r="FJ93">
        <v>170.13968</v>
      </c>
      <c r="FK93">
        <v>1.25700000555065</v>
      </c>
      <c r="FL93">
        <v>-7.983076921799384</v>
      </c>
      <c r="FM93">
        <v>3380.5008</v>
      </c>
      <c r="FN93">
        <v>15</v>
      </c>
      <c r="FO93">
        <v>0</v>
      </c>
      <c r="FP93" t="s">
        <v>431</v>
      </c>
      <c r="FQ93">
        <v>1679456443.1</v>
      </c>
      <c r="FR93">
        <v>1679456433.1</v>
      </c>
      <c r="FS93">
        <v>0</v>
      </c>
      <c r="FT93">
        <v>-0.109</v>
      </c>
      <c r="FU93">
        <v>0.019</v>
      </c>
      <c r="FV93">
        <v>-0.823</v>
      </c>
      <c r="FW93">
        <v>0.271</v>
      </c>
      <c r="FX93">
        <v>420</v>
      </c>
      <c r="FY93">
        <v>24</v>
      </c>
      <c r="FZ93">
        <v>0.71</v>
      </c>
      <c r="GA93">
        <v>0.25</v>
      </c>
      <c r="GB93">
        <v>-30.86264</v>
      </c>
      <c r="GC93">
        <v>-0.07097110694179845</v>
      </c>
      <c r="GD93">
        <v>0.09322943955639772</v>
      </c>
      <c r="GE93">
        <v>1</v>
      </c>
      <c r="GF93">
        <v>0.4903173750000001</v>
      </c>
      <c r="GG93">
        <v>-0.01054657035647411</v>
      </c>
      <c r="GH93">
        <v>0.001259490108883352</v>
      </c>
      <c r="GI93">
        <v>1</v>
      </c>
      <c r="GJ93">
        <v>2</v>
      </c>
      <c r="GK93">
        <v>2</v>
      </c>
      <c r="GL93" t="s">
        <v>476</v>
      </c>
      <c r="GM93">
        <v>3.10089</v>
      </c>
      <c r="GN93">
        <v>2.73553</v>
      </c>
      <c r="GO93">
        <v>0.181054</v>
      </c>
      <c r="GP93">
        <v>0.18393</v>
      </c>
      <c r="GQ93">
        <v>0.054362</v>
      </c>
      <c r="GR93">
        <v>0.0528383</v>
      </c>
      <c r="GS93">
        <v>21140.7</v>
      </c>
      <c r="GT93">
        <v>20797</v>
      </c>
      <c r="GU93">
        <v>26349.4</v>
      </c>
      <c r="GV93">
        <v>25808.5</v>
      </c>
      <c r="GW93">
        <v>40031.6</v>
      </c>
      <c r="GX93">
        <v>37320.4</v>
      </c>
      <c r="GY93">
        <v>46107.7</v>
      </c>
      <c r="GZ93">
        <v>42617.6</v>
      </c>
      <c r="HA93">
        <v>1.93167</v>
      </c>
      <c r="HB93">
        <v>1.9581</v>
      </c>
      <c r="HC93">
        <v>0.0253841</v>
      </c>
      <c r="HD93">
        <v>0</v>
      </c>
      <c r="HE93">
        <v>19.5674</v>
      </c>
      <c r="HF93">
        <v>999.9</v>
      </c>
      <c r="HG93">
        <v>25.7</v>
      </c>
      <c r="HH93">
        <v>29.6</v>
      </c>
      <c r="HI93">
        <v>11.884</v>
      </c>
      <c r="HJ93">
        <v>61.1477</v>
      </c>
      <c r="HK93">
        <v>26.887</v>
      </c>
      <c r="HL93">
        <v>1</v>
      </c>
      <c r="HM93">
        <v>-0.18872</v>
      </c>
      <c r="HN93">
        <v>3.70842</v>
      </c>
      <c r="HO93">
        <v>20.2373</v>
      </c>
      <c r="HP93">
        <v>5.21684</v>
      </c>
      <c r="HQ93">
        <v>11.9798</v>
      </c>
      <c r="HR93">
        <v>4.9649</v>
      </c>
      <c r="HS93">
        <v>3.2739</v>
      </c>
      <c r="HT93">
        <v>9999</v>
      </c>
      <c r="HU93">
        <v>9999</v>
      </c>
      <c r="HV93">
        <v>9999</v>
      </c>
      <c r="HW93">
        <v>935.7</v>
      </c>
      <c r="HX93">
        <v>1.86417</v>
      </c>
      <c r="HY93">
        <v>1.86012</v>
      </c>
      <c r="HZ93">
        <v>1.85836</v>
      </c>
      <c r="IA93">
        <v>1.85987</v>
      </c>
      <c r="IB93">
        <v>1.85989</v>
      </c>
      <c r="IC93">
        <v>1.85824</v>
      </c>
      <c r="ID93">
        <v>1.8573</v>
      </c>
      <c r="IE93">
        <v>1.85235</v>
      </c>
      <c r="IF93">
        <v>0</v>
      </c>
      <c r="IG93">
        <v>0</v>
      </c>
      <c r="IH93">
        <v>0</v>
      </c>
      <c r="II93">
        <v>0</v>
      </c>
      <c r="IJ93" t="s">
        <v>433</v>
      </c>
      <c r="IK93" t="s">
        <v>434</v>
      </c>
      <c r="IL93" t="s">
        <v>435</v>
      </c>
      <c r="IM93" t="s">
        <v>435</v>
      </c>
      <c r="IN93" t="s">
        <v>435</v>
      </c>
      <c r="IO93" t="s">
        <v>435</v>
      </c>
      <c r="IP93">
        <v>0</v>
      </c>
      <c r="IQ93">
        <v>100</v>
      </c>
      <c r="IR93">
        <v>100</v>
      </c>
      <c r="IS93">
        <v>-1</v>
      </c>
      <c r="IT93">
        <v>0.0275</v>
      </c>
      <c r="IU93">
        <v>-0.3228139330668147</v>
      </c>
      <c r="IV93">
        <v>-0.001399286051689175</v>
      </c>
      <c r="IW93">
        <v>1.297619083215453E-06</v>
      </c>
      <c r="IX93">
        <v>-4.997941095464379E-10</v>
      </c>
      <c r="IY93">
        <v>-0.005634625857734406</v>
      </c>
      <c r="IZ93">
        <v>-0.003512179546530375</v>
      </c>
      <c r="JA93">
        <v>0.0008073039280847738</v>
      </c>
      <c r="JB93">
        <v>-5.485301315548657E-06</v>
      </c>
      <c r="JC93">
        <v>2</v>
      </c>
      <c r="JD93">
        <v>1997</v>
      </c>
      <c r="JE93">
        <v>1</v>
      </c>
      <c r="JF93">
        <v>25</v>
      </c>
      <c r="JG93">
        <v>876.8</v>
      </c>
      <c r="JH93">
        <v>876.9</v>
      </c>
      <c r="JI93">
        <v>2.74048</v>
      </c>
      <c r="JJ93">
        <v>2.60742</v>
      </c>
      <c r="JK93">
        <v>1.49658</v>
      </c>
      <c r="JL93">
        <v>2.38892</v>
      </c>
      <c r="JM93">
        <v>1.54907</v>
      </c>
      <c r="JN93">
        <v>2.35229</v>
      </c>
      <c r="JO93">
        <v>34.1678</v>
      </c>
      <c r="JP93">
        <v>24.1838</v>
      </c>
      <c r="JQ93">
        <v>18</v>
      </c>
      <c r="JR93">
        <v>486.397</v>
      </c>
      <c r="JS93">
        <v>515.053</v>
      </c>
      <c r="JT93">
        <v>15.3266</v>
      </c>
      <c r="JU93">
        <v>24.7732</v>
      </c>
      <c r="JV93">
        <v>30.0001</v>
      </c>
      <c r="JW93">
        <v>24.8794</v>
      </c>
      <c r="JX93">
        <v>24.8361</v>
      </c>
      <c r="JY93">
        <v>55.0182</v>
      </c>
      <c r="JZ93">
        <v>23.2715</v>
      </c>
      <c r="KA93">
        <v>20.8522</v>
      </c>
      <c r="KB93">
        <v>15.3425</v>
      </c>
      <c r="KC93">
        <v>1255.93</v>
      </c>
      <c r="KD93">
        <v>8.84937</v>
      </c>
      <c r="KE93">
        <v>100.734</v>
      </c>
      <c r="KF93">
        <v>101.11</v>
      </c>
    </row>
    <row r="94" spans="1:292">
      <c r="A94">
        <v>76</v>
      </c>
      <c r="B94">
        <v>1679509054</v>
      </c>
      <c r="C94">
        <v>466.5</v>
      </c>
      <c r="D94" t="s">
        <v>585</v>
      </c>
      <c r="E94" t="s">
        <v>586</v>
      </c>
      <c r="F94">
        <v>5</v>
      </c>
      <c r="G94" t="s">
        <v>428</v>
      </c>
      <c r="H94">
        <v>1679509046.5</v>
      </c>
      <c r="I94">
        <f>(J94)/1000</f>
        <v>0</v>
      </c>
      <c r="J94">
        <f>IF(DO94, AM94, AG94)</f>
        <v>0</v>
      </c>
      <c r="K94">
        <f>IF(DO94, AH94, AF94)</f>
        <v>0</v>
      </c>
      <c r="L94">
        <f>DQ94 - IF(AT94&gt;1, K94*DK94*100.0/(AV94*EE94), 0)</f>
        <v>0</v>
      </c>
      <c r="M94">
        <f>((S94-I94/2)*L94-K94)/(S94+I94/2)</f>
        <v>0</v>
      </c>
      <c r="N94">
        <f>M94*(DX94+DY94)/1000.0</f>
        <v>0</v>
      </c>
      <c r="O94">
        <f>(DQ94 - IF(AT94&gt;1, K94*DK94*100.0/(AV94*EE94), 0))*(DX94+DY94)/1000.0</f>
        <v>0</v>
      </c>
      <c r="P94">
        <f>2.0/((1/R94-1/Q94)+SIGN(R94)*SQRT((1/R94-1/Q94)*(1/R94-1/Q94) + 4*DL94/((DL94+1)*(DL94+1))*(2*1/R94*1/Q94-1/Q94*1/Q94)))</f>
        <v>0</v>
      </c>
      <c r="Q94">
        <f>IF(LEFT(DM94,1)&lt;&gt;"0",IF(LEFT(DM94,1)="1",3.0,DN94),$D$5+$E$5*(EE94*DX94/($K$5*1000))+$F$5*(EE94*DX94/($K$5*1000))*MAX(MIN(DK94,$J$5),$I$5)*MAX(MIN(DK94,$J$5),$I$5)+$G$5*MAX(MIN(DK94,$J$5),$I$5)*(EE94*DX94/($K$5*1000))+$H$5*(EE94*DX94/($K$5*1000))*(EE94*DX94/($K$5*1000)))</f>
        <v>0</v>
      </c>
      <c r="R94">
        <f>I94*(1000-(1000*0.61365*exp(17.502*V94/(240.97+V94))/(DX94+DY94)+DS94)/2)/(1000*0.61365*exp(17.502*V94/(240.97+V94))/(DX94+DY94)-DS94)</f>
        <v>0</v>
      </c>
      <c r="S94">
        <f>1/((DL94+1)/(P94/1.6)+1/(Q94/1.37)) + DL94/((DL94+1)/(P94/1.6) + DL94/(Q94/1.37))</f>
        <v>0</v>
      </c>
      <c r="T94">
        <f>(DG94*DJ94)</f>
        <v>0</v>
      </c>
      <c r="U94">
        <f>(DZ94+(T94+2*0.95*5.67E-8*(((DZ94+$B$9)+273)^4-(DZ94+273)^4)-44100*I94)/(1.84*29.3*Q94+8*0.95*5.67E-8*(DZ94+273)^3))</f>
        <v>0</v>
      </c>
      <c r="V94">
        <f>($C$9*EA94+$D$9*EB94+$E$9*U94)</f>
        <v>0</v>
      </c>
      <c r="W94">
        <f>0.61365*exp(17.502*V94/(240.97+V94))</f>
        <v>0</v>
      </c>
      <c r="X94">
        <f>(Y94/Z94*100)</f>
        <v>0</v>
      </c>
      <c r="Y94">
        <f>DS94*(DX94+DY94)/1000</f>
        <v>0</v>
      </c>
      <c r="Z94">
        <f>0.61365*exp(17.502*DZ94/(240.97+DZ94))</f>
        <v>0</v>
      </c>
      <c r="AA94">
        <f>(W94-DS94*(DX94+DY94)/1000)</f>
        <v>0</v>
      </c>
      <c r="AB94">
        <f>(-I94*44100)</f>
        <v>0</v>
      </c>
      <c r="AC94">
        <f>2*29.3*Q94*0.92*(DZ94-V94)</f>
        <v>0</v>
      </c>
      <c r="AD94">
        <f>2*0.95*5.67E-8*(((DZ94+$B$9)+273)^4-(V94+273)^4)</f>
        <v>0</v>
      </c>
      <c r="AE94">
        <f>T94+AD94+AB94+AC94</f>
        <v>0</v>
      </c>
      <c r="AF94">
        <f>DW94*AT94*(DR94-DQ94*(1000-AT94*DT94)/(1000-AT94*DS94))/(100*DK94)</f>
        <v>0</v>
      </c>
      <c r="AG94">
        <f>1000*DW94*AT94*(DS94-DT94)/(100*DK94*(1000-AT94*DS94))</f>
        <v>0</v>
      </c>
      <c r="AH94">
        <f>(AI94 - AJ94 - DX94*1E3/(8.314*(DZ94+273.15)) * AL94/DW94 * AK94) * DW94/(100*DK94) * (1000 - DT94)/1000</f>
        <v>0</v>
      </c>
      <c r="AI94">
        <v>1252.915548544804</v>
      </c>
      <c r="AJ94">
        <v>1231.277575757576</v>
      </c>
      <c r="AK94">
        <v>3.391676992501671</v>
      </c>
      <c r="AL94">
        <v>67.30139003579045</v>
      </c>
      <c r="AM94">
        <f>(AO94 - AN94 + DX94*1E3/(8.314*(DZ94+273.15)) * AQ94/DW94 * AP94) * DW94/(100*DK94) * 1000/(1000 - AO94)</f>
        <v>0</v>
      </c>
      <c r="AN94">
        <v>8.882608816540428</v>
      </c>
      <c r="AO94">
        <v>9.371451454545456</v>
      </c>
      <c r="AP94">
        <v>6.544852122638174E-07</v>
      </c>
      <c r="AQ94">
        <v>93.42874812251745</v>
      </c>
      <c r="AR94">
        <v>2</v>
      </c>
      <c r="AS94">
        <v>0</v>
      </c>
      <c r="AT94">
        <f>IF(AR94*$H$15&gt;=AV94,1.0,(AV94/(AV94-AR94*$H$15)))</f>
        <v>0</v>
      </c>
      <c r="AU94">
        <f>(AT94-1)*100</f>
        <v>0</v>
      </c>
      <c r="AV94">
        <f>MAX(0,($B$15+$C$15*EE94)/(1+$D$15*EE94)*DX94/(DZ94+273)*$E$15)</f>
        <v>0</v>
      </c>
      <c r="AW94" t="s">
        <v>429</v>
      </c>
      <c r="AX94" t="s">
        <v>429</v>
      </c>
      <c r="AY94">
        <v>0</v>
      </c>
      <c r="AZ94">
        <v>0</v>
      </c>
      <c r="BA94">
        <f>1-AY94/AZ94</f>
        <v>0</v>
      </c>
      <c r="BB94">
        <v>0</v>
      </c>
      <c r="BC94" t="s">
        <v>429</v>
      </c>
      <c r="BD94" t="s">
        <v>429</v>
      </c>
      <c r="BE94">
        <v>0</v>
      </c>
      <c r="BF94">
        <v>0</v>
      </c>
      <c r="BG94">
        <f>1-BE94/BF94</f>
        <v>0</v>
      </c>
      <c r="BH94">
        <v>0.5</v>
      </c>
      <c r="BI94">
        <f>DH94</f>
        <v>0</v>
      </c>
      <c r="BJ94">
        <f>K94</f>
        <v>0</v>
      </c>
      <c r="BK94">
        <f>BG94*BH94*BI94</f>
        <v>0</v>
      </c>
      <c r="BL94">
        <f>(BJ94-BB94)/BI94</f>
        <v>0</v>
      </c>
      <c r="BM94">
        <f>(AZ94-BF94)/BF94</f>
        <v>0</v>
      </c>
      <c r="BN94">
        <f>AY94/(BA94+AY94/BF94)</f>
        <v>0</v>
      </c>
      <c r="BO94" t="s">
        <v>429</v>
      </c>
      <c r="BP94">
        <v>0</v>
      </c>
      <c r="BQ94">
        <f>IF(BP94&lt;&gt;0, BP94, BN94)</f>
        <v>0</v>
      </c>
      <c r="BR94">
        <f>1-BQ94/BF94</f>
        <v>0</v>
      </c>
      <c r="BS94">
        <f>(BF94-BE94)/(BF94-BQ94)</f>
        <v>0</v>
      </c>
      <c r="BT94">
        <f>(AZ94-BF94)/(AZ94-BQ94)</f>
        <v>0</v>
      </c>
      <c r="BU94">
        <f>(BF94-BE94)/(BF94-AY94)</f>
        <v>0</v>
      </c>
      <c r="BV94">
        <f>(AZ94-BF94)/(AZ94-AY94)</f>
        <v>0</v>
      </c>
      <c r="BW94">
        <f>(BS94*BQ94/BE94)</f>
        <v>0</v>
      </c>
      <c r="BX94">
        <f>(1-BW94)</f>
        <v>0</v>
      </c>
      <c r="DG94">
        <f>$B$13*EF94+$C$13*EG94+$F$13*ER94*(1-EU94)</f>
        <v>0</v>
      </c>
      <c r="DH94">
        <f>DG94*DI94</f>
        <v>0</v>
      </c>
      <c r="DI94">
        <f>($B$13*$D$11+$C$13*$D$11+$F$13*((FE94+EW94)/MAX(FE94+EW94+FF94, 0.1)*$I$11+FF94/MAX(FE94+EW94+FF94, 0.1)*$J$11))/($B$13+$C$13+$F$13)</f>
        <v>0</v>
      </c>
      <c r="DJ94">
        <f>($B$13*$K$11+$C$13*$K$11+$F$13*((FE94+EW94)/MAX(FE94+EW94+FF94, 0.1)*$P$11+FF94/MAX(FE94+EW94+FF94, 0.1)*$Q$11))/($B$13+$C$13+$F$13)</f>
        <v>0</v>
      </c>
      <c r="DK94">
        <v>1.91</v>
      </c>
      <c r="DL94">
        <v>0.5</v>
      </c>
      <c r="DM94" t="s">
        <v>430</v>
      </c>
      <c r="DN94">
        <v>2</v>
      </c>
      <c r="DO94" t="b">
        <v>1</v>
      </c>
      <c r="DP94">
        <v>1679509046.5</v>
      </c>
      <c r="DQ94">
        <v>1196.262222222222</v>
      </c>
      <c r="DR94">
        <v>1227.177777777778</v>
      </c>
      <c r="DS94">
        <v>9.373251851851853</v>
      </c>
      <c r="DT94">
        <v>8.884186296296296</v>
      </c>
      <c r="DU94">
        <v>1197.257407407408</v>
      </c>
      <c r="DV94">
        <v>9.345675555555557</v>
      </c>
      <c r="DW94">
        <v>499.984037037037</v>
      </c>
      <c r="DX94">
        <v>90.04632592592594</v>
      </c>
      <c r="DY94">
        <v>0.09993488518518517</v>
      </c>
      <c r="DZ94">
        <v>18.91277777777778</v>
      </c>
      <c r="EA94">
        <v>19.98529259259259</v>
      </c>
      <c r="EB94">
        <v>999.9000000000001</v>
      </c>
      <c r="EC94">
        <v>0</v>
      </c>
      <c r="ED94">
        <v>0</v>
      </c>
      <c r="EE94">
        <v>10029.83259259259</v>
      </c>
      <c r="EF94">
        <v>0</v>
      </c>
      <c r="EG94">
        <v>12.49314444444444</v>
      </c>
      <c r="EH94">
        <v>-30.91647777777778</v>
      </c>
      <c r="EI94">
        <v>1207.579259259259</v>
      </c>
      <c r="EJ94">
        <v>1238.177407407407</v>
      </c>
      <c r="EK94">
        <v>0.489065037037037</v>
      </c>
      <c r="EL94">
        <v>1227.177777777778</v>
      </c>
      <c r="EM94">
        <v>8.884186296296296</v>
      </c>
      <c r="EN94">
        <v>0.8440269259259259</v>
      </c>
      <c r="EO94">
        <v>0.7999882962962962</v>
      </c>
      <c r="EP94">
        <v>4.47013925925926</v>
      </c>
      <c r="EQ94">
        <v>3.707095185185185</v>
      </c>
      <c r="ER94">
        <v>2000.035555555555</v>
      </c>
      <c r="ES94">
        <v>0.9800043333333333</v>
      </c>
      <c r="ET94">
        <v>0.01999527777777778</v>
      </c>
      <c r="EU94">
        <v>0</v>
      </c>
      <c r="EV94">
        <v>170.1912962962963</v>
      </c>
      <c r="EW94">
        <v>5.00078</v>
      </c>
      <c r="EX94">
        <v>3379.844074074074</v>
      </c>
      <c r="EY94">
        <v>16379.94814814815</v>
      </c>
      <c r="EZ94">
        <v>37.01825925925926</v>
      </c>
      <c r="FA94">
        <v>38.40944444444444</v>
      </c>
      <c r="FB94">
        <v>37.91644444444444</v>
      </c>
      <c r="FC94">
        <v>37.55518518518519</v>
      </c>
      <c r="FD94">
        <v>37.664</v>
      </c>
      <c r="FE94">
        <v>1955.145555555556</v>
      </c>
      <c r="FF94">
        <v>39.89000000000001</v>
      </c>
      <c r="FG94">
        <v>0</v>
      </c>
      <c r="FH94">
        <v>1679509036</v>
      </c>
      <c r="FI94">
        <v>0</v>
      </c>
      <c r="FJ94">
        <v>170.16356</v>
      </c>
      <c r="FK94">
        <v>-0.7151538448853709</v>
      </c>
      <c r="FL94">
        <v>-10.26923073785765</v>
      </c>
      <c r="FM94">
        <v>3379.798</v>
      </c>
      <c r="FN94">
        <v>15</v>
      </c>
      <c r="FO94">
        <v>0</v>
      </c>
      <c r="FP94" t="s">
        <v>431</v>
      </c>
      <c r="FQ94">
        <v>1679456443.1</v>
      </c>
      <c r="FR94">
        <v>1679456433.1</v>
      </c>
      <c r="FS94">
        <v>0</v>
      </c>
      <c r="FT94">
        <v>-0.109</v>
      </c>
      <c r="FU94">
        <v>0.019</v>
      </c>
      <c r="FV94">
        <v>-0.823</v>
      </c>
      <c r="FW94">
        <v>0.271</v>
      </c>
      <c r="FX94">
        <v>420</v>
      </c>
      <c r="FY94">
        <v>24</v>
      </c>
      <c r="FZ94">
        <v>0.71</v>
      </c>
      <c r="GA94">
        <v>0.25</v>
      </c>
      <c r="GB94">
        <v>-30.87888536585367</v>
      </c>
      <c r="GC94">
        <v>-0.646285714285775</v>
      </c>
      <c r="GD94">
        <v>0.1165516750483383</v>
      </c>
      <c r="GE94">
        <v>0</v>
      </c>
      <c r="GF94">
        <v>0.4894769756097561</v>
      </c>
      <c r="GG94">
        <v>-0.01019813937282216</v>
      </c>
      <c r="GH94">
        <v>0.001392519693564901</v>
      </c>
      <c r="GI94">
        <v>1</v>
      </c>
      <c r="GJ94">
        <v>1</v>
      </c>
      <c r="GK94">
        <v>2</v>
      </c>
      <c r="GL94" t="s">
        <v>432</v>
      </c>
      <c r="GM94">
        <v>3.10093</v>
      </c>
      <c r="GN94">
        <v>2.73559</v>
      </c>
      <c r="GO94">
        <v>0.182599</v>
      </c>
      <c r="GP94">
        <v>0.185425</v>
      </c>
      <c r="GQ94">
        <v>0.0543654</v>
      </c>
      <c r="GR94">
        <v>0.0528295</v>
      </c>
      <c r="GS94">
        <v>21101.1</v>
      </c>
      <c r="GT94">
        <v>20759</v>
      </c>
      <c r="GU94">
        <v>26349.7</v>
      </c>
      <c r="GV94">
        <v>25808.5</v>
      </c>
      <c r="GW94">
        <v>40031.9</v>
      </c>
      <c r="GX94">
        <v>37320.8</v>
      </c>
      <c r="GY94">
        <v>46108</v>
      </c>
      <c r="GZ94">
        <v>42617.5</v>
      </c>
      <c r="HA94">
        <v>1.9318</v>
      </c>
      <c r="HB94">
        <v>1.95802</v>
      </c>
      <c r="HC94">
        <v>0.0257418</v>
      </c>
      <c r="HD94">
        <v>0</v>
      </c>
      <c r="HE94">
        <v>19.5687</v>
      </c>
      <c r="HF94">
        <v>999.9</v>
      </c>
      <c r="HG94">
        <v>25.7</v>
      </c>
      <c r="HH94">
        <v>29.6</v>
      </c>
      <c r="HI94">
        <v>11.8829</v>
      </c>
      <c r="HJ94">
        <v>61.1877</v>
      </c>
      <c r="HK94">
        <v>26.8189</v>
      </c>
      <c r="HL94">
        <v>1</v>
      </c>
      <c r="HM94">
        <v>-0.188575</v>
      </c>
      <c r="HN94">
        <v>3.70298</v>
      </c>
      <c r="HO94">
        <v>20.2376</v>
      </c>
      <c r="HP94">
        <v>5.21639</v>
      </c>
      <c r="HQ94">
        <v>11.98</v>
      </c>
      <c r="HR94">
        <v>4.9648</v>
      </c>
      <c r="HS94">
        <v>3.27385</v>
      </c>
      <c r="HT94">
        <v>9999</v>
      </c>
      <c r="HU94">
        <v>9999</v>
      </c>
      <c r="HV94">
        <v>9999</v>
      </c>
      <c r="HW94">
        <v>935.7</v>
      </c>
      <c r="HX94">
        <v>1.86417</v>
      </c>
      <c r="HY94">
        <v>1.86011</v>
      </c>
      <c r="HZ94">
        <v>1.85837</v>
      </c>
      <c r="IA94">
        <v>1.85987</v>
      </c>
      <c r="IB94">
        <v>1.85989</v>
      </c>
      <c r="IC94">
        <v>1.85825</v>
      </c>
      <c r="ID94">
        <v>1.85731</v>
      </c>
      <c r="IE94">
        <v>1.85236</v>
      </c>
      <c r="IF94">
        <v>0</v>
      </c>
      <c r="IG94">
        <v>0</v>
      </c>
      <c r="IH94">
        <v>0</v>
      </c>
      <c r="II94">
        <v>0</v>
      </c>
      <c r="IJ94" t="s">
        <v>433</v>
      </c>
      <c r="IK94" t="s">
        <v>434</v>
      </c>
      <c r="IL94" t="s">
        <v>435</v>
      </c>
      <c r="IM94" t="s">
        <v>435</v>
      </c>
      <c r="IN94" t="s">
        <v>435</v>
      </c>
      <c r="IO94" t="s">
        <v>435</v>
      </c>
      <c r="IP94">
        <v>0</v>
      </c>
      <c r="IQ94">
        <v>100</v>
      </c>
      <c r="IR94">
        <v>100</v>
      </c>
      <c r="IS94">
        <v>-1</v>
      </c>
      <c r="IT94">
        <v>0.0275</v>
      </c>
      <c r="IU94">
        <v>-0.3228139330668147</v>
      </c>
      <c r="IV94">
        <v>-0.001399286051689175</v>
      </c>
      <c r="IW94">
        <v>1.297619083215453E-06</v>
      </c>
      <c r="IX94">
        <v>-4.997941095464379E-10</v>
      </c>
      <c r="IY94">
        <v>-0.005634625857734406</v>
      </c>
      <c r="IZ94">
        <v>-0.003512179546530375</v>
      </c>
      <c r="JA94">
        <v>0.0008073039280847738</v>
      </c>
      <c r="JB94">
        <v>-5.485301315548657E-06</v>
      </c>
      <c r="JC94">
        <v>2</v>
      </c>
      <c r="JD94">
        <v>1997</v>
      </c>
      <c r="JE94">
        <v>1</v>
      </c>
      <c r="JF94">
        <v>25</v>
      </c>
      <c r="JG94">
        <v>876.8</v>
      </c>
      <c r="JH94">
        <v>877</v>
      </c>
      <c r="JI94">
        <v>2.76978</v>
      </c>
      <c r="JJ94">
        <v>2.60376</v>
      </c>
      <c r="JK94">
        <v>1.49658</v>
      </c>
      <c r="JL94">
        <v>2.38892</v>
      </c>
      <c r="JM94">
        <v>1.54907</v>
      </c>
      <c r="JN94">
        <v>2.38892</v>
      </c>
      <c r="JO94">
        <v>34.1678</v>
      </c>
      <c r="JP94">
        <v>24.1838</v>
      </c>
      <c r="JQ94">
        <v>18</v>
      </c>
      <c r="JR94">
        <v>486.482</v>
      </c>
      <c r="JS94">
        <v>515.013</v>
      </c>
      <c r="JT94">
        <v>15.3417</v>
      </c>
      <c r="JU94">
        <v>24.7748</v>
      </c>
      <c r="JV94">
        <v>30.0003</v>
      </c>
      <c r="JW94">
        <v>24.881</v>
      </c>
      <c r="JX94">
        <v>24.8371</v>
      </c>
      <c r="JY94">
        <v>55.568</v>
      </c>
      <c r="JZ94">
        <v>23.2715</v>
      </c>
      <c r="KA94">
        <v>20.8522</v>
      </c>
      <c r="KB94">
        <v>15.3456</v>
      </c>
      <c r="KC94">
        <v>1269.32</v>
      </c>
      <c r="KD94">
        <v>8.84815</v>
      </c>
      <c r="KE94">
        <v>100.735</v>
      </c>
      <c r="KF94">
        <v>101.11</v>
      </c>
    </row>
    <row r="95" spans="1:292">
      <c r="A95">
        <v>77</v>
      </c>
      <c r="B95">
        <v>1679509059</v>
      </c>
      <c r="C95">
        <v>471.5</v>
      </c>
      <c r="D95" t="s">
        <v>587</v>
      </c>
      <c r="E95" t="s">
        <v>588</v>
      </c>
      <c r="F95">
        <v>5</v>
      </c>
      <c r="G95" t="s">
        <v>428</v>
      </c>
      <c r="H95">
        <v>1679509051.214286</v>
      </c>
      <c r="I95">
        <f>(J95)/1000</f>
        <v>0</v>
      </c>
      <c r="J95">
        <f>IF(DO95, AM95, AG95)</f>
        <v>0</v>
      </c>
      <c r="K95">
        <f>IF(DO95, AH95, AF95)</f>
        <v>0</v>
      </c>
      <c r="L95">
        <f>DQ95 - IF(AT95&gt;1, K95*DK95*100.0/(AV95*EE95), 0)</f>
        <v>0</v>
      </c>
      <c r="M95">
        <f>((S95-I95/2)*L95-K95)/(S95+I95/2)</f>
        <v>0</v>
      </c>
      <c r="N95">
        <f>M95*(DX95+DY95)/1000.0</f>
        <v>0</v>
      </c>
      <c r="O95">
        <f>(DQ95 - IF(AT95&gt;1, K95*DK95*100.0/(AV95*EE95), 0))*(DX95+DY95)/1000.0</f>
        <v>0</v>
      </c>
      <c r="P95">
        <f>2.0/((1/R95-1/Q95)+SIGN(R95)*SQRT((1/R95-1/Q95)*(1/R95-1/Q95) + 4*DL95/((DL95+1)*(DL95+1))*(2*1/R95*1/Q95-1/Q95*1/Q95)))</f>
        <v>0</v>
      </c>
      <c r="Q95">
        <f>IF(LEFT(DM95,1)&lt;&gt;"0",IF(LEFT(DM95,1)="1",3.0,DN95),$D$5+$E$5*(EE95*DX95/($K$5*1000))+$F$5*(EE95*DX95/($K$5*1000))*MAX(MIN(DK95,$J$5),$I$5)*MAX(MIN(DK95,$J$5),$I$5)+$G$5*MAX(MIN(DK95,$J$5),$I$5)*(EE95*DX95/($K$5*1000))+$H$5*(EE95*DX95/($K$5*1000))*(EE95*DX95/($K$5*1000)))</f>
        <v>0</v>
      </c>
      <c r="R95">
        <f>I95*(1000-(1000*0.61365*exp(17.502*V95/(240.97+V95))/(DX95+DY95)+DS95)/2)/(1000*0.61365*exp(17.502*V95/(240.97+V95))/(DX95+DY95)-DS95)</f>
        <v>0</v>
      </c>
      <c r="S95">
        <f>1/((DL95+1)/(P95/1.6)+1/(Q95/1.37)) + DL95/((DL95+1)/(P95/1.6) + DL95/(Q95/1.37))</f>
        <v>0</v>
      </c>
      <c r="T95">
        <f>(DG95*DJ95)</f>
        <v>0</v>
      </c>
      <c r="U95">
        <f>(DZ95+(T95+2*0.95*5.67E-8*(((DZ95+$B$9)+273)^4-(DZ95+273)^4)-44100*I95)/(1.84*29.3*Q95+8*0.95*5.67E-8*(DZ95+273)^3))</f>
        <v>0</v>
      </c>
      <c r="V95">
        <f>($C$9*EA95+$D$9*EB95+$E$9*U95)</f>
        <v>0</v>
      </c>
      <c r="W95">
        <f>0.61365*exp(17.502*V95/(240.97+V95))</f>
        <v>0</v>
      </c>
      <c r="X95">
        <f>(Y95/Z95*100)</f>
        <v>0</v>
      </c>
      <c r="Y95">
        <f>DS95*(DX95+DY95)/1000</f>
        <v>0</v>
      </c>
      <c r="Z95">
        <f>0.61365*exp(17.502*DZ95/(240.97+DZ95))</f>
        <v>0</v>
      </c>
      <c r="AA95">
        <f>(W95-DS95*(DX95+DY95)/1000)</f>
        <v>0</v>
      </c>
      <c r="AB95">
        <f>(-I95*44100)</f>
        <v>0</v>
      </c>
      <c r="AC95">
        <f>2*29.3*Q95*0.92*(DZ95-V95)</f>
        <v>0</v>
      </c>
      <c r="AD95">
        <f>2*0.95*5.67E-8*(((DZ95+$B$9)+273)^4-(V95+273)^4)</f>
        <v>0</v>
      </c>
      <c r="AE95">
        <f>T95+AD95+AB95+AC95</f>
        <v>0</v>
      </c>
      <c r="AF95">
        <f>DW95*AT95*(DR95-DQ95*(1000-AT95*DT95)/(1000-AT95*DS95))/(100*DK95)</f>
        <v>0</v>
      </c>
      <c r="AG95">
        <f>1000*DW95*AT95*(DS95-DT95)/(100*DK95*(1000-AT95*DS95))</f>
        <v>0</v>
      </c>
      <c r="AH95">
        <f>(AI95 - AJ95 - DX95*1E3/(8.314*(DZ95+273.15)) * AL95/DW95 * AK95) * DW95/(100*DK95) * (1000 - DT95)/1000</f>
        <v>0</v>
      </c>
      <c r="AI95">
        <v>1269.556623138137</v>
      </c>
      <c r="AJ95">
        <v>1248.13006060606</v>
      </c>
      <c r="AK95">
        <v>3.372020913083651</v>
      </c>
      <c r="AL95">
        <v>67.30139003579045</v>
      </c>
      <c r="AM95">
        <f>(AO95 - AN95 + DX95*1E3/(8.314*(DZ95+273.15)) * AQ95/DW95 * AP95) * DW95/(100*DK95) * 1000/(1000 - AO95)</f>
        <v>0</v>
      </c>
      <c r="AN95">
        <v>8.881885811094634</v>
      </c>
      <c r="AO95">
        <v>9.371068606060604</v>
      </c>
      <c r="AP95">
        <v>-1.96253710064671E-07</v>
      </c>
      <c r="AQ95">
        <v>93.42874812251745</v>
      </c>
      <c r="AR95">
        <v>2</v>
      </c>
      <c r="AS95">
        <v>0</v>
      </c>
      <c r="AT95">
        <f>IF(AR95*$H$15&gt;=AV95,1.0,(AV95/(AV95-AR95*$H$15)))</f>
        <v>0</v>
      </c>
      <c r="AU95">
        <f>(AT95-1)*100</f>
        <v>0</v>
      </c>
      <c r="AV95">
        <f>MAX(0,($B$15+$C$15*EE95)/(1+$D$15*EE95)*DX95/(DZ95+273)*$E$15)</f>
        <v>0</v>
      </c>
      <c r="AW95" t="s">
        <v>429</v>
      </c>
      <c r="AX95" t="s">
        <v>429</v>
      </c>
      <c r="AY95">
        <v>0</v>
      </c>
      <c r="AZ95">
        <v>0</v>
      </c>
      <c r="BA95">
        <f>1-AY95/AZ95</f>
        <v>0</v>
      </c>
      <c r="BB95">
        <v>0</v>
      </c>
      <c r="BC95" t="s">
        <v>429</v>
      </c>
      <c r="BD95" t="s">
        <v>429</v>
      </c>
      <c r="BE95">
        <v>0</v>
      </c>
      <c r="BF95">
        <v>0</v>
      </c>
      <c r="BG95">
        <f>1-BE95/BF95</f>
        <v>0</v>
      </c>
      <c r="BH95">
        <v>0.5</v>
      </c>
      <c r="BI95">
        <f>DH95</f>
        <v>0</v>
      </c>
      <c r="BJ95">
        <f>K95</f>
        <v>0</v>
      </c>
      <c r="BK95">
        <f>BG95*BH95*BI95</f>
        <v>0</v>
      </c>
      <c r="BL95">
        <f>(BJ95-BB95)/BI95</f>
        <v>0</v>
      </c>
      <c r="BM95">
        <f>(AZ95-BF95)/BF95</f>
        <v>0</v>
      </c>
      <c r="BN95">
        <f>AY95/(BA95+AY95/BF95)</f>
        <v>0</v>
      </c>
      <c r="BO95" t="s">
        <v>429</v>
      </c>
      <c r="BP95">
        <v>0</v>
      </c>
      <c r="BQ95">
        <f>IF(BP95&lt;&gt;0, BP95, BN95)</f>
        <v>0</v>
      </c>
      <c r="BR95">
        <f>1-BQ95/BF95</f>
        <v>0</v>
      </c>
      <c r="BS95">
        <f>(BF95-BE95)/(BF95-BQ95)</f>
        <v>0</v>
      </c>
      <c r="BT95">
        <f>(AZ95-BF95)/(AZ95-BQ95)</f>
        <v>0</v>
      </c>
      <c r="BU95">
        <f>(BF95-BE95)/(BF95-AY95)</f>
        <v>0</v>
      </c>
      <c r="BV95">
        <f>(AZ95-BF95)/(AZ95-AY95)</f>
        <v>0</v>
      </c>
      <c r="BW95">
        <f>(BS95*BQ95/BE95)</f>
        <v>0</v>
      </c>
      <c r="BX95">
        <f>(1-BW95)</f>
        <v>0</v>
      </c>
      <c r="DG95">
        <f>$B$13*EF95+$C$13*EG95+$F$13*ER95*(1-EU95)</f>
        <v>0</v>
      </c>
      <c r="DH95">
        <f>DG95*DI95</f>
        <v>0</v>
      </c>
      <c r="DI95">
        <f>($B$13*$D$11+$C$13*$D$11+$F$13*((FE95+EW95)/MAX(FE95+EW95+FF95, 0.1)*$I$11+FF95/MAX(FE95+EW95+FF95, 0.1)*$J$11))/($B$13+$C$13+$F$13)</f>
        <v>0</v>
      </c>
      <c r="DJ95">
        <f>($B$13*$K$11+$C$13*$K$11+$F$13*((FE95+EW95)/MAX(FE95+EW95+FF95, 0.1)*$P$11+FF95/MAX(FE95+EW95+FF95, 0.1)*$Q$11))/($B$13+$C$13+$F$13)</f>
        <v>0</v>
      </c>
      <c r="DK95">
        <v>1.91</v>
      </c>
      <c r="DL95">
        <v>0.5</v>
      </c>
      <c r="DM95" t="s">
        <v>430</v>
      </c>
      <c r="DN95">
        <v>2</v>
      </c>
      <c r="DO95" t="b">
        <v>1</v>
      </c>
      <c r="DP95">
        <v>1679509051.214286</v>
      </c>
      <c r="DQ95">
        <v>1212.069285714286</v>
      </c>
      <c r="DR95">
        <v>1242.887142857143</v>
      </c>
      <c r="DS95">
        <v>9.371801428571429</v>
      </c>
      <c r="DT95">
        <v>8.883170714285715</v>
      </c>
      <c r="DU95">
        <v>1213.071428571429</v>
      </c>
      <c r="DV95">
        <v>9.344239642857143</v>
      </c>
      <c r="DW95">
        <v>500.0094285714285</v>
      </c>
      <c r="DX95">
        <v>90.0464035714286</v>
      </c>
      <c r="DY95">
        <v>0.09996294642857144</v>
      </c>
      <c r="DZ95">
        <v>18.91058571428571</v>
      </c>
      <c r="EA95">
        <v>19.98842142857143</v>
      </c>
      <c r="EB95">
        <v>999.9000000000002</v>
      </c>
      <c r="EC95">
        <v>0</v>
      </c>
      <c r="ED95">
        <v>0</v>
      </c>
      <c r="EE95">
        <v>10024.41285714286</v>
      </c>
      <c r="EF95">
        <v>0</v>
      </c>
      <c r="EG95">
        <v>12.49555357142857</v>
      </c>
      <c r="EH95">
        <v>-30.81979285714286</v>
      </c>
      <c r="EI95">
        <v>1223.533928571429</v>
      </c>
      <c r="EJ95">
        <v>1254.0275</v>
      </c>
      <c r="EK95">
        <v>0.4886300714285715</v>
      </c>
      <c r="EL95">
        <v>1242.887142857143</v>
      </c>
      <c r="EM95">
        <v>8.883170714285715</v>
      </c>
      <c r="EN95">
        <v>0.8438970000000001</v>
      </c>
      <c r="EO95">
        <v>0.7998975</v>
      </c>
      <c r="EP95">
        <v>4.467939642857142</v>
      </c>
      <c r="EQ95">
        <v>3.705483928571429</v>
      </c>
      <c r="ER95">
        <v>2000.023214285714</v>
      </c>
      <c r="ES95">
        <v>0.9800041428571428</v>
      </c>
      <c r="ET95">
        <v>0.01999546785714286</v>
      </c>
      <c r="EU95">
        <v>0</v>
      </c>
      <c r="EV95">
        <v>170.1627142857143</v>
      </c>
      <c r="EW95">
        <v>5.00078</v>
      </c>
      <c r="EX95">
        <v>3379.017499999999</v>
      </c>
      <c r="EY95">
        <v>16379.85</v>
      </c>
      <c r="EZ95">
        <v>36.98857142857143</v>
      </c>
      <c r="FA95">
        <v>38.3905</v>
      </c>
      <c r="FB95">
        <v>37.89042857142856</v>
      </c>
      <c r="FC95">
        <v>37.53542857142857</v>
      </c>
      <c r="FD95">
        <v>37.64932142857143</v>
      </c>
      <c r="FE95">
        <v>1955.133214285714</v>
      </c>
      <c r="FF95">
        <v>39.89000000000001</v>
      </c>
      <c r="FG95">
        <v>0</v>
      </c>
      <c r="FH95">
        <v>1679509041.4</v>
      </c>
      <c r="FI95">
        <v>0</v>
      </c>
      <c r="FJ95">
        <v>170.1305</v>
      </c>
      <c r="FK95">
        <v>-1.184512821887276</v>
      </c>
      <c r="FL95">
        <v>-9.051623914151591</v>
      </c>
      <c r="FM95">
        <v>3378.933076923077</v>
      </c>
      <c r="FN95">
        <v>15</v>
      </c>
      <c r="FO95">
        <v>0</v>
      </c>
      <c r="FP95" t="s">
        <v>431</v>
      </c>
      <c r="FQ95">
        <v>1679456443.1</v>
      </c>
      <c r="FR95">
        <v>1679456433.1</v>
      </c>
      <c r="FS95">
        <v>0</v>
      </c>
      <c r="FT95">
        <v>-0.109</v>
      </c>
      <c r="FU95">
        <v>0.019</v>
      </c>
      <c r="FV95">
        <v>-0.823</v>
      </c>
      <c r="FW95">
        <v>0.271</v>
      </c>
      <c r="FX95">
        <v>420</v>
      </c>
      <c r="FY95">
        <v>24</v>
      </c>
      <c r="FZ95">
        <v>0.71</v>
      </c>
      <c r="GA95">
        <v>0.25</v>
      </c>
      <c r="GB95">
        <v>-30.85345121951219</v>
      </c>
      <c r="GC95">
        <v>0.2145303135888738</v>
      </c>
      <c r="GD95">
        <v>0.1519017720507938</v>
      </c>
      <c r="GE95">
        <v>0</v>
      </c>
      <c r="GF95">
        <v>0.4892272682926829</v>
      </c>
      <c r="GG95">
        <v>-0.005610961672472997</v>
      </c>
      <c r="GH95">
        <v>0.001257965450384272</v>
      </c>
      <c r="GI95">
        <v>1</v>
      </c>
      <c r="GJ95">
        <v>1</v>
      </c>
      <c r="GK95">
        <v>2</v>
      </c>
      <c r="GL95" t="s">
        <v>432</v>
      </c>
      <c r="GM95">
        <v>3.10096</v>
      </c>
      <c r="GN95">
        <v>2.73547</v>
      </c>
      <c r="GO95">
        <v>0.184116</v>
      </c>
      <c r="GP95">
        <v>0.186869</v>
      </c>
      <c r="GQ95">
        <v>0.0543607</v>
      </c>
      <c r="GR95">
        <v>0.0528301</v>
      </c>
      <c r="GS95">
        <v>21061.8</v>
      </c>
      <c r="GT95">
        <v>20722</v>
      </c>
      <c r="GU95">
        <v>26349.5</v>
      </c>
      <c r="GV95">
        <v>25808.2</v>
      </c>
      <c r="GW95">
        <v>40032.2</v>
      </c>
      <c r="GX95">
        <v>37320.9</v>
      </c>
      <c r="GY95">
        <v>46107.9</v>
      </c>
      <c r="GZ95">
        <v>42617.4</v>
      </c>
      <c r="HA95">
        <v>1.93198</v>
      </c>
      <c r="HB95">
        <v>1.95815</v>
      </c>
      <c r="HC95">
        <v>0.0251718</v>
      </c>
      <c r="HD95">
        <v>0</v>
      </c>
      <c r="HE95">
        <v>19.5692</v>
      </c>
      <c r="HF95">
        <v>999.9</v>
      </c>
      <c r="HG95">
        <v>25.7</v>
      </c>
      <c r="HH95">
        <v>29.6</v>
      </c>
      <c r="HI95">
        <v>11.8836</v>
      </c>
      <c r="HJ95">
        <v>60.4177</v>
      </c>
      <c r="HK95">
        <v>26.7067</v>
      </c>
      <c r="HL95">
        <v>1</v>
      </c>
      <c r="HM95">
        <v>-0.188214</v>
      </c>
      <c r="HN95">
        <v>3.71676</v>
      </c>
      <c r="HO95">
        <v>20.2372</v>
      </c>
      <c r="HP95">
        <v>5.21594</v>
      </c>
      <c r="HQ95">
        <v>11.9798</v>
      </c>
      <c r="HR95">
        <v>4.96465</v>
      </c>
      <c r="HS95">
        <v>3.27383</v>
      </c>
      <c r="HT95">
        <v>9999</v>
      </c>
      <c r="HU95">
        <v>9999</v>
      </c>
      <c r="HV95">
        <v>9999</v>
      </c>
      <c r="HW95">
        <v>935.7</v>
      </c>
      <c r="HX95">
        <v>1.86417</v>
      </c>
      <c r="HY95">
        <v>1.86012</v>
      </c>
      <c r="HZ95">
        <v>1.85835</v>
      </c>
      <c r="IA95">
        <v>1.85986</v>
      </c>
      <c r="IB95">
        <v>1.85989</v>
      </c>
      <c r="IC95">
        <v>1.85825</v>
      </c>
      <c r="ID95">
        <v>1.85731</v>
      </c>
      <c r="IE95">
        <v>1.85235</v>
      </c>
      <c r="IF95">
        <v>0</v>
      </c>
      <c r="IG95">
        <v>0</v>
      </c>
      <c r="IH95">
        <v>0</v>
      </c>
      <c r="II95">
        <v>0</v>
      </c>
      <c r="IJ95" t="s">
        <v>433</v>
      </c>
      <c r="IK95" t="s">
        <v>434</v>
      </c>
      <c r="IL95" t="s">
        <v>435</v>
      </c>
      <c r="IM95" t="s">
        <v>435</v>
      </c>
      <c r="IN95" t="s">
        <v>435</v>
      </c>
      <c r="IO95" t="s">
        <v>435</v>
      </c>
      <c r="IP95">
        <v>0</v>
      </c>
      <c r="IQ95">
        <v>100</v>
      </c>
      <c r="IR95">
        <v>100</v>
      </c>
      <c r="IS95">
        <v>-1.01</v>
      </c>
      <c r="IT95">
        <v>0.0275</v>
      </c>
      <c r="IU95">
        <v>-0.3228139330668147</v>
      </c>
      <c r="IV95">
        <v>-0.001399286051689175</v>
      </c>
      <c r="IW95">
        <v>1.297619083215453E-06</v>
      </c>
      <c r="IX95">
        <v>-4.997941095464379E-10</v>
      </c>
      <c r="IY95">
        <v>-0.005634625857734406</v>
      </c>
      <c r="IZ95">
        <v>-0.003512179546530375</v>
      </c>
      <c r="JA95">
        <v>0.0008073039280847738</v>
      </c>
      <c r="JB95">
        <v>-5.485301315548657E-06</v>
      </c>
      <c r="JC95">
        <v>2</v>
      </c>
      <c r="JD95">
        <v>1997</v>
      </c>
      <c r="JE95">
        <v>1</v>
      </c>
      <c r="JF95">
        <v>25</v>
      </c>
      <c r="JG95">
        <v>876.9</v>
      </c>
      <c r="JH95">
        <v>877.1</v>
      </c>
      <c r="JI95">
        <v>2.79907</v>
      </c>
      <c r="JJ95">
        <v>2.60986</v>
      </c>
      <c r="JK95">
        <v>1.49658</v>
      </c>
      <c r="JL95">
        <v>2.39014</v>
      </c>
      <c r="JM95">
        <v>1.54907</v>
      </c>
      <c r="JN95">
        <v>2.36694</v>
      </c>
      <c r="JO95">
        <v>34.1678</v>
      </c>
      <c r="JP95">
        <v>24.1838</v>
      </c>
      <c r="JQ95">
        <v>18</v>
      </c>
      <c r="JR95">
        <v>486.598</v>
      </c>
      <c r="JS95">
        <v>515.116</v>
      </c>
      <c r="JT95">
        <v>15.3485</v>
      </c>
      <c r="JU95">
        <v>24.7763</v>
      </c>
      <c r="JV95">
        <v>30.0003</v>
      </c>
      <c r="JW95">
        <v>24.883</v>
      </c>
      <c r="JX95">
        <v>24.8392</v>
      </c>
      <c r="JY95">
        <v>56.1996</v>
      </c>
      <c r="JZ95">
        <v>23.2715</v>
      </c>
      <c r="KA95">
        <v>20.8522</v>
      </c>
      <c r="KB95">
        <v>15.3534</v>
      </c>
      <c r="KC95">
        <v>1289.41</v>
      </c>
      <c r="KD95">
        <v>8.85032</v>
      </c>
      <c r="KE95">
        <v>100.735</v>
      </c>
      <c r="KF95">
        <v>101.109</v>
      </c>
    </row>
    <row r="96" spans="1:292">
      <c r="A96">
        <v>78</v>
      </c>
      <c r="B96">
        <v>1679509064</v>
      </c>
      <c r="C96">
        <v>476.5</v>
      </c>
      <c r="D96" t="s">
        <v>589</v>
      </c>
      <c r="E96" t="s">
        <v>590</v>
      </c>
      <c r="F96">
        <v>5</v>
      </c>
      <c r="G96" t="s">
        <v>428</v>
      </c>
      <c r="H96">
        <v>1679509056.5</v>
      </c>
      <c r="I96">
        <f>(J96)/1000</f>
        <v>0</v>
      </c>
      <c r="J96">
        <f>IF(DO96, AM96, AG96)</f>
        <v>0</v>
      </c>
      <c r="K96">
        <f>IF(DO96, AH96, AF96)</f>
        <v>0</v>
      </c>
      <c r="L96">
        <f>DQ96 - IF(AT96&gt;1, K96*DK96*100.0/(AV96*EE96), 0)</f>
        <v>0</v>
      </c>
      <c r="M96">
        <f>((S96-I96/2)*L96-K96)/(S96+I96/2)</f>
        <v>0</v>
      </c>
      <c r="N96">
        <f>M96*(DX96+DY96)/1000.0</f>
        <v>0</v>
      </c>
      <c r="O96">
        <f>(DQ96 - IF(AT96&gt;1, K96*DK96*100.0/(AV96*EE96), 0))*(DX96+DY96)/1000.0</f>
        <v>0</v>
      </c>
      <c r="P96">
        <f>2.0/((1/R96-1/Q96)+SIGN(R96)*SQRT((1/R96-1/Q96)*(1/R96-1/Q96) + 4*DL96/((DL96+1)*(DL96+1))*(2*1/R96*1/Q96-1/Q96*1/Q96)))</f>
        <v>0</v>
      </c>
      <c r="Q96">
        <f>IF(LEFT(DM96,1)&lt;&gt;"0",IF(LEFT(DM96,1)="1",3.0,DN96),$D$5+$E$5*(EE96*DX96/($K$5*1000))+$F$5*(EE96*DX96/($K$5*1000))*MAX(MIN(DK96,$J$5),$I$5)*MAX(MIN(DK96,$J$5),$I$5)+$G$5*MAX(MIN(DK96,$J$5),$I$5)*(EE96*DX96/($K$5*1000))+$H$5*(EE96*DX96/($K$5*1000))*(EE96*DX96/($K$5*1000)))</f>
        <v>0</v>
      </c>
      <c r="R96">
        <f>I96*(1000-(1000*0.61365*exp(17.502*V96/(240.97+V96))/(DX96+DY96)+DS96)/2)/(1000*0.61365*exp(17.502*V96/(240.97+V96))/(DX96+DY96)-DS96)</f>
        <v>0</v>
      </c>
      <c r="S96">
        <f>1/((DL96+1)/(P96/1.6)+1/(Q96/1.37)) + DL96/((DL96+1)/(P96/1.6) + DL96/(Q96/1.37))</f>
        <v>0</v>
      </c>
      <c r="T96">
        <f>(DG96*DJ96)</f>
        <v>0</v>
      </c>
      <c r="U96">
        <f>(DZ96+(T96+2*0.95*5.67E-8*(((DZ96+$B$9)+273)^4-(DZ96+273)^4)-44100*I96)/(1.84*29.3*Q96+8*0.95*5.67E-8*(DZ96+273)^3))</f>
        <v>0</v>
      </c>
      <c r="V96">
        <f>($C$9*EA96+$D$9*EB96+$E$9*U96)</f>
        <v>0</v>
      </c>
      <c r="W96">
        <f>0.61365*exp(17.502*V96/(240.97+V96))</f>
        <v>0</v>
      </c>
      <c r="X96">
        <f>(Y96/Z96*100)</f>
        <v>0</v>
      </c>
      <c r="Y96">
        <f>DS96*(DX96+DY96)/1000</f>
        <v>0</v>
      </c>
      <c r="Z96">
        <f>0.61365*exp(17.502*DZ96/(240.97+DZ96))</f>
        <v>0</v>
      </c>
      <c r="AA96">
        <f>(W96-DS96*(DX96+DY96)/1000)</f>
        <v>0</v>
      </c>
      <c r="AB96">
        <f>(-I96*44100)</f>
        <v>0</v>
      </c>
      <c r="AC96">
        <f>2*29.3*Q96*0.92*(DZ96-V96)</f>
        <v>0</v>
      </c>
      <c r="AD96">
        <f>2*0.95*5.67E-8*(((DZ96+$B$9)+273)^4-(V96+273)^4)</f>
        <v>0</v>
      </c>
      <c r="AE96">
        <f>T96+AD96+AB96+AC96</f>
        <v>0</v>
      </c>
      <c r="AF96">
        <f>DW96*AT96*(DR96-DQ96*(1000-AT96*DT96)/(1000-AT96*DS96))/(100*DK96)</f>
        <v>0</v>
      </c>
      <c r="AG96">
        <f>1000*DW96*AT96*(DS96-DT96)/(100*DK96*(1000-AT96*DS96))</f>
        <v>0</v>
      </c>
      <c r="AH96">
        <f>(AI96 - AJ96 - DX96*1E3/(8.314*(DZ96+273.15)) * AL96/DW96 * AK96) * DW96/(100*DK96) * (1000 - DT96)/1000</f>
        <v>0</v>
      </c>
      <c r="AI96">
        <v>1285.839771964574</v>
      </c>
      <c r="AJ96">
        <v>1264.715393939394</v>
      </c>
      <c r="AK96">
        <v>3.324638695417153</v>
      </c>
      <c r="AL96">
        <v>67.30139003579045</v>
      </c>
      <c r="AM96">
        <f>(AO96 - AN96 + DX96*1E3/(8.314*(DZ96+273.15)) * AQ96/DW96 * AP96) * DW96/(100*DK96) * 1000/(1000 - AO96)</f>
        <v>0</v>
      </c>
      <c r="AN96">
        <v>8.882542097341558</v>
      </c>
      <c r="AO96">
        <v>9.369330666666663</v>
      </c>
      <c r="AP96">
        <v>-3.413562873563741E-07</v>
      </c>
      <c r="AQ96">
        <v>93.42874812251745</v>
      </c>
      <c r="AR96">
        <v>2</v>
      </c>
      <c r="AS96">
        <v>0</v>
      </c>
      <c r="AT96">
        <f>IF(AR96*$H$15&gt;=AV96,1.0,(AV96/(AV96-AR96*$H$15)))</f>
        <v>0</v>
      </c>
      <c r="AU96">
        <f>(AT96-1)*100</f>
        <v>0</v>
      </c>
      <c r="AV96">
        <f>MAX(0,($B$15+$C$15*EE96)/(1+$D$15*EE96)*DX96/(DZ96+273)*$E$15)</f>
        <v>0</v>
      </c>
      <c r="AW96" t="s">
        <v>429</v>
      </c>
      <c r="AX96" t="s">
        <v>429</v>
      </c>
      <c r="AY96">
        <v>0</v>
      </c>
      <c r="AZ96">
        <v>0</v>
      </c>
      <c r="BA96">
        <f>1-AY96/AZ96</f>
        <v>0</v>
      </c>
      <c r="BB96">
        <v>0</v>
      </c>
      <c r="BC96" t="s">
        <v>429</v>
      </c>
      <c r="BD96" t="s">
        <v>429</v>
      </c>
      <c r="BE96">
        <v>0</v>
      </c>
      <c r="BF96">
        <v>0</v>
      </c>
      <c r="BG96">
        <f>1-BE96/BF96</f>
        <v>0</v>
      </c>
      <c r="BH96">
        <v>0.5</v>
      </c>
      <c r="BI96">
        <f>DH96</f>
        <v>0</v>
      </c>
      <c r="BJ96">
        <f>K96</f>
        <v>0</v>
      </c>
      <c r="BK96">
        <f>BG96*BH96*BI96</f>
        <v>0</v>
      </c>
      <c r="BL96">
        <f>(BJ96-BB96)/BI96</f>
        <v>0</v>
      </c>
      <c r="BM96">
        <f>(AZ96-BF96)/BF96</f>
        <v>0</v>
      </c>
      <c r="BN96">
        <f>AY96/(BA96+AY96/BF96)</f>
        <v>0</v>
      </c>
      <c r="BO96" t="s">
        <v>429</v>
      </c>
      <c r="BP96">
        <v>0</v>
      </c>
      <c r="BQ96">
        <f>IF(BP96&lt;&gt;0, BP96, BN96)</f>
        <v>0</v>
      </c>
      <c r="BR96">
        <f>1-BQ96/BF96</f>
        <v>0</v>
      </c>
      <c r="BS96">
        <f>(BF96-BE96)/(BF96-BQ96)</f>
        <v>0</v>
      </c>
      <c r="BT96">
        <f>(AZ96-BF96)/(AZ96-BQ96)</f>
        <v>0</v>
      </c>
      <c r="BU96">
        <f>(BF96-BE96)/(BF96-AY96)</f>
        <v>0</v>
      </c>
      <c r="BV96">
        <f>(AZ96-BF96)/(AZ96-AY96)</f>
        <v>0</v>
      </c>
      <c r="BW96">
        <f>(BS96*BQ96/BE96)</f>
        <v>0</v>
      </c>
      <c r="BX96">
        <f>(1-BW96)</f>
        <v>0</v>
      </c>
      <c r="DG96">
        <f>$B$13*EF96+$C$13*EG96+$F$13*ER96*(1-EU96)</f>
        <v>0</v>
      </c>
      <c r="DH96">
        <f>DG96*DI96</f>
        <v>0</v>
      </c>
      <c r="DI96">
        <f>($B$13*$D$11+$C$13*$D$11+$F$13*((FE96+EW96)/MAX(FE96+EW96+FF96, 0.1)*$I$11+FF96/MAX(FE96+EW96+FF96, 0.1)*$J$11))/($B$13+$C$13+$F$13)</f>
        <v>0</v>
      </c>
      <c r="DJ96">
        <f>($B$13*$K$11+$C$13*$K$11+$F$13*((FE96+EW96)/MAX(FE96+EW96+FF96, 0.1)*$P$11+FF96/MAX(FE96+EW96+FF96, 0.1)*$Q$11))/($B$13+$C$13+$F$13)</f>
        <v>0</v>
      </c>
      <c r="DK96">
        <v>1.91</v>
      </c>
      <c r="DL96">
        <v>0.5</v>
      </c>
      <c r="DM96" t="s">
        <v>430</v>
      </c>
      <c r="DN96">
        <v>2</v>
      </c>
      <c r="DO96" t="b">
        <v>1</v>
      </c>
      <c r="DP96">
        <v>1679509056.5</v>
      </c>
      <c r="DQ96">
        <v>1229.685925925926</v>
      </c>
      <c r="DR96">
        <v>1260.375555555556</v>
      </c>
      <c r="DS96">
        <v>9.370738888888887</v>
      </c>
      <c r="DT96">
        <v>8.882298518518517</v>
      </c>
      <c r="DU96">
        <v>1230.696296296297</v>
      </c>
      <c r="DV96">
        <v>9.343188148148146</v>
      </c>
      <c r="DW96">
        <v>500.0288148148148</v>
      </c>
      <c r="DX96">
        <v>90.04540740740741</v>
      </c>
      <c r="DY96">
        <v>0.09993871111111109</v>
      </c>
      <c r="DZ96">
        <v>18.90812592592593</v>
      </c>
      <c r="EA96">
        <v>19.98792222222222</v>
      </c>
      <c r="EB96">
        <v>999.9000000000001</v>
      </c>
      <c r="EC96">
        <v>0</v>
      </c>
      <c r="ED96">
        <v>0</v>
      </c>
      <c r="EE96">
        <v>10015.01518518518</v>
      </c>
      <c r="EF96">
        <v>0</v>
      </c>
      <c r="EG96">
        <v>12.48837037037037</v>
      </c>
      <c r="EH96">
        <v>-30.69104814814814</v>
      </c>
      <c r="EI96">
        <v>1241.316296296296</v>
      </c>
      <c r="EJ96">
        <v>1271.671111111111</v>
      </c>
      <c r="EK96">
        <v>0.4884406296296297</v>
      </c>
      <c r="EL96">
        <v>1260.375555555556</v>
      </c>
      <c r="EM96">
        <v>8.882298518518517</v>
      </c>
      <c r="EN96">
        <v>0.8437920370370371</v>
      </c>
      <c r="EO96">
        <v>0.7998101111111111</v>
      </c>
      <c r="EP96">
        <v>4.466163703703704</v>
      </c>
      <c r="EQ96">
        <v>3.703933703703703</v>
      </c>
      <c r="ER96">
        <v>2000.007037037037</v>
      </c>
      <c r="ES96">
        <v>0.9800038888888888</v>
      </c>
      <c r="ET96">
        <v>0.01999571481481481</v>
      </c>
      <c r="EU96">
        <v>0</v>
      </c>
      <c r="EV96">
        <v>170.0682222222222</v>
      </c>
      <c r="EW96">
        <v>5.00078</v>
      </c>
      <c r="EX96">
        <v>3378.334814814815</v>
      </c>
      <c r="EY96">
        <v>16379.72592592593</v>
      </c>
      <c r="EZ96">
        <v>36.951</v>
      </c>
      <c r="FA96">
        <v>38.37266666666666</v>
      </c>
      <c r="FB96">
        <v>37.88181481481482</v>
      </c>
      <c r="FC96">
        <v>37.52296296296296</v>
      </c>
      <c r="FD96">
        <v>37.61085185185185</v>
      </c>
      <c r="FE96">
        <v>1955.117037037037</v>
      </c>
      <c r="FF96">
        <v>39.89000000000001</v>
      </c>
      <c r="FG96">
        <v>0</v>
      </c>
      <c r="FH96">
        <v>1679509046.2</v>
      </c>
      <c r="FI96">
        <v>0</v>
      </c>
      <c r="FJ96">
        <v>170.0521153846154</v>
      </c>
      <c r="FK96">
        <v>0.3862905974775137</v>
      </c>
      <c r="FL96">
        <v>-7.375384621924872</v>
      </c>
      <c r="FM96">
        <v>3378.320384615384</v>
      </c>
      <c r="FN96">
        <v>15</v>
      </c>
      <c r="FO96">
        <v>0</v>
      </c>
      <c r="FP96" t="s">
        <v>431</v>
      </c>
      <c r="FQ96">
        <v>1679456443.1</v>
      </c>
      <c r="FR96">
        <v>1679456433.1</v>
      </c>
      <c r="FS96">
        <v>0</v>
      </c>
      <c r="FT96">
        <v>-0.109</v>
      </c>
      <c r="FU96">
        <v>0.019</v>
      </c>
      <c r="FV96">
        <v>-0.823</v>
      </c>
      <c r="FW96">
        <v>0.271</v>
      </c>
      <c r="FX96">
        <v>420</v>
      </c>
      <c r="FY96">
        <v>24</v>
      </c>
      <c r="FZ96">
        <v>0.71</v>
      </c>
      <c r="GA96">
        <v>0.25</v>
      </c>
      <c r="GB96">
        <v>-30.75361463414634</v>
      </c>
      <c r="GC96">
        <v>1.617871777003502</v>
      </c>
      <c r="GD96">
        <v>0.2876985800392025</v>
      </c>
      <c r="GE96">
        <v>0</v>
      </c>
      <c r="GF96">
        <v>0.4884170487804878</v>
      </c>
      <c r="GG96">
        <v>-0.002001930313587877</v>
      </c>
      <c r="GH96">
        <v>0.001040362951469916</v>
      </c>
      <c r="GI96">
        <v>1</v>
      </c>
      <c r="GJ96">
        <v>1</v>
      </c>
      <c r="GK96">
        <v>2</v>
      </c>
      <c r="GL96" t="s">
        <v>432</v>
      </c>
      <c r="GM96">
        <v>3.10076</v>
      </c>
      <c r="GN96">
        <v>2.73531</v>
      </c>
      <c r="GO96">
        <v>0.185612</v>
      </c>
      <c r="GP96">
        <v>0.188436</v>
      </c>
      <c r="GQ96">
        <v>0.0543536</v>
      </c>
      <c r="GR96">
        <v>0.0528344</v>
      </c>
      <c r="GS96">
        <v>21023.1</v>
      </c>
      <c r="GT96">
        <v>20681.8</v>
      </c>
      <c r="GU96">
        <v>26349.3</v>
      </c>
      <c r="GV96">
        <v>25807.8</v>
      </c>
      <c r="GW96">
        <v>40032.5</v>
      </c>
      <c r="GX96">
        <v>37320.5</v>
      </c>
      <c r="GY96">
        <v>46107.6</v>
      </c>
      <c r="GZ96">
        <v>42616.9</v>
      </c>
      <c r="HA96">
        <v>1.93152</v>
      </c>
      <c r="HB96">
        <v>1.9584</v>
      </c>
      <c r="HC96">
        <v>0.0244938</v>
      </c>
      <c r="HD96">
        <v>0</v>
      </c>
      <c r="HE96">
        <v>19.5709</v>
      </c>
      <c r="HF96">
        <v>999.9</v>
      </c>
      <c r="HG96">
        <v>25.7</v>
      </c>
      <c r="HH96">
        <v>29.6</v>
      </c>
      <c r="HI96">
        <v>11.8851</v>
      </c>
      <c r="HJ96">
        <v>60.6677</v>
      </c>
      <c r="HK96">
        <v>26.6106</v>
      </c>
      <c r="HL96">
        <v>1</v>
      </c>
      <c r="HM96">
        <v>-0.188125</v>
      </c>
      <c r="HN96">
        <v>3.70506</v>
      </c>
      <c r="HO96">
        <v>20.2375</v>
      </c>
      <c r="HP96">
        <v>5.21654</v>
      </c>
      <c r="HQ96">
        <v>11.9796</v>
      </c>
      <c r="HR96">
        <v>4.9648</v>
      </c>
      <c r="HS96">
        <v>3.27383</v>
      </c>
      <c r="HT96">
        <v>9999</v>
      </c>
      <c r="HU96">
        <v>9999</v>
      </c>
      <c r="HV96">
        <v>9999</v>
      </c>
      <c r="HW96">
        <v>935.7</v>
      </c>
      <c r="HX96">
        <v>1.86417</v>
      </c>
      <c r="HY96">
        <v>1.86011</v>
      </c>
      <c r="HZ96">
        <v>1.85837</v>
      </c>
      <c r="IA96">
        <v>1.85986</v>
      </c>
      <c r="IB96">
        <v>1.85989</v>
      </c>
      <c r="IC96">
        <v>1.85825</v>
      </c>
      <c r="ID96">
        <v>1.8573</v>
      </c>
      <c r="IE96">
        <v>1.85233</v>
      </c>
      <c r="IF96">
        <v>0</v>
      </c>
      <c r="IG96">
        <v>0</v>
      </c>
      <c r="IH96">
        <v>0</v>
      </c>
      <c r="II96">
        <v>0</v>
      </c>
      <c r="IJ96" t="s">
        <v>433</v>
      </c>
      <c r="IK96" t="s">
        <v>434</v>
      </c>
      <c r="IL96" t="s">
        <v>435</v>
      </c>
      <c r="IM96" t="s">
        <v>435</v>
      </c>
      <c r="IN96" t="s">
        <v>435</v>
      </c>
      <c r="IO96" t="s">
        <v>435</v>
      </c>
      <c r="IP96">
        <v>0</v>
      </c>
      <c r="IQ96">
        <v>100</v>
      </c>
      <c r="IR96">
        <v>100</v>
      </c>
      <c r="IS96">
        <v>-1.03</v>
      </c>
      <c r="IT96">
        <v>0.0275</v>
      </c>
      <c r="IU96">
        <v>-0.3228139330668147</v>
      </c>
      <c r="IV96">
        <v>-0.001399286051689175</v>
      </c>
      <c r="IW96">
        <v>1.297619083215453E-06</v>
      </c>
      <c r="IX96">
        <v>-4.997941095464379E-10</v>
      </c>
      <c r="IY96">
        <v>-0.005634625857734406</v>
      </c>
      <c r="IZ96">
        <v>-0.003512179546530375</v>
      </c>
      <c r="JA96">
        <v>0.0008073039280847738</v>
      </c>
      <c r="JB96">
        <v>-5.485301315548657E-06</v>
      </c>
      <c r="JC96">
        <v>2</v>
      </c>
      <c r="JD96">
        <v>1997</v>
      </c>
      <c r="JE96">
        <v>1</v>
      </c>
      <c r="JF96">
        <v>25</v>
      </c>
      <c r="JG96">
        <v>877</v>
      </c>
      <c r="JH96">
        <v>877.2</v>
      </c>
      <c r="JI96">
        <v>2.82715</v>
      </c>
      <c r="JJ96">
        <v>2.60864</v>
      </c>
      <c r="JK96">
        <v>1.49658</v>
      </c>
      <c r="JL96">
        <v>2.39014</v>
      </c>
      <c r="JM96">
        <v>1.54907</v>
      </c>
      <c r="JN96">
        <v>2.39624</v>
      </c>
      <c r="JO96">
        <v>34.1678</v>
      </c>
      <c r="JP96">
        <v>24.1838</v>
      </c>
      <c r="JQ96">
        <v>18</v>
      </c>
      <c r="JR96">
        <v>486.358</v>
      </c>
      <c r="JS96">
        <v>515.298</v>
      </c>
      <c r="JT96">
        <v>15.3555</v>
      </c>
      <c r="JU96">
        <v>24.7784</v>
      </c>
      <c r="JV96">
        <v>30.0002</v>
      </c>
      <c r="JW96">
        <v>24.8851</v>
      </c>
      <c r="JX96">
        <v>24.8407</v>
      </c>
      <c r="JY96">
        <v>56.7615</v>
      </c>
      <c r="JZ96">
        <v>23.2715</v>
      </c>
      <c r="KA96">
        <v>20.8522</v>
      </c>
      <c r="KB96">
        <v>15.3672</v>
      </c>
      <c r="KC96">
        <v>1303.13</v>
      </c>
      <c r="KD96">
        <v>8.851419999999999</v>
      </c>
      <c r="KE96">
        <v>100.734</v>
      </c>
      <c r="KF96">
        <v>101.108</v>
      </c>
    </row>
    <row r="97" spans="1:292">
      <c r="A97">
        <v>79</v>
      </c>
      <c r="B97">
        <v>1679509069</v>
      </c>
      <c r="C97">
        <v>481.5</v>
      </c>
      <c r="D97" t="s">
        <v>591</v>
      </c>
      <c r="E97" t="s">
        <v>592</v>
      </c>
      <c r="F97">
        <v>5</v>
      </c>
      <c r="G97" t="s">
        <v>428</v>
      </c>
      <c r="H97">
        <v>1679509061.214286</v>
      </c>
      <c r="I97">
        <f>(J97)/1000</f>
        <v>0</v>
      </c>
      <c r="J97">
        <f>IF(DO97, AM97, AG97)</f>
        <v>0</v>
      </c>
      <c r="K97">
        <f>IF(DO97, AH97, AF97)</f>
        <v>0</v>
      </c>
      <c r="L97">
        <f>DQ97 - IF(AT97&gt;1, K97*DK97*100.0/(AV97*EE97), 0)</f>
        <v>0</v>
      </c>
      <c r="M97">
        <f>((S97-I97/2)*L97-K97)/(S97+I97/2)</f>
        <v>0</v>
      </c>
      <c r="N97">
        <f>M97*(DX97+DY97)/1000.0</f>
        <v>0</v>
      </c>
      <c r="O97">
        <f>(DQ97 - IF(AT97&gt;1, K97*DK97*100.0/(AV97*EE97), 0))*(DX97+DY97)/1000.0</f>
        <v>0</v>
      </c>
      <c r="P97">
        <f>2.0/((1/R97-1/Q97)+SIGN(R97)*SQRT((1/R97-1/Q97)*(1/R97-1/Q97) + 4*DL97/((DL97+1)*(DL97+1))*(2*1/R97*1/Q97-1/Q97*1/Q97)))</f>
        <v>0</v>
      </c>
      <c r="Q97">
        <f>IF(LEFT(DM97,1)&lt;&gt;"0",IF(LEFT(DM97,1)="1",3.0,DN97),$D$5+$E$5*(EE97*DX97/($K$5*1000))+$F$5*(EE97*DX97/($K$5*1000))*MAX(MIN(DK97,$J$5),$I$5)*MAX(MIN(DK97,$J$5),$I$5)+$G$5*MAX(MIN(DK97,$J$5),$I$5)*(EE97*DX97/($K$5*1000))+$H$5*(EE97*DX97/($K$5*1000))*(EE97*DX97/($K$5*1000)))</f>
        <v>0</v>
      </c>
      <c r="R97">
        <f>I97*(1000-(1000*0.61365*exp(17.502*V97/(240.97+V97))/(DX97+DY97)+DS97)/2)/(1000*0.61365*exp(17.502*V97/(240.97+V97))/(DX97+DY97)-DS97)</f>
        <v>0</v>
      </c>
      <c r="S97">
        <f>1/((DL97+1)/(P97/1.6)+1/(Q97/1.37)) + DL97/((DL97+1)/(P97/1.6) + DL97/(Q97/1.37))</f>
        <v>0</v>
      </c>
      <c r="T97">
        <f>(DG97*DJ97)</f>
        <v>0</v>
      </c>
      <c r="U97">
        <f>(DZ97+(T97+2*0.95*5.67E-8*(((DZ97+$B$9)+273)^4-(DZ97+273)^4)-44100*I97)/(1.84*29.3*Q97+8*0.95*5.67E-8*(DZ97+273)^3))</f>
        <v>0</v>
      </c>
      <c r="V97">
        <f>($C$9*EA97+$D$9*EB97+$E$9*U97)</f>
        <v>0</v>
      </c>
      <c r="W97">
        <f>0.61365*exp(17.502*V97/(240.97+V97))</f>
        <v>0</v>
      </c>
      <c r="X97">
        <f>(Y97/Z97*100)</f>
        <v>0</v>
      </c>
      <c r="Y97">
        <f>DS97*(DX97+DY97)/1000</f>
        <v>0</v>
      </c>
      <c r="Z97">
        <f>0.61365*exp(17.502*DZ97/(240.97+DZ97))</f>
        <v>0</v>
      </c>
      <c r="AA97">
        <f>(W97-DS97*(DX97+DY97)/1000)</f>
        <v>0</v>
      </c>
      <c r="AB97">
        <f>(-I97*44100)</f>
        <v>0</v>
      </c>
      <c r="AC97">
        <f>2*29.3*Q97*0.92*(DZ97-V97)</f>
        <v>0</v>
      </c>
      <c r="AD97">
        <f>2*0.95*5.67E-8*(((DZ97+$B$9)+273)^4-(V97+273)^4)</f>
        <v>0</v>
      </c>
      <c r="AE97">
        <f>T97+AD97+AB97+AC97</f>
        <v>0</v>
      </c>
      <c r="AF97">
        <f>DW97*AT97*(DR97-DQ97*(1000-AT97*DT97)/(1000-AT97*DS97))/(100*DK97)</f>
        <v>0</v>
      </c>
      <c r="AG97">
        <f>1000*DW97*AT97*(DS97-DT97)/(100*DK97*(1000-AT97*DS97))</f>
        <v>0</v>
      </c>
      <c r="AH97">
        <f>(AI97 - AJ97 - DX97*1E3/(8.314*(DZ97+273.15)) * AL97/DW97 * AK97) * DW97/(100*DK97) * (1000 - DT97)/1000</f>
        <v>0</v>
      </c>
      <c r="AI97">
        <v>1303.792986726851</v>
      </c>
      <c r="AJ97">
        <v>1281.700909090909</v>
      </c>
      <c r="AK97">
        <v>3.398323530325249</v>
      </c>
      <c r="AL97">
        <v>67.30139003579045</v>
      </c>
      <c r="AM97">
        <f>(AO97 - AN97 + DX97*1E3/(8.314*(DZ97+273.15)) * AQ97/DW97 * AP97) * DW97/(100*DK97) * 1000/(1000 - AO97)</f>
        <v>0</v>
      </c>
      <c r="AN97">
        <v>8.881890193960217</v>
      </c>
      <c r="AO97">
        <v>9.365415151515153</v>
      </c>
      <c r="AP97">
        <v>-1.123977555548842E-06</v>
      </c>
      <c r="AQ97">
        <v>93.42874812251745</v>
      </c>
      <c r="AR97">
        <v>2</v>
      </c>
      <c r="AS97">
        <v>0</v>
      </c>
      <c r="AT97">
        <f>IF(AR97*$H$15&gt;=AV97,1.0,(AV97/(AV97-AR97*$H$15)))</f>
        <v>0</v>
      </c>
      <c r="AU97">
        <f>(AT97-1)*100</f>
        <v>0</v>
      </c>
      <c r="AV97">
        <f>MAX(0,($B$15+$C$15*EE97)/(1+$D$15*EE97)*DX97/(DZ97+273)*$E$15)</f>
        <v>0</v>
      </c>
      <c r="AW97" t="s">
        <v>429</v>
      </c>
      <c r="AX97" t="s">
        <v>429</v>
      </c>
      <c r="AY97">
        <v>0</v>
      </c>
      <c r="AZ97">
        <v>0</v>
      </c>
      <c r="BA97">
        <f>1-AY97/AZ97</f>
        <v>0</v>
      </c>
      <c r="BB97">
        <v>0</v>
      </c>
      <c r="BC97" t="s">
        <v>429</v>
      </c>
      <c r="BD97" t="s">
        <v>429</v>
      </c>
      <c r="BE97">
        <v>0</v>
      </c>
      <c r="BF97">
        <v>0</v>
      </c>
      <c r="BG97">
        <f>1-BE97/BF97</f>
        <v>0</v>
      </c>
      <c r="BH97">
        <v>0.5</v>
      </c>
      <c r="BI97">
        <f>DH97</f>
        <v>0</v>
      </c>
      <c r="BJ97">
        <f>K97</f>
        <v>0</v>
      </c>
      <c r="BK97">
        <f>BG97*BH97*BI97</f>
        <v>0</v>
      </c>
      <c r="BL97">
        <f>(BJ97-BB97)/BI97</f>
        <v>0</v>
      </c>
      <c r="BM97">
        <f>(AZ97-BF97)/BF97</f>
        <v>0</v>
      </c>
      <c r="BN97">
        <f>AY97/(BA97+AY97/BF97)</f>
        <v>0</v>
      </c>
      <c r="BO97" t="s">
        <v>429</v>
      </c>
      <c r="BP97">
        <v>0</v>
      </c>
      <c r="BQ97">
        <f>IF(BP97&lt;&gt;0, BP97, BN97)</f>
        <v>0</v>
      </c>
      <c r="BR97">
        <f>1-BQ97/BF97</f>
        <v>0</v>
      </c>
      <c r="BS97">
        <f>(BF97-BE97)/(BF97-BQ97)</f>
        <v>0</v>
      </c>
      <c r="BT97">
        <f>(AZ97-BF97)/(AZ97-BQ97)</f>
        <v>0</v>
      </c>
      <c r="BU97">
        <f>(BF97-BE97)/(BF97-AY97)</f>
        <v>0</v>
      </c>
      <c r="BV97">
        <f>(AZ97-BF97)/(AZ97-AY97)</f>
        <v>0</v>
      </c>
      <c r="BW97">
        <f>(BS97*BQ97/BE97)</f>
        <v>0</v>
      </c>
      <c r="BX97">
        <f>(1-BW97)</f>
        <v>0</v>
      </c>
      <c r="DG97">
        <f>$B$13*EF97+$C$13*EG97+$F$13*ER97*(1-EU97)</f>
        <v>0</v>
      </c>
      <c r="DH97">
        <f>DG97*DI97</f>
        <v>0</v>
      </c>
      <c r="DI97">
        <f>($B$13*$D$11+$C$13*$D$11+$F$13*((FE97+EW97)/MAX(FE97+EW97+FF97, 0.1)*$I$11+FF97/MAX(FE97+EW97+FF97, 0.1)*$J$11))/($B$13+$C$13+$F$13)</f>
        <v>0</v>
      </c>
      <c r="DJ97">
        <f>($B$13*$K$11+$C$13*$K$11+$F$13*((FE97+EW97)/MAX(FE97+EW97+FF97, 0.1)*$P$11+FF97/MAX(FE97+EW97+FF97, 0.1)*$Q$11))/($B$13+$C$13+$F$13)</f>
        <v>0</v>
      </c>
      <c r="DK97">
        <v>1.91</v>
      </c>
      <c r="DL97">
        <v>0.5</v>
      </c>
      <c r="DM97" t="s">
        <v>430</v>
      </c>
      <c r="DN97">
        <v>2</v>
      </c>
      <c r="DO97" t="b">
        <v>1</v>
      </c>
      <c r="DP97">
        <v>1679509061.214286</v>
      </c>
      <c r="DQ97">
        <v>1245.378214285714</v>
      </c>
      <c r="DR97">
        <v>1276.221785714286</v>
      </c>
      <c r="DS97">
        <v>9.369475</v>
      </c>
      <c r="DT97">
        <v>8.882121071428571</v>
      </c>
      <c r="DU97">
        <v>1246.396428571428</v>
      </c>
      <c r="DV97">
        <v>9.341937857142858</v>
      </c>
      <c r="DW97">
        <v>500.0105714285714</v>
      </c>
      <c r="DX97">
        <v>90.04488928571428</v>
      </c>
      <c r="DY97">
        <v>0.1000424321428571</v>
      </c>
      <c r="DZ97">
        <v>18.90767142857143</v>
      </c>
      <c r="EA97">
        <v>19.97940357142857</v>
      </c>
      <c r="EB97">
        <v>999.9000000000002</v>
      </c>
      <c r="EC97">
        <v>0</v>
      </c>
      <c r="ED97">
        <v>0</v>
      </c>
      <c r="EE97">
        <v>9997.990357142857</v>
      </c>
      <c r="EF97">
        <v>0</v>
      </c>
      <c r="EG97">
        <v>12.47997857142857</v>
      </c>
      <c r="EH97">
        <v>-30.84497857142857</v>
      </c>
      <c r="EI97">
        <v>1257.156071428572</v>
      </c>
      <c r="EJ97">
        <v>1287.658928571429</v>
      </c>
      <c r="EK97">
        <v>0.4873546428571428</v>
      </c>
      <c r="EL97">
        <v>1276.221785714286</v>
      </c>
      <c r="EM97">
        <v>8.882121071428571</v>
      </c>
      <c r="EN97">
        <v>0.8436733928571429</v>
      </c>
      <c r="EO97">
        <v>0.7997895357142858</v>
      </c>
      <c r="EP97">
        <v>4.464155714285713</v>
      </c>
      <c r="EQ97">
        <v>3.703568928571428</v>
      </c>
      <c r="ER97">
        <v>1999.997142857143</v>
      </c>
      <c r="ES97">
        <v>0.9800037142857142</v>
      </c>
      <c r="ET97">
        <v>0.01999588928571428</v>
      </c>
      <c r="EU97">
        <v>0</v>
      </c>
      <c r="EV97">
        <v>170.0636785714285</v>
      </c>
      <c r="EW97">
        <v>5.00078</v>
      </c>
      <c r="EX97">
        <v>3377.950357142857</v>
      </c>
      <c r="EY97">
        <v>16379.64285714286</v>
      </c>
      <c r="EZ97">
        <v>36.92157142857143</v>
      </c>
      <c r="FA97">
        <v>38.3525</v>
      </c>
      <c r="FB97">
        <v>37.86589285714285</v>
      </c>
      <c r="FC97">
        <v>37.48867857142857</v>
      </c>
      <c r="FD97">
        <v>37.57560714285714</v>
      </c>
      <c r="FE97">
        <v>1955.107142857143</v>
      </c>
      <c r="FF97">
        <v>39.89000000000001</v>
      </c>
      <c r="FG97">
        <v>0</v>
      </c>
      <c r="FH97">
        <v>1679509051</v>
      </c>
      <c r="FI97">
        <v>0</v>
      </c>
      <c r="FJ97">
        <v>170.0613076923077</v>
      </c>
      <c r="FK97">
        <v>0.5198632422888769</v>
      </c>
      <c r="FL97">
        <v>-3.705982896176336</v>
      </c>
      <c r="FM97">
        <v>3377.94</v>
      </c>
      <c r="FN97">
        <v>15</v>
      </c>
      <c r="FO97">
        <v>0</v>
      </c>
      <c r="FP97" t="s">
        <v>431</v>
      </c>
      <c r="FQ97">
        <v>1679456443.1</v>
      </c>
      <c r="FR97">
        <v>1679456433.1</v>
      </c>
      <c r="FS97">
        <v>0</v>
      </c>
      <c r="FT97">
        <v>-0.109</v>
      </c>
      <c r="FU97">
        <v>0.019</v>
      </c>
      <c r="FV97">
        <v>-0.823</v>
      </c>
      <c r="FW97">
        <v>0.271</v>
      </c>
      <c r="FX97">
        <v>420</v>
      </c>
      <c r="FY97">
        <v>24</v>
      </c>
      <c r="FZ97">
        <v>0.71</v>
      </c>
      <c r="GA97">
        <v>0.25</v>
      </c>
      <c r="GB97">
        <v>-30.86006585365854</v>
      </c>
      <c r="GC97">
        <v>-0.6526933797909156</v>
      </c>
      <c r="GD97">
        <v>0.3930088384842131</v>
      </c>
      <c r="GE97">
        <v>0</v>
      </c>
      <c r="GF97">
        <v>0.4877440975609756</v>
      </c>
      <c r="GG97">
        <v>-0.00832377700348462</v>
      </c>
      <c r="GH97">
        <v>0.001502270798310831</v>
      </c>
      <c r="GI97">
        <v>1</v>
      </c>
      <c r="GJ97">
        <v>1</v>
      </c>
      <c r="GK97">
        <v>2</v>
      </c>
      <c r="GL97" t="s">
        <v>432</v>
      </c>
      <c r="GM97">
        <v>3.10099</v>
      </c>
      <c r="GN97">
        <v>2.73548</v>
      </c>
      <c r="GO97">
        <v>0.187128</v>
      </c>
      <c r="GP97">
        <v>0.189923</v>
      </c>
      <c r="GQ97">
        <v>0.0543391</v>
      </c>
      <c r="GR97">
        <v>0.0528267</v>
      </c>
      <c r="GS97">
        <v>20983.7</v>
      </c>
      <c r="GT97">
        <v>20644.1</v>
      </c>
      <c r="GU97">
        <v>26348.9</v>
      </c>
      <c r="GV97">
        <v>25808</v>
      </c>
      <c r="GW97">
        <v>40032.6</v>
      </c>
      <c r="GX97">
        <v>37320.7</v>
      </c>
      <c r="GY97">
        <v>46106.8</v>
      </c>
      <c r="GZ97">
        <v>42616.6</v>
      </c>
      <c r="HA97">
        <v>1.93215</v>
      </c>
      <c r="HB97">
        <v>1.95795</v>
      </c>
      <c r="HC97">
        <v>0.0233427</v>
      </c>
      <c r="HD97">
        <v>0</v>
      </c>
      <c r="HE97">
        <v>19.5716</v>
      </c>
      <c r="HF97">
        <v>999.9</v>
      </c>
      <c r="HG97">
        <v>25.7</v>
      </c>
      <c r="HH97">
        <v>29.6</v>
      </c>
      <c r="HI97">
        <v>11.8833</v>
      </c>
      <c r="HJ97">
        <v>60.9177</v>
      </c>
      <c r="HK97">
        <v>26.5946</v>
      </c>
      <c r="HL97">
        <v>1</v>
      </c>
      <c r="HM97">
        <v>-0.188028</v>
      </c>
      <c r="HN97">
        <v>3.67376</v>
      </c>
      <c r="HO97">
        <v>20.238</v>
      </c>
      <c r="HP97">
        <v>5.21549</v>
      </c>
      <c r="HQ97">
        <v>11.9797</v>
      </c>
      <c r="HR97">
        <v>4.9643</v>
      </c>
      <c r="HS97">
        <v>3.27355</v>
      </c>
      <c r="HT97">
        <v>9999</v>
      </c>
      <c r="HU97">
        <v>9999</v>
      </c>
      <c r="HV97">
        <v>9999</v>
      </c>
      <c r="HW97">
        <v>935.7</v>
      </c>
      <c r="HX97">
        <v>1.86417</v>
      </c>
      <c r="HY97">
        <v>1.86014</v>
      </c>
      <c r="HZ97">
        <v>1.85837</v>
      </c>
      <c r="IA97">
        <v>1.85988</v>
      </c>
      <c r="IB97">
        <v>1.85989</v>
      </c>
      <c r="IC97">
        <v>1.85825</v>
      </c>
      <c r="ID97">
        <v>1.8573</v>
      </c>
      <c r="IE97">
        <v>1.85234</v>
      </c>
      <c r="IF97">
        <v>0</v>
      </c>
      <c r="IG97">
        <v>0</v>
      </c>
      <c r="IH97">
        <v>0</v>
      </c>
      <c r="II97">
        <v>0</v>
      </c>
      <c r="IJ97" t="s">
        <v>433</v>
      </c>
      <c r="IK97" t="s">
        <v>434</v>
      </c>
      <c r="IL97" t="s">
        <v>435</v>
      </c>
      <c r="IM97" t="s">
        <v>435</v>
      </c>
      <c r="IN97" t="s">
        <v>435</v>
      </c>
      <c r="IO97" t="s">
        <v>435</v>
      </c>
      <c r="IP97">
        <v>0</v>
      </c>
      <c r="IQ97">
        <v>100</v>
      </c>
      <c r="IR97">
        <v>100</v>
      </c>
      <c r="IS97">
        <v>-1.04</v>
      </c>
      <c r="IT97">
        <v>0.0275</v>
      </c>
      <c r="IU97">
        <v>-0.3228139330668147</v>
      </c>
      <c r="IV97">
        <v>-0.001399286051689175</v>
      </c>
      <c r="IW97">
        <v>1.297619083215453E-06</v>
      </c>
      <c r="IX97">
        <v>-4.997941095464379E-10</v>
      </c>
      <c r="IY97">
        <v>-0.005634625857734406</v>
      </c>
      <c r="IZ97">
        <v>-0.003512179546530375</v>
      </c>
      <c r="JA97">
        <v>0.0008073039280847738</v>
      </c>
      <c r="JB97">
        <v>-5.485301315548657E-06</v>
      </c>
      <c r="JC97">
        <v>2</v>
      </c>
      <c r="JD97">
        <v>1997</v>
      </c>
      <c r="JE97">
        <v>1</v>
      </c>
      <c r="JF97">
        <v>25</v>
      </c>
      <c r="JG97">
        <v>877.1</v>
      </c>
      <c r="JH97">
        <v>877.3</v>
      </c>
      <c r="JI97">
        <v>2.86011</v>
      </c>
      <c r="JJ97">
        <v>2.61353</v>
      </c>
      <c r="JK97">
        <v>1.49658</v>
      </c>
      <c r="JL97">
        <v>2.39014</v>
      </c>
      <c r="JM97">
        <v>1.54907</v>
      </c>
      <c r="JN97">
        <v>2.32788</v>
      </c>
      <c r="JO97">
        <v>34.1678</v>
      </c>
      <c r="JP97">
        <v>24.1751</v>
      </c>
      <c r="JQ97">
        <v>18</v>
      </c>
      <c r="JR97">
        <v>486.728</v>
      </c>
      <c r="JS97">
        <v>515.0170000000001</v>
      </c>
      <c r="JT97">
        <v>15.3674</v>
      </c>
      <c r="JU97">
        <v>24.7805</v>
      </c>
      <c r="JV97">
        <v>30.0002</v>
      </c>
      <c r="JW97">
        <v>24.8866</v>
      </c>
      <c r="JX97">
        <v>24.8428</v>
      </c>
      <c r="JY97">
        <v>57.3747</v>
      </c>
      <c r="JZ97">
        <v>23.2715</v>
      </c>
      <c r="KA97">
        <v>20.8522</v>
      </c>
      <c r="KB97">
        <v>15.3862</v>
      </c>
      <c r="KC97">
        <v>1323.2</v>
      </c>
      <c r="KD97">
        <v>8.84675</v>
      </c>
      <c r="KE97">
        <v>100.733</v>
      </c>
      <c r="KF97">
        <v>101.108</v>
      </c>
    </row>
    <row r="98" spans="1:292">
      <c r="A98">
        <v>80</v>
      </c>
      <c r="B98">
        <v>1679509074</v>
      </c>
      <c r="C98">
        <v>486.5</v>
      </c>
      <c r="D98" t="s">
        <v>593</v>
      </c>
      <c r="E98" t="s">
        <v>594</v>
      </c>
      <c r="F98">
        <v>5</v>
      </c>
      <c r="G98" t="s">
        <v>428</v>
      </c>
      <c r="H98">
        <v>1679509066.5</v>
      </c>
      <c r="I98">
        <f>(J98)/1000</f>
        <v>0</v>
      </c>
      <c r="J98">
        <f>IF(DO98, AM98, AG98)</f>
        <v>0</v>
      </c>
      <c r="K98">
        <f>IF(DO98, AH98, AF98)</f>
        <v>0</v>
      </c>
      <c r="L98">
        <f>DQ98 - IF(AT98&gt;1, K98*DK98*100.0/(AV98*EE98), 0)</f>
        <v>0</v>
      </c>
      <c r="M98">
        <f>((S98-I98/2)*L98-K98)/(S98+I98/2)</f>
        <v>0</v>
      </c>
      <c r="N98">
        <f>M98*(DX98+DY98)/1000.0</f>
        <v>0</v>
      </c>
      <c r="O98">
        <f>(DQ98 - IF(AT98&gt;1, K98*DK98*100.0/(AV98*EE98), 0))*(DX98+DY98)/1000.0</f>
        <v>0</v>
      </c>
      <c r="P98">
        <f>2.0/((1/R98-1/Q98)+SIGN(R98)*SQRT((1/R98-1/Q98)*(1/R98-1/Q98) + 4*DL98/((DL98+1)*(DL98+1))*(2*1/R98*1/Q98-1/Q98*1/Q98)))</f>
        <v>0</v>
      </c>
      <c r="Q98">
        <f>IF(LEFT(DM98,1)&lt;&gt;"0",IF(LEFT(DM98,1)="1",3.0,DN98),$D$5+$E$5*(EE98*DX98/($K$5*1000))+$F$5*(EE98*DX98/($K$5*1000))*MAX(MIN(DK98,$J$5),$I$5)*MAX(MIN(DK98,$J$5),$I$5)+$G$5*MAX(MIN(DK98,$J$5),$I$5)*(EE98*DX98/($K$5*1000))+$H$5*(EE98*DX98/($K$5*1000))*(EE98*DX98/($K$5*1000)))</f>
        <v>0</v>
      </c>
      <c r="R98">
        <f>I98*(1000-(1000*0.61365*exp(17.502*V98/(240.97+V98))/(DX98+DY98)+DS98)/2)/(1000*0.61365*exp(17.502*V98/(240.97+V98))/(DX98+DY98)-DS98)</f>
        <v>0</v>
      </c>
      <c r="S98">
        <f>1/((DL98+1)/(P98/1.6)+1/(Q98/1.37)) + DL98/((DL98+1)/(P98/1.6) + DL98/(Q98/1.37))</f>
        <v>0</v>
      </c>
      <c r="T98">
        <f>(DG98*DJ98)</f>
        <v>0</v>
      </c>
      <c r="U98">
        <f>(DZ98+(T98+2*0.95*5.67E-8*(((DZ98+$B$9)+273)^4-(DZ98+273)^4)-44100*I98)/(1.84*29.3*Q98+8*0.95*5.67E-8*(DZ98+273)^3))</f>
        <v>0</v>
      </c>
      <c r="V98">
        <f>($C$9*EA98+$D$9*EB98+$E$9*U98)</f>
        <v>0</v>
      </c>
      <c r="W98">
        <f>0.61365*exp(17.502*V98/(240.97+V98))</f>
        <v>0</v>
      </c>
      <c r="X98">
        <f>(Y98/Z98*100)</f>
        <v>0</v>
      </c>
      <c r="Y98">
        <f>DS98*(DX98+DY98)/1000</f>
        <v>0</v>
      </c>
      <c r="Z98">
        <f>0.61365*exp(17.502*DZ98/(240.97+DZ98))</f>
        <v>0</v>
      </c>
      <c r="AA98">
        <f>(W98-DS98*(DX98+DY98)/1000)</f>
        <v>0</v>
      </c>
      <c r="AB98">
        <f>(-I98*44100)</f>
        <v>0</v>
      </c>
      <c r="AC98">
        <f>2*29.3*Q98*0.92*(DZ98-V98)</f>
        <v>0</v>
      </c>
      <c r="AD98">
        <f>2*0.95*5.67E-8*(((DZ98+$B$9)+273)^4-(V98+273)^4)</f>
        <v>0</v>
      </c>
      <c r="AE98">
        <f>T98+AD98+AB98+AC98</f>
        <v>0</v>
      </c>
      <c r="AF98">
        <f>DW98*AT98*(DR98-DQ98*(1000-AT98*DT98)/(1000-AT98*DS98))/(100*DK98)</f>
        <v>0</v>
      </c>
      <c r="AG98">
        <f>1000*DW98*AT98*(DS98-DT98)/(100*DK98*(1000-AT98*DS98))</f>
        <v>0</v>
      </c>
      <c r="AH98">
        <f>(AI98 - AJ98 - DX98*1E3/(8.314*(DZ98+273.15)) * AL98/DW98 * AK98) * DW98/(100*DK98) * (1000 - DT98)/1000</f>
        <v>0</v>
      </c>
      <c r="AI98">
        <v>1320.326459285936</v>
      </c>
      <c r="AJ98">
        <v>1298.64806060606</v>
      </c>
      <c r="AK98">
        <v>3.381030977505479</v>
      </c>
      <c r="AL98">
        <v>67.30139003579045</v>
      </c>
      <c r="AM98">
        <f>(AO98 - AN98 + DX98*1E3/(8.314*(DZ98+273.15)) * AQ98/DW98 * AP98) * DW98/(100*DK98) * 1000/(1000 - AO98)</f>
        <v>0</v>
      </c>
      <c r="AN98">
        <v>8.881475547998376</v>
      </c>
      <c r="AO98">
        <v>9.365082606060605</v>
      </c>
      <c r="AP98">
        <v>3.322117861041857E-07</v>
      </c>
      <c r="AQ98">
        <v>93.42874812251745</v>
      </c>
      <c r="AR98">
        <v>2</v>
      </c>
      <c r="AS98">
        <v>0</v>
      </c>
      <c r="AT98">
        <f>IF(AR98*$H$15&gt;=AV98,1.0,(AV98/(AV98-AR98*$H$15)))</f>
        <v>0</v>
      </c>
      <c r="AU98">
        <f>(AT98-1)*100</f>
        <v>0</v>
      </c>
      <c r="AV98">
        <f>MAX(0,($B$15+$C$15*EE98)/(1+$D$15*EE98)*DX98/(DZ98+273)*$E$15)</f>
        <v>0</v>
      </c>
      <c r="AW98" t="s">
        <v>429</v>
      </c>
      <c r="AX98" t="s">
        <v>429</v>
      </c>
      <c r="AY98">
        <v>0</v>
      </c>
      <c r="AZ98">
        <v>0</v>
      </c>
      <c r="BA98">
        <f>1-AY98/AZ98</f>
        <v>0</v>
      </c>
      <c r="BB98">
        <v>0</v>
      </c>
      <c r="BC98" t="s">
        <v>429</v>
      </c>
      <c r="BD98" t="s">
        <v>429</v>
      </c>
      <c r="BE98">
        <v>0</v>
      </c>
      <c r="BF98">
        <v>0</v>
      </c>
      <c r="BG98">
        <f>1-BE98/BF98</f>
        <v>0</v>
      </c>
      <c r="BH98">
        <v>0.5</v>
      </c>
      <c r="BI98">
        <f>DH98</f>
        <v>0</v>
      </c>
      <c r="BJ98">
        <f>K98</f>
        <v>0</v>
      </c>
      <c r="BK98">
        <f>BG98*BH98*BI98</f>
        <v>0</v>
      </c>
      <c r="BL98">
        <f>(BJ98-BB98)/BI98</f>
        <v>0</v>
      </c>
      <c r="BM98">
        <f>(AZ98-BF98)/BF98</f>
        <v>0</v>
      </c>
      <c r="BN98">
        <f>AY98/(BA98+AY98/BF98)</f>
        <v>0</v>
      </c>
      <c r="BO98" t="s">
        <v>429</v>
      </c>
      <c r="BP98">
        <v>0</v>
      </c>
      <c r="BQ98">
        <f>IF(BP98&lt;&gt;0, BP98, BN98)</f>
        <v>0</v>
      </c>
      <c r="BR98">
        <f>1-BQ98/BF98</f>
        <v>0</v>
      </c>
      <c r="BS98">
        <f>(BF98-BE98)/(BF98-BQ98)</f>
        <v>0</v>
      </c>
      <c r="BT98">
        <f>(AZ98-BF98)/(AZ98-BQ98)</f>
        <v>0</v>
      </c>
      <c r="BU98">
        <f>(BF98-BE98)/(BF98-AY98)</f>
        <v>0</v>
      </c>
      <c r="BV98">
        <f>(AZ98-BF98)/(AZ98-AY98)</f>
        <v>0</v>
      </c>
      <c r="BW98">
        <f>(BS98*BQ98/BE98)</f>
        <v>0</v>
      </c>
      <c r="BX98">
        <f>(1-BW98)</f>
        <v>0</v>
      </c>
      <c r="DG98">
        <f>$B$13*EF98+$C$13*EG98+$F$13*ER98*(1-EU98)</f>
        <v>0</v>
      </c>
      <c r="DH98">
        <f>DG98*DI98</f>
        <v>0</v>
      </c>
      <c r="DI98">
        <f>($B$13*$D$11+$C$13*$D$11+$F$13*((FE98+EW98)/MAX(FE98+EW98+FF98, 0.1)*$I$11+FF98/MAX(FE98+EW98+FF98, 0.1)*$J$11))/($B$13+$C$13+$F$13)</f>
        <v>0</v>
      </c>
      <c r="DJ98">
        <f>($B$13*$K$11+$C$13*$K$11+$F$13*((FE98+EW98)/MAX(FE98+EW98+FF98, 0.1)*$P$11+FF98/MAX(FE98+EW98+FF98, 0.1)*$Q$11))/($B$13+$C$13+$F$13)</f>
        <v>0</v>
      </c>
      <c r="DK98">
        <v>1.91</v>
      </c>
      <c r="DL98">
        <v>0.5</v>
      </c>
      <c r="DM98" t="s">
        <v>430</v>
      </c>
      <c r="DN98">
        <v>2</v>
      </c>
      <c r="DO98" t="b">
        <v>1</v>
      </c>
      <c r="DP98">
        <v>1679509066.5</v>
      </c>
      <c r="DQ98">
        <v>1263.007777777778</v>
      </c>
      <c r="DR98">
        <v>1294.001851851852</v>
      </c>
      <c r="DS98">
        <v>9.367595185185186</v>
      </c>
      <c r="DT98">
        <v>8.882006666666667</v>
      </c>
      <c r="DU98">
        <v>1264.034444444444</v>
      </c>
      <c r="DV98">
        <v>9.340077037037037</v>
      </c>
      <c r="DW98">
        <v>500.0103333333333</v>
      </c>
      <c r="DX98">
        <v>90.04453703703703</v>
      </c>
      <c r="DY98">
        <v>0.1000111925925926</v>
      </c>
      <c r="DZ98">
        <v>18.90821851851852</v>
      </c>
      <c r="EA98">
        <v>19.97089259259259</v>
      </c>
      <c r="EB98">
        <v>999.9000000000001</v>
      </c>
      <c r="EC98">
        <v>0</v>
      </c>
      <c r="ED98">
        <v>0</v>
      </c>
      <c r="EE98">
        <v>9998.797407407408</v>
      </c>
      <c r="EF98">
        <v>0</v>
      </c>
      <c r="EG98">
        <v>12.48369259259259</v>
      </c>
      <c r="EH98">
        <v>-30.99503703703704</v>
      </c>
      <c r="EI98">
        <v>1274.95037037037</v>
      </c>
      <c r="EJ98">
        <v>1305.597777777778</v>
      </c>
      <c r="EK98">
        <v>0.4855886296296297</v>
      </c>
      <c r="EL98">
        <v>1294.001851851852</v>
      </c>
      <c r="EM98">
        <v>8.882006666666667</v>
      </c>
      <c r="EN98">
        <v>0.8435008148148149</v>
      </c>
      <c r="EO98">
        <v>0.7997762222222222</v>
      </c>
      <c r="EP98">
        <v>4.461234814814815</v>
      </c>
      <c r="EQ98">
        <v>3.703331851851852</v>
      </c>
      <c r="ER98">
        <v>1999.995555555555</v>
      </c>
      <c r="ES98">
        <v>0.9800035555555555</v>
      </c>
      <c r="ET98">
        <v>0.01999605185185185</v>
      </c>
      <c r="EU98">
        <v>0</v>
      </c>
      <c r="EV98">
        <v>170.0528148148148</v>
      </c>
      <c r="EW98">
        <v>5.00078</v>
      </c>
      <c r="EX98">
        <v>3377.644444444445</v>
      </c>
      <c r="EY98">
        <v>16379.62962962963</v>
      </c>
      <c r="EZ98">
        <v>36.891</v>
      </c>
      <c r="FA98">
        <v>38.32837037037037</v>
      </c>
      <c r="FB98">
        <v>37.84237037037037</v>
      </c>
      <c r="FC98">
        <v>37.46274074074074</v>
      </c>
      <c r="FD98">
        <v>37.54362962962963</v>
      </c>
      <c r="FE98">
        <v>1955.105555555556</v>
      </c>
      <c r="FF98">
        <v>39.89000000000001</v>
      </c>
      <c r="FG98">
        <v>0</v>
      </c>
      <c r="FH98">
        <v>1679509056.4</v>
      </c>
      <c r="FI98">
        <v>0</v>
      </c>
      <c r="FJ98">
        <v>170.04304</v>
      </c>
      <c r="FK98">
        <v>-0.310999999709347</v>
      </c>
      <c r="FL98">
        <v>-3.273846135585843</v>
      </c>
      <c r="FM98">
        <v>3377.5952</v>
      </c>
      <c r="FN98">
        <v>15</v>
      </c>
      <c r="FO98">
        <v>0</v>
      </c>
      <c r="FP98" t="s">
        <v>431</v>
      </c>
      <c r="FQ98">
        <v>1679456443.1</v>
      </c>
      <c r="FR98">
        <v>1679456433.1</v>
      </c>
      <c r="FS98">
        <v>0</v>
      </c>
      <c r="FT98">
        <v>-0.109</v>
      </c>
      <c r="FU98">
        <v>0.019</v>
      </c>
      <c r="FV98">
        <v>-0.823</v>
      </c>
      <c r="FW98">
        <v>0.271</v>
      </c>
      <c r="FX98">
        <v>420</v>
      </c>
      <c r="FY98">
        <v>24</v>
      </c>
      <c r="FZ98">
        <v>0.71</v>
      </c>
      <c r="GA98">
        <v>0.25</v>
      </c>
      <c r="GB98">
        <v>-30.87945853658537</v>
      </c>
      <c r="GC98">
        <v>-2.355209059233463</v>
      </c>
      <c r="GD98">
        <v>0.4022776283016555</v>
      </c>
      <c r="GE98">
        <v>0</v>
      </c>
      <c r="GF98">
        <v>0.4866455853658537</v>
      </c>
      <c r="GG98">
        <v>-0.0209988919860641</v>
      </c>
      <c r="GH98">
        <v>0.002141973753290602</v>
      </c>
      <c r="GI98">
        <v>1</v>
      </c>
      <c r="GJ98">
        <v>1</v>
      </c>
      <c r="GK98">
        <v>2</v>
      </c>
      <c r="GL98" t="s">
        <v>432</v>
      </c>
      <c r="GM98">
        <v>3.10101</v>
      </c>
      <c r="GN98">
        <v>2.73551</v>
      </c>
      <c r="GO98">
        <v>0.188624</v>
      </c>
      <c r="GP98">
        <v>0.191386</v>
      </c>
      <c r="GQ98">
        <v>0.054334</v>
      </c>
      <c r="GR98">
        <v>0.0528293</v>
      </c>
      <c r="GS98">
        <v>20945.3</v>
      </c>
      <c r="GT98">
        <v>20606.9</v>
      </c>
      <c r="GU98">
        <v>26349.1</v>
      </c>
      <c r="GV98">
        <v>25808</v>
      </c>
      <c r="GW98">
        <v>40032.9</v>
      </c>
      <c r="GX98">
        <v>37321.2</v>
      </c>
      <c r="GY98">
        <v>46106.8</v>
      </c>
      <c r="GZ98">
        <v>42617.1</v>
      </c>
      <c r="HA98">
        <v>1.93177</v>
      </c>
      <c r="HB98">
        <v>1.95805</v>
      </c>
      <c r="HC98">
        <v>0.0242665</v>
      </c>
      <c r="HD98">
        <v>0</v>
      </c>
      <c r="HE98">
        <v>19.5726</v>
      </c>
      <c r="HF98">
        <v>999.9</v>
      </c>
      <c r="HG98">
        <v>25.7</v>
      </c>
      <c r="HH98">
        <v>29.6</v>
      </c>
      <c r="HI98">
        <v>11.8833</v>
      </c>
      <c r="HJ98">
        <v>60.9277</v>
      </c>
      <c r="HK98">
        <v>26.6066</v>
      </c>
      <c r="HL98">
        <v>1</v>
      </c>
      <c r="HM98">
        <v>-0.188011</v>
      </c>
      <c r="HN98">
        <v>3.62434</v>
      </c>
      <c r="HO98">
        <v>20.239</v>
      </c>
      <c r="HP98">
        <v>5.21654</v>
      </c>
      <c r="HQ98">
        <v>11.98</v>
      </c>
      <c r="HR98">
        <v>4.9646</v>
      </c>
      <c r="HS98">
        <v>3.27385</v>
      </c>
      <c r="HT98">
        <v>9999</v>
      </c>
      <c r="HU98">
        <v>9999</v>
      </c>
      <c r="HV98">
        <v>9999</v>
      </c>
      <c r="HW98">
        <v>935.8</v>
      </c>
      <c r="HX98">
        <v>1.86416</v>
      </c>
      <c r="HY98">
        <v>1.8601</v>
      </c>
      <c r="HZ98">
        <v>1.85834</v>
      </c>
      <c r="IA98">
        <v>1.85988</v>
      </c>
      <c r="IB98">
        <v>1.85989</v>
      </c>
      <c r="IC98">
        <v>1.85824</v>
      </c>
      <c r="ID98">
        <v>1.85731</v>
      </c>
      <c r="IE98">
        <v>1.85233</v>
      </c>
      <c r="IF98">
        <v>0</v>
      </c>
      <c r="IG98">
        <v>0</v>
      </c>
      <c r="IH98">
        <v>0</v>
      </c>
      <c r="II98">
        <v>0</v>
      </c>
      <c r="IJ98" t="s">
        <v>433</v>
      </c>
      <c r="IK98" t="s">
        <v>434</v>
      </c>
      <c r="IL98" t="s">
        <v>435</v>
      </c>
      <c r="IM98" t="s">
        <v>435</v>
      </c>
      <c r="IN98" t="s">
        <v>435</v>
      </c>
      <c r="IO98" t="s">
        <v>435</v>
      </c>
      <c r="IP98">
        <v>0</v>
      </c>
      <c r="IQ98">
        <v>100</v>
      </c>
      <c r="IR98">
        <v>100</v>
      </c>
      <c r="IS98">
        <v>-1.04</v>
      </c>
      <c r="IT98">
        <v>0.0275</v>
      </c>
      <c r="IU98">
        <v>-0.3228139330668147</v>
      </c>
      <c r="IV98">
        <v>-0.001399286051689175</v>
      </c>
      <c r="IW98">
        <v>1.297619083215453E-06</v>
      </c>
      <c r="IX98">
        <v>-4.997941095464379E-10</v>
      </c>
      <c r="IY98">
        <v>-0.005634625857734406</v>
      </c>
      <c r="IZ98">
        <v>-0.003512179546530375</v>
      </c>
      <c r="JA98">
        <v>0.0008073039280847738</v>
      </c>
      <c r="JB98">
        <v>-5.485301315548657E-06</v>
      </c>
      <c r="JC98">
        <v>2</v>
      </c>
      <c r="JD98">
        <v>1997</v>
      </c>
      <c r="JE98">
        <v>1</v>
      </c>
      <c r="JF98">
        <v>25</v>
      </c>
      <c r="JG98">
        <v>877.2</v>
      </c>
      <c r="JH98">
        <v>877.3</v>
      </c>
      <c r="JI98">
        <v>2.8833</v>
      </c>
      <c r="JJ98">
        <v>2.60498</v>
      </c>
      <c r="JK98">
        <v>1.49658</v>
      </c>
      <c r="JL98">
        <v>2.39014</v>
      </c>
      <c r="JM98">
        <v>1.54907</v>
      </c>
      <c r="JN98">
        <v>2.40234</v>
      </c>
      <c r="JO98">
        <v>34.1678</v>
      </c>
      <c r="JP98">
        <v>24.1838</v>
      </c>
      <c r="JQ98">
        <v>18</v>
      </c>
      <c r="JR98">
        <v>486.527</v>
      </c>
      <c r="JS98">
        <v>515.1</v>
      </c>
      <c r="JT98">
        <v>15.3851</v>
      </c>
      <c r="JU98">
        <v>24.7821</v>
      </c>
      <c r="JV98">
        <v>30.0002</v>
      </c>
      <c r="JW98">
        <v>24.8882</v>
      </c>
      <c r="JX98">
        <v>24.8445</v>
      </c>
      <c r="JY98">
        <v>57.8842</v>
      </c>
      <c r="JZ98">
        <v>23.2715</v>
      </c>
      <c r="KA98">
        <v>20.8522</v>
      </c>
      <c r="KB98">
        <v>15.4129</v>
      </c>
      <c r="KC98">
        <v>1336.57</v>
      </c>
      <c r="KD98">
        <v>8.846270000000001</v>
      </c>
      <c r="KE98">
        <v>100.733</v>
      </c>
      <c r="KF98">
        <v>101.108</v>
      </c>
    </row>
    <row r="99" spans="1:292">
      <c r="A99">
        <v>81</v>
      </c>
      <c r="B99">
        <v>1679509079</v>
      </c>
      <c r="C99">
        <v>491.5</v>
      </c>
      <c r="D99" t="s">
        <v>595</v>
      </c>
      <c r="E99" t="s">
        <v>596</v>
      </c>
      <c r="F99">
        <v>5</v>
      </c>
      <c r="G99" t="s">
        <v>428</v>
      </c>
      <c r="H99">
        <v>1679509071.214286</v>
      </c>
      <c r="I99">
        <f>(J99)/1000</f>
        <v>0</v>
      </c>
      <c r="J99">
        <f>IF(DO99, AM99, AG99)</f>
        <v>0</v>
      </c>
      <c r="K99">
        <f>IF(DO99, AH99, AF99)</f>
        <v>0</v>
      </c>
      <c r="L99">
        <f>DQ99 - IF(AT99&gt;1, K99*DK99*100.0/(AV99*EE99), 0)</f>
        <v>0</v>
      </c>
      <c r="M99">
        <f>((S99-I99/2)*L99-K99)/(S99+I99/2)</f>
        <v>0</v>
      </c>
      <c r="N99">
        <f>M99*(DX99+DY99)/1000.0</f>
        <v>0</v>
      </c>
      <c r="O99">
        <f>(DQ99 - IF(AT99&gt;1, K99*DK99*100.0/(AV99*EE99), 0))*(DX99+DY99)/1000.0</f>
        <v>0</v>
      </c>
      <c r="P99">
        <f>2.0/((1/R99-1/Q99)+SIGN(R99)*SQRT((1/R99-1/Q99)*(1/R99-1/Q99) + 4*DL99/((DL99+1)*(DL99+1))*(2*1/R99*1/Q99-1/Q99*1/Q99)))</f>
        <v>0</v>
      </c>
      <c r="Q99">
        <f>IF(LEFT(DM99,1)&lt;&gt;"0",IF(LEFT(DM99,1)="1",3.0,DN99),$D$5+$E$5*(EE99*DX99/($K$5*1000))+$F$5*(EE99*DX99/($K$5*1000))*MAX(MIN(DK99,$J$5),$I$5)*MAX(MIN(DK99,$J$5),$I$5)+$G$5*MAX(MIN(DK99,$J$5),$I$5)*(EE99*DX99/($K$5*1000))+$H$5*(EE99*DX99/($K$5*1000))*(EE99*DX99/($K$5*1000)))</f>
        <v>0</v>
      </c>
      <c r="R99">
        <f>I99*(1000-(1000*0.61365*exp(17.502*V99/(240.97+V99))/(DX99+DY99)+DS99)/2)/(1000*0.61365*exp(17.502*V99/(240.97+V99))/(DX99+DY99)-DS99)</f>
        <v>0</v>
      </c>
      <c r="S99">
        <f>1/((DL99+1)/(P99/1.6)+1/(Q99/1.37)) + DL99/((DL99+1)/(P99/1.6) + DL99/(Q99/1.37))</f>
        <v>0</v>
      </c>
      <c r="T99">
        <f>(DG99*DJ99)</f>
        <v>0</v>
      </c>
      <c r="U99">
        <f>(DZ99+(T99+2*0.95*5.67E-8*(((DZ99+$B$9)+273)^4-(DZ99+273)^4)-44100*I99)/(1.84*29.3*Q99+8*0.95*5.67E-8*(DZ99+273)^3))</f>
        <v>0</v>
      </c>
      <c r="V99">
        <f>($C$9*EA99+$D$9*EB99+$E$9*U99)</f>
        <v>0</v>
      </c>
      <c r="W99">
        <f>0.61365*exp(17.502*V99/(240.97+V99))</f>
        <v>0</v>
      </c>
      <c r="X99">
        <f>(Y99/Z99*100)</f>
        <v>0</v>
      </c>
      <c r="Y99">
        <f>DS99*(DX99+DY99)/1000</f>
        <v>0</v>
      </c>
      <c r="Z99">
        <f>0.61365*exp(17.502*DZ99/(240.97+DZ99))</f>
        <v>0</v>
      </c>
      <c r="AA99">
        <f>(W99-DS99*(DX99+DY99)/1000)</f>
        <v>0</v>
      </c>
      <c r="AB99">
        <f>(-I99*44100)</f>
        <v>0</v>
      </c>
      <c r="AC99">
        <f>2*29.3*Q99*0.92*(DZ99-V99)</f>
        <v>0</v>
      </c>
      <c r="AD99">
        <f>2*0.95*5.67E-8*(((DZ99+$B$9)+273)^4-(V99+273)^4)</f>
        <v>0</v>
      </c>
      <c r="AE99">
        <f>T99+AD99+AB99+AC99</f>
        <v>0</v>
      </c>
      <c r="AF99">
        <f>DW99*AT99*(DR99-DQ99*(1000-AT99*DT99)/(1000-AT99*DS99))/(100*DK99)</f>
        <v>0</v>
      </c>
      <c r="AG99">
        <f>1000*DW99*AT99*(DS99-DT99)/(100*DK99*(1000-AT99*DS99))</f>
        <v>0</v>
      </c>
      <c r="AH99">
        <f>(AI99 - AJ99 - DX99*1E3/(8.314*(DZ99+273.15)) * AL99/DW99 * AK99) * DW99/(100*DK99) * (1000 - DT99)/1000</f>
        <v>0</v>
      </c>
      <c r="AI99">
        <v>1336.816947539477</v>
      </c>
      <c r="AJ99">
        <v>1315.279393939393</v>
      </c>
      <c r="AK99">
        <v>3.333354246417072</v>
      </c>
      <c r="AL99">
        <v>67.30139003579045</v>
      </c>
      <c r="AM99">
        <f>(AO99 - AN99 + DX99*1E3/(8.314*(DZ99+273.15)) * AQ99/DW99 * AP99) * DW99/(100*DK99) * 1000/(1000 - AO99)</f>
        <v>0</v>
      </c>
      <c r="AN99">
        <v>8.881662036415484</v>
      </c>
      <c r="AO99">
        <v>9.363545393939393</v>
      </c>
      <c r="AP99">
        <v>-4.402113930594813E-07</v>
      </c>
      <c r="AQ99">
        <v>93.42874812251745</v>
      </c>
      <c r="AR99">
        <v>2</v>
      </c>
      <c r="AS99">
        <v>0</v>
      </c>
      <c r="AT99">
        <f>IF(AR99*$H$15&gt;=AV99,1.0,(AV99/(AV99-AR99*$H$15)))</f>
        <v>0</v>
      </c>
      <c r="AU99">
        <f>(AT99-1)*100</f>
        <v>0</v>
      </c>
      <c r="AV99">
        <f>MAX(0,($B$15+$C$15*EE99)/(1+$D$15*EE99)*DX99/(DZ99+273)*$E$15)</f>
        <v>0</v>
      </c>
      <c r="AW99" t="s">
        <v>429</v>
      </c>
      <c r="AX99" t="s">
        <v>429</v>
      </c>
      <c r="AY99">
        <v>0</v>
      </c>
      <c r="AZ99">
        <v>0</v>
      </c>
      <c r="BA99">
        <f>1-AY99/AZ99</f>
        <v>0</v>
      </c>
      <c r="BB99">
        <v>0</v>
      </c>
      <c r="BC99" t="s">
        <v>429</v>
      </c>
      <c r="BD99" t="s">
        <v>429</v>
      </c>
      <c r="BE99">
        <v>0</v>
      </c>
      <c r="BF99">
        <v>0</v>
      </c>
      <c r="BG99">
        <f>1-BE99/BF99</f>
        <v>0</v>
      </c>
      <c r="BH99">
        <v>0.5</v>
      </c>
      <c r="BI99">
        <f>DH99</f>
        <v>0</v>
      </c>
      <c r="BJ99">
        <f>K99</f>
        <v>0</v>
      </c>
      <c r="BK99">
        <f>BG99*BH99*BI99</f>
        <v>0</v>
      </c>
      <c r="BL99">
        <f>(BJ99-BB99)/BI99</f>
        <v>0</v>
      </c>
      <c r="BM99">
        <f>(AZ99-BF99)/BF99</f>
        <v>0</v>
      </c>
      <c r="BN99">
        <f>AY99/(BA99+AY99/BF99)</f>
        <v>0</v>
      </c>
      <c r="BO99" t="s">
        <v>429</v>
      </c>
      <c r="BP99">
        <v>0</v>
      </c>
      <c r="BQ99">
        <f>IF(BP99&lt;&gt;0, BP99, BN99)</f>
        <v>0</v>
      </c>
      <c r="BR99">
        <f>1-BQ99/BF99</f>
        <v>0</v>
      </c>
      <c r="BS99">
        <f>(BF99-BE99)/(BF99-BQ99)</f>
        <v>0</v>
      </c>
      <c r="BT99">
        <f>(AZ99-BF99)/(AZ99-BQ99)</f>
        <v>0</v>
      </c>
      <c r="BU99">
        <f>(BF99-BE99)/(BF99-AY99)</f>
        <v>0</v>
      </c>
      <c r="BV99">
        <f>(AZ99-BF99)/(AZ99-AY99)</f>
        <v>0</v>
      </c>
      <c r="BW99">
        <f>(BS99*BQ99/BE99)</f>
        <v>0</v>
      </c>
      <c r="BX99">
        <f>(1-BW99)</f>
        <v>0</v>
      </c>
      <c r="DG99">
        <f>$B$13*EF99+$C$13*EG99+$F$13*ER99*(1-EU99)</f>
        <v>0</v>
      </c>
      <c r="DH99">
        <f>DG99*DI99</f>
        <v>0</v>
      </c>
      <c r="DI99">
        <f>($B$13*$D$11+$C$13*$D$11+$F$13*((FE99+EW99)/MAX(FE99+EW99+FF99, 0.1)*$I$11+FF99/MAX(FE99+EW99+FF99, 0.1)*$J$11))/($B$13+$C$13+$F$13)</f>
        <v>0</v>
      </c>
      <c r="DJ99">
        <f>($B$13*$K$11+$C$13*$K$11+$F$13*((FE99+EW99)/MAX(FE99+EW99+FF99, 0.1)*$P$11+FF99/MAX(FE99+EW99+FF99, 0.1)*$Q$11))/($B$13+$C$13+$F$13)</f>
        <v>0</v>
      </c>
      <c r="DK99">
        <v>1.91</v>
      </c>
      <c r="DL99">
        <v>0.5</v>
      </c>
      <c r="DM99" t="s">
        <v>430</v>
      </c>
      <c r="DN99">
        <v>2</v>
      </c>
      <c r="DO99" t="b">
        <v>1</v>
      </c>
      <c r="DP99">
        <v>1679509071.214286</v>
      </c>
      <c r="DQ99">
        <v>1278.755357142857</v>
      </c>
      <c r="DR99">
        <v>1309.799642857143</v>
      </c>
      <c r="DS99">
        <v>9.365733214285715</v>
      </c>
      <c r="DT99">
        <v>8.881690714285714</v>
      </c>
      <c r="DU99">
        <v>1279.790714285714</v>
      </c>
      <c r="DV99">
        <v>9.338232857142858</v>
      </c>
      <c r="DW99">
        <v>499.9969285714286</v>
      </c>
      <c r="DX99">
        <v>90.04466071428571</v>
      </c>
      <c r="DY99">
        <v>0.1000112964285714</v>
      </c>
      <c r="DZ99">
        <v>18.90757142857143</v>
      </c>
      <c r="EA99">
        <v>19.97156428571429</v>
      </c>
      <c r="EB99">
        <v>999.9000000000002</v>
      </c>
      <c r="EC99">
        <v>0</v>
      </c>
      <c r="ED99">
        <v>0</v>
      </c>
      <c r="EE99">
        <v>9998.036428571428</v>
      </c>
      <c r="EF99">
        <v>0</v>
      </c>
      <c r="EG99">
        <v>12.4905</v>
      </c>
      <c r="EH99">
        <v>-31.044625</v>
      </c>
      <c r="EI99">
        <v>1290.845</v>
      </c>
      <c r="EJ99">
        <v>1321.537142857143</v>
      </c>
      <c r="EK99">
        <v>0.4840423928571428</v>
      </c>
      <c r="EL99">
        <v>1309.799642857143</v>
      </c>
      <c r="EM99">
        <v>8.881690714285714</v>
      </c>
      <c r="EN99">
        <v>0.8433342857142856</v>
      </c>
      <c r="EO99">
        <v>0.7997488571428572</v>
      </c>
      <c r="EP99">
        <v>4.458415</v>
      </c>
      <c r="EQ99">
        <v>3.702846428571429</v>
      </c>
      <c r="ER99">
        <v>2000.005357142858</v>
      </c>
      <c r="ES99">
        <v>0.9800035714285713</v>
      </c>
      <c r="ET99">
        <v>0.01999610357142857</v>
      </c>
      <c r="EU99">
        <v>0</v>
      </c>
      <c r="EV99">
        <v>170.06575</v>
      </c>
      <c r="EW99">
        <v>5.00078</v>
      </c>
      <c r="EX99">
        <v>3377.399642857142</v>
      </c>
      <c r="EY99">
        <v>16379.69285714285</v>
      </c>
      <c r="EZ99">
        <v>36.86596428571429</v>
      </c>
      <c r="FA99">
        <v>38.28985714285714</v>
      </c>
      <c r="FB99">
        <v>37.80328571428571</v>
      </c>
      <c r="FC99">
        <v>37.43053571428571</v>
      </c>
      <c r="FD99">
        <v>37.52203571428571</v>
      </c>
      <c r="FE99">
        <v>1955.115357142857</v>
      </c>
      <c r="FF99">
        <v>39.89000000000001</v>
      </c>
      <c r="FG99">
        <v>0</v>
      </c>
      <c r="FH99">
        <v>1679509061.2</v>
      </c>
      <c r="FI99">
        <v>0</v>
      </c>
      <c r="FJ99">
        <v>170.0676</v>
      </c>
      <c r="FK99">
        <v>0.232307692032922</v>
      </c>
      <c r="FL99">
        <v>-4.322307684793653</v>
      </c>
      <c r="FM99">
        <v>3377.3788</v>
      </c>
      <c r="FN99">
        <v>15</v>
      </c>
      <c r="FO99">
        <v>0</v>
      </c>
      <c r="FP99" t="s">
        <v>431</v>
      </c>
      <c r="FQ99">
        <v>1679456443.1</v>
      </c>
      <c r="FR99">
        <v>1679456433.1</v>
      </c>
      <c r="FS99">
        <v>0</v>
      </c>
      <c r="FT99">
        <v>-0.109</v>
      </c>
      <c r="FU99">
        <v>0.019</v>
      </c>
      <c r="FV99">
        <v>-0.823</v>
      </c>
      <c r="FW99">
        <v>0.271</v>
      </c>
      <c r="FX99">
        <v>420</v>
      </c>
      <c r="FY99">
        <v>24</v>
      </c>
      <c r="FZ99">
        <v>0.71</v>
      </c>
      <c r="GA99">
        <v>0.25</v>
      </c>
      <c r="GB99">
        <v>-30.88729756097561</v>
      </c>
      <c r="GC99">
        <v>-1.448586062717885</v>
      </c>
      <c r="GD99">
        <v>0.4011156341321923</v>
      </c>
      <c r="GE99">
        <v>0</v>
      </c>
      <c r="GF99">
        <v>0.4853434146341463</v>
      </c>
      <c r="GG99">
        <v>-0.02056298257839536</v>
      </c>
      <c r="GH99">
        <v>0.002110081965528647</v>
      </c>
      <c r="GI99">
        <v>1</v>
      </c>
      <c r="GJ99">
        <v>1</v>
      </c>
      <c r="GK99">
        <v>2</v>
      </c>
      <c r="GL99" t="s">
        <v>432</v>
      </c>
      <c r="GM99">
        <v>3.1008</v>
      </c>
      <c r="GN99">
        <v>2.73528</v>
      </c>
      <c r="GO99">
        <v>0.19008</v>
      </c>
      <c r="GP99">
        <v>0.192789</v>
      </c>
      <c r="GQ99">
        <v>0.0543254</v>
      </c>
      <c r="GR99">
        <v>0.0528214</v>
      </c>
      <c r="GS99">
        <v>20907.6</v>
      </c>
      <c r="GT99">
        <v>20571.2</v>
      </c>
      <c r="GU99">
        <v>26348.9</v>
      </c>
      <c r="GV99">
        <v>25808</v>
      </c>
      <c r="GW99">
        <v>40033.3</v>
      </c>
      <c r="GX99">
        <v>37321.2</v>
      </c>
      <c r="GY99">
        <v>46106.6</v>
      </c>
      <c r="GZ99">
        <v>42616.6</v>
      </c>
      <c r="HA99">
        <v>1.9315</v>
      </c>
      <c r="HB99">
        <v>1.9584</v>
      </c>
      <c r="HC99">
        <v>0.0242107</v>
      </c>
      <c r="HD99">
        <v>0</v>
      </c>
      <c r="HE99">
        <v>19.5726</v>
      </c>
      <c r="HF99">
        <v>999.9</v>
      </c>
      <c r="HG99">
        <v>25.7</v>
      </c>
      <c r="HH99">
        <v>29.6</v>
      </c>
      <c r="HI99">
        <v>11.8832</v>
      </c>
      <c r="HJ99">
        <v>61.0877</v>
      </c>
      <c r="HK99">
        <v>26.7107</v>
      </c>
      <c r="HL99">
        <v>1</v>
      </c>
      <c r="HM99">
        <v>-0.188115</v>
      </c>
      <c r="HN99">
        <v>3.59023</v>
      </c>
      <c r="HO99">
        <v>20.2399</v>
      </c>
      <c r="HP99">
        <v>5.21609</v>
      </c>
      <c r="HQ99">
        <v>11.9798</v>
      </c>
      <c r="HR99">
        <v>4.96465</v>
      </c>
      <c r="HS99">
        <v>3.27375</v>
      </c>
      <c r="HT99">
        <v>9999</v>
      </c>
      <c r="HU99">
        <v>9999</v>
      </c>
      <c r="HV99">
        <v>9999</v>
      </c>
      <c r="HW99">
        <v>935.8</v>
      </c>
      <c r="HX99">
        <v>1.86417</v>
      </c>
      <c r="HY99">
        <v>1.86013</v>
      </c>
      <c r="HZ99">
        <v>1.85835</v>
      </c>
      <c r="IA99">
        <v>1.85989</v>
      </c>
      <c r="IB99">
        <v>1.85989</v>
      </c>
      <c r="IC99">
        <v>1.85828</v>
      </c>
      <c r="ID99">
        <v>1.85732</v>
      </c>
      <c r="IE99">
        <v>1.85233</v>
      </c>
      <c r="IF99">
        <v>0</v>
      </c>
      <c r="IG99">
        <v>0</v>
      </c>
      <c r="IH99">
        <v>0</v>
      </c>
      <c r="II99">
        <v>0</v>
      </c>
      <c r="IJ99" t="s">
        <v>433</v>
      </c>
      <c r="IK99" t="s">
        <v>434</v>
      </c>
      <c r="IL99" t="s">
        <v>435</v>
      </c>
      <c r="IM99" t="s">
        <v>435</v>
      </c>
      <c r="IN99" t="s">
        <v>435</v>
      </c>
      <c r="IO99" t="s">
        <v>435</v>
      </c>
      <c r="IP99">
        <v>0</v>
      </c>
      <c r="IQ99">
        <v>100</v>
      </c>
      <c r="IR99">
        <v>100</v>
      </c>
      <c r="IS99">
        <v>-1.05</v>
      </c>
      <c r="IT99">
        <v>0.0275</v>
      </c>
      <c r="IU99">
        <v>-0.3228139330668147</v>
      </c>
      <c r="IV99">
        <v>-0.001399286051689175</v>
      </c>
      <c r="IW99">
        <v>1.297619083215453E-06</v>
      </c>
      <c r="IX99">
        <v>-4.997941095464379E-10</v>
      </c>
      <c r="IY99">
        <v>-0.005634625857734406</v>
      </c>
      <c r="IZ99">
        <v>-0.003512179546530375</v>
      </c>
      <c r="JA99">
        <v>0.0008073039280847738</v>
      </c>
      <c r="JB99">
        <v>-5.485301315548657E-06</v>
      </c>
      <c r="JC99">
        <v>2</v>
      </c>
      <c r="JD99">
        <v>1997</v>
      </c>
      <c r="JE99">
        <v>1</v>
      </c>
      <c r="JF99">
        <v>25</v>
      </c>
      <c r="JG99">
        <v>877.3</v>
      </c>
      <c r="JH99">
        <v>877.4</v>
      </c>
      <c r="JI99">
        <v>2.91504</v>
      </c>
      <c r="JJ99">
        <v>2.60986</v>
      </c>
      <c r="JK99">
        <v>1.49658</v>
      </c>
      <c r="JL99">
        <v>2.39014</v>
      </c>
      <c r="JM99">
        <v>1.54907</v>
      </c>
      <c r="JN99">
        <v>2.35474</v>
      </c>
      <c r="JO99">
        <v>34.1678</v>
      </c>
      <c r="JP99">
        <v>24.1751</v>
      </c>
      <c r="JQ99">
        <v>18</v>
      </c>
      <c r="JR99">
        <v>486.387</v>
      </c>
      <c r="JS99">
        <v>515.354</v>
      </c>
      <c r="JT99">
        <v>15.4111</v>
      </c>
      <c r="JU99">
        <v>24.7842</v>
      </c>
      <c r="JV99">
        <v>30.0001</v>
      </c>
      <c r="JW99">
        <v>24.8903</v>
      </c>
      <c r="JX99">
        <v>24.8466</v>
      </c>
      <c r="JY99">
        <v>58.4775</v>
      </c>
      <c r="JZ99">
        <v>23.2715</v>
      </c>
      <c r="KA99">
        <v>20.8522</v>
      </c>
      <c r="KB99">
        <v>15.4277</v>
      </c>
      <c r="KC99">
        <v>1356.62</v>
      </c>
      <c r="KD99">
        <v>8.846780000000001</v>
      </c>
      <c r="KE99">
        <v>100.732</v>
      </c>
      <c r="KF99">
        <v>101.108</v>
      </c>
    </row>
    <row r="100" spans="1:292">
      <c r="A100">
        <v>82</v>
      </c>
      <c r="B100">
        <v>1679509084</v>
      </c>
      <c r="C100">
        <v>496.5</v>
      </c>
      <c r="D100" t="s">
        <v>597</v>
      </c>
      <c r="E100" t="s">
        <v>598</v>
      </c>
      <c r="F100">
        <v>5</v>
      </c>
      <c r="G100" t="s">
        <v>428</v>
      </c>
      <c r="H100">
        <v>1679509076.5</v>
      </c>
      <c r="I100">
        <f>(J100)/1000</f>
        <v>0</v>
      </c>
      <c r="J100">
        <f>IF(DO100, AM100, AG100)</f>
        <v>0</v>
      </c>
      <c r="K100">
        <f>IF(DO100, AH100, AF100)</f>
        <v>0</v>
      </c>
      <c r="L100">
        <f>DQ100 - IF(AT100&gt;1, K100*DK100*100.0/(AV100*EE100), 0)</f>
        <v>0</v>
      </c>
      <c r="M100">
        <f>((S100-I100/2)*L100-K100)/(S100+I100/2)</f>
        <v>0</v>
      </c>
      <c r="N100">
        <f>M100*(DX100+DY100)/1000.0</f>
        <v>0</v>
      </c>
      <c r="O100">
        <f>(DQ100 - IF(AT100&gt;1, K100*DK100*100.0/(AV100*EE100), 0))*(DX100+DY100)/1000.0</f>
        <v>0</v>
      </c>
      <c r="P100">
        <f>2.0/((1/R100-1/Q100)+SIGN(R100)*SQRT((1/R100-1/Q100)*(1/R100-1/Q100) + 4*DL100/((DL100+1)*(DL100+1))*(2*1/R100*1/Q100-1/Q100*1/Q100)))</f>
        <v>0</v>
      </c>
      <c r="Q100">
        <f>IF(LEFT(DM100,1)&lt;&gt;"0",IF(LEFT(DM100,1)="1",3.0,DN100),$D$5+$E$5*(EE100*DX100/($K$5*1000))+$F$5*(EE100*DX100/($K$5*1000))*MAX(MIN(DK100,$J$5),$I$5)*MAX(MIN(DK100,$J$5),$I$5)+$G$5*MAX(MIN(DK100,$J$5),$I$5)*(EE100*DX100/($K$5*1000))+$H$5*(EE100*DX100/($K$5*1000))*(EE100*DX100/($K$5*1000)))</f>
        <v>0</v>
      </c>
      <c r="R100">
        <f>I100*(1000-(1000*0.61365*exp(17.502*V100/(240.97+V100))/(DX100+DY100)+DS100)/2)/(1000*0.61365*exp(17.502*V100/(240.97+V100))/(DX100+DY100)-DS100)</f>
        <v>0</v>
      </c>
      <c r="S100">
        <f>1/((DL100+1)/(P100/1.6)+1/(Q100/1.37)) + DL100/((DL100+1)/(P100/1.6) + DL100/(Q100/1.37))</f>
        <v>0</v>
      </c>
      <c r="T100">
        <f>(DG100*DJ100)</f>
        <v>0</v>
      </c>
      <c r="U100">
        <f>(DZ100+(T100+2*0.95*5.67E-8*(((DZ100+$B$9)+273)^4-(DZ100+273)^4)-44100*I100)/(1.84*29.3*Q100+8*0.95*5.67E-8*(DZ100+273)^3))</f>
        <v>0</v>
      </c>
      <c r="V100">
        <f>($C$9*EA100+$D$9*EB100+$E$9*U100)</f>
        <v>0</v>
      </c>
      <c r="W100">
        <f>0.61365*exp(17.502*V100/(240.97+V100))</f>
        <v>0</v>
      </c>
      <c r="X100">
        <f>(Y100/Z100*100)</f>
        <v>0</v>
      </c>
      <c r="Y100">
        <f>DS100*(DX100+DY100)/1000</f>
        <v>0</v>
      </c>
      <c r="Z100">
        <f>0.61365*exp(17.502*DZ100/(240.97+DZ100))</f>
        <v>0</v>
      </c>
      <c r="AA100">
        <f>(W100-DS100*(DX100+DY100)/1000)</f>
        <v>0</v>
      </c>
      <c r="AB100">
        <f>(-I100*44100)</f>
        <v>0</v>
      </c>
      <c r="AC100">
        <f>2*29.3*Q100*0.92*(DZ100-V100)</f>
        <v>0</v>
      </c>
      <c r="AD100">
        <f>2*0.95*5.67E-8*(((DZ100+$B$9)+273)^4-(V100+273)^4)</f>
        <v>0</v>
      </c>
      <c r="AE100">
        <f>T100+AD100+AB100+AC100</f>
        <v>0</v>
      </c>
      <c r="AF100">
        <f>DW100*AT100*(DR100-DQ100*(1000-AT100*DT100)/(1000-AT100*DS100))/(100*DK100)</f>
        <v>0</v>
      </c>
      <c r="AG100">
        <f>1000*DW100*AT100*(DS100-DT100)/(100*DK100*(1000-AT100*DS100))</f>
        <v>0</v>
      </c>
      <c r="AH100">
        <f>(AI100 - AJ100 - DX100*1E3/(8.314*(DZ100+273.15)) * AL100/DW100 * AK100) * DW100/(100*DK100) * (1000 - DT100)/1000</f>
        <v>0</v>
      </c>
      <c r="AI100">
        <v>1353.130598926882</v>
      </c>
      <c r="AJ100">
        <v>1331.799818181818</v>
      </c>
      <c r="AK100">
        <v>3.299010587248853</v>
      </c>
      <c r="AL100">
        <v>67.30139003579045</v>
      </c>
      <c r="AM100">
        <f>(AO100 - AN100 + DX100*1E3/(8.314*(DZ100+273.15)) * AQ100/DW100 * AP100) * DW100/(100*DK100) * 1000/(1000 - AO100)</f>
        <v>0</v>
      </c>
      <c r="AN100">
        <v>8.881509982355153</v>
      </c>
      <c r="AO100">
        <v>9.363219090909089</v>
      </c>
      <c r="AP100">
        <v>-1.167862358071259E-07</v>
      </c>
      <c r="AQ100">
        <v>93.42874812251745</v>
      </c>
      <c r="AR100">
        <v>2</v>
      </c>
      <c r="AS100">
        <v>0</v>
      </c>
      <c r="AT100">
        <f>IF(AR100*$H$15&gt;=AV100,1.0,(AV100/(AV100-AR100*$H$15)))</f>
        <v>0</v>
      </c>
      <c r="AU100">
        <f>(AT100-1)*100</f>
        <v>0</v>
      </c>
      <c r="AV100">
        <f>MAX(0,($B$15+$C$15*EE100)/(1+$D$15*EE100)*DX100/(DZ100+273)*$E$15)</f>
        <v>0</v>
      </c>
      <c r="AW100" t="s">
        <v>429</v>
      </c>
      <c r="AX100" t="s">
        <v>429</v>
      </c>
      <c r="AY100">
        <v>0</v>
      </c>
      <c r="AZ100">
        <v>0</v>
      </c>
      <c r="BA100">
        <f>1-AY100/AZ100</f>
        <v>0</v>
      </c>
      <c r="BB100">
        <v>0</v>
      </c>
      <c r="BC100" t="s">
        <v>429</v>
      </c>
      <c r="BD100" t="s">
        <v>429</v>
      </c>
      <c r="BE100">
        <v>0</v>
      </c>
      <c r="BF100">
        <v>0</v>
      </c>
      <c r="BG100">
        <f>1-BE100/BF100</f>
        <v>0</v>
      </c>
      <c r="BH100">
        <v>0.5</v>
      </c>
      <c r="BI100">
        <f>DH100</f>
        <v>0</v>
      </c>
      <c r="BJ100">
        <f>K100</f>
        <v>0</v>
      </c>
      <c r="BK100">
        <f>BG100*BH100*BI100</f>
        <v>0</v>
      </c>
      <c r="BL100">
        <f>(BJ100-BB100)/BI100</f>
        <v>0</v>
      </c>
      <c r="BM100">
        <f>(AZ100-BF100)/BF100</f>
        <v>0</v>
      </c>
      <c r="BN100">
        <f>AY100/(BA100+AY100/BF100)</f>
        <v>0</v>
      </c>
      <c r="BO100" t="s">
        <v>429</v>
      </c>
      <c r="BP100">
        <v>0</v>
      </c>
      <c r="BQ100">
        <f>IF(BP100&lt;&gt;0, BP100, BN100)</f>
        <v>0</v>
      </c>
      <c r="BR100">
        <f>1-BQ100/BF100</f>
        <v>0</v>
      </c>
      <c r="BS100">
        <f>(BF100-BE100)/(BF100-BQ100)</f>
        <v>0</v>
      </c>
      <c r="BT100">
        <f>(AZ100-BF100)/(AZ100-BQ100)</f>
        <v>0</v>
      </c>
      <c r="BU100">
        <f>(BF100-BE100)/(BF100-AY100)</f>
        <v>0</v>
      </c>
      <c r="BV100">
        <f>(AZ100-BF100)/(AZ100-AY100)</f>
        <v>0</v>
      </c>
      <c r="BW100">
        <f>(BS100*BQ100/BE100)</f>
        <v>0</v>
      </c>
      <c r="BX100">
        <f>(1-BW100)</f>
        <v>0</v>
      </c>
      <c r="DG100">
        <f>$B$13*EF100+$C$13*EG100+$F$13*ER100*(1-EU100)</f>
        <v>0</v>
      </c>
      <c r="DH100">
        <f>DG100*DI100</f>
        <v>0</v>
      </c>
      <c r="DI100">
        <f>($B$13*$D$11+$C$13*$D$11+$F$13*((FE100+EW100)/MAX(FE100+EW100+FF100, 0.1)*$I$11+FF100/MAX(FE100+EW100+FF100, 0.1)*$J$11))/($B$13+$C$13+$F$13)</f>
        <v>0</v>
      </c>
      <c r="DJ100">
        <f>($B$13*$K$11+$C$13*$K$11+$F$13*((FE100+EW100)/MAX(FE100+EW100+FF100, 0.1)*$P$11+FF100/MAX(FE100+EW100+FF100, 0.1)*$Q$11))/($B$13+$C$13+$F$13)</f>
        <v>0</v>
      </c>
      <c r="DK100">
        <v>1.91</v>
      </c>
      <c r="DL100">
        <v>0.5</v>
      </c>
      <c r="DM100" t="s">
        <v>430</v>
      </c>
      <c r="DN100">
        <v>2</v>
      </c>
      <c r="DO100" t="b">
        <v>1</v>
      </c>
      <c r="DP100">
        <v>1679509076.5</v>
      </c>
      <c r="DQ100">
        <v>1296.328888888889</v>
      </c>
      <c r="DR100">
        <v>1327.081481481482</v>
      </c>
      <c r="DS100">
        <v>9.364334444444445</v>
      </c>
      <c r="DT100">
        <v>8.881511481481482</v>
      </c>
      <c r="DU100">
        <v>1297.374074074074</v>
      </c>
      <c r="DV100">
        <v>9.33684925925926</v>
      </c>
      <c r="DW100">
        <v>500.0175925925926</v>
      </c>
      <c r="DX100">
        <v>90.04383703703705</v>
      </c>
      <c r="DY100">
        <v>0.09994708888888887</v>
      </c>
      <c r="DZ100">
        <v>18.90702222222222</v>
      </c>
      <c r="EA100">
        <v>19.97388888888889</v>
      </c>
      <c r="EB100">
        <v>999.9000000000001</v>
      </c>
      <c r="EC100">
        <v>0</v>
      </c>
      <c r="ED100">
        <v>0</v>
      </c>
      <c r="EE100">
        <v>10001.87148148148</v>
      </c>
      <c r="EF100">
        <v>0</v>
      </c>
      <c r="EG100">
        <v>12.49388518518518</v>
      </c>
      <c r="EH100">
        <v>-30.7521037037037</v>
      </c>
      <c r="EI100">
        <v>1308.582962962963</v>
      </c>
      <c r="EJ100">
        <v>1338.973703703704</v>
      </c>
      <c r="EK100">
        <v>0.4828230370370371</v>
      </c>
      <c r="EL100">
        <v>1327.081481481482</v>
      </c>
      <c r="EM100">
        <v>8.881511481481482</v>
      </c>
      <c r="EN100">
        <v>0.8432005925925927</v>
      </c>
      <c r="EO100">
        <v>0.7997254074074073</v>
      </c>
      <c r="EP100">
        <v>4.456150370370371</v>
      </c>
      <c r="EQ100">
        <v>3.70242962962963</v>
      </c>
      <c r="ER100">
        <v>1999.991481481482</v>
      </c>
      <c r="ES100">
        <v>0.9800032962962961</v>
      </c>
      <c r="ET100">
        <v>0.01999638148148148</v>
      </c>
      <c r="EU100">
        <v>0</v>
      </c>
      <c r="EV100">
        <v>170.0967777777778</v>
      </c>
      <c r="EW100">
        <v>5.00078</v>
      </c>
      <c r="EX100">
        <v>3376.871111111111</v>
      </c>
      <c r="EY100">
        <v>16379.57777777778</v>
      </c>
      <c r="EZ100">
        <v>36.83314814814815</v>
      </c>
      <c r="FA100">
        <v>38.26837037037038</v>
      </c>
      <c r="FB100">
        <v>37.75674074074074</v>
      </c>
      <c r="FC100">
        <v>37.40722222222222</v>
      </c>
      <c r="FD100">
        <v>37.49751851851852</v>
      </c>
      <c r="FE100">
        <v>1955.101481481482</v>
      </c>
      <c r="FF100">
        <v>39.89000000000001</v>
      </c>
      <c r="FG100">
        <v>0</v>
      </c>
      <c r="FH100">
        <v>1679509066</v>
      </c>
      <c r="FI100">
        <v>0</v>
      </c>
      <c r="FJ100">
        <v>170.08612</v>
      </c>
      <c r="FK100">
        <v>1.217846160686697</v>
      </c>
      <c r="FL100">
        <v>-6.640000004594904</v>
      </c>
      <c r="FM100">
        <v>3376.8884</v>
      </c>
      <c r="FN100">
        <v>15</v>
      </c>
      <c r="FO100">
        <v>0</v>
      </c>
      <c r="FP100" t="s">
        <v>431</v>
      </c>
      <c r="FQ100">
        <v>1679456443.1</v>
      </c>
      <c r="FR100">
        <v>1679456433.1</v>
      </c>
      <c r="FS100">
        <v>0</v>
      </c>
      <c r="FT100">
        <v>-0.109</v>
      </c>
      <c r="FU100">
        <v>0.019</v>
      </c>
      <c r="FV100">
        <v>-0.823</v>
      </c>
      <c r="FW100">
        <v>0.271</v>
      </c>
      <c r="FX100">
        <v>420</v>
      </c>
      <c r="FY100">
        <v>24</v>
      </c>
      <c r="FZ100">
        <v>0.71</v>
      </c>
      <c r="GA100">
        <v>0.25</v>
      </c>
      <c r="GB100">
        <v>-30.92083902439024</v>
      </c>
      <c r="GC100">
        <v>3.092040418118478</v>
      </c>
      <c r="GD100">
        <v>0.3335582889625642</v>
      </c>
      <c r="GE100">
        <v>0</v>
      </c>
      <c r="GF100">
        <v>0.4835162926829268</v>
      </c>
      <c r="GG100">
        <v>-0.01425121254355391</v>
      </c>
      <c r="GH100">
        <v>0.001467831256399569</v>
      </c>
      <c r="GI100">
        <v>1</v>
      </c>
      <c r="GJ100">
        <v>1</v>
      </c>
      <c r="GK100">
        <v>2</v>
      </c>
      <c r="GL100" t="s">
        <v>432</v>
      </c>
      <c r="GM100">
        <v>3.10102</v>
      </c>
      <c r="GN100">
        <v>2.73536</v>
      </c>
      <c r="GO100">
        <v>0.191518</v>
      </c>
      <c r="GP100">
        <v>0.194221</v>
      </c>
      <c r="GQ100">
        <v>0.0543205</v>
      </c>
      <c r="GR100">
        <v>0.052824</v>
      </c>
      <c r="GS100">
        <v>20870.3</v>
      </c>
      <c r="GT100">
        <v>20534.6</v>
      </c>
      <c r="GU100">
        <v>26348.7</v>
      </c>
      <c r="GV100">
        <v>25807.8</v>
      </c>
      <c r="GW100">
        <v>40033.4</v>
      </c>
      <c r="GX100">
        <v>37321.2</v>
      </c>
      <c r="GY100">
        <v>46106.2</v>
      </c>
      <c r="GZ100">
        <v>42616.6</v>
      </c>
      <c r="HA100">
        <v>1.93175</v>
      </c>
      <c r="HB100">
        <v>1.9578</v>
      </c>
      <c r="HC100">
        <v>0.0249147</v>
      </c>
      <c r="HD100">
        <v>0</v>
      </c>
      <c r="HE100">
        <v>19.5733</v>
      </c>
      <c r="HF100">
        <v>999.9</v>
      </c>
      <c r="HG100">
        <v>25.7</v>
      </c>
      <c r="HH100">
        <v>29.6</v>
      </c>
      <c r="HI100">
        <v>11.8842</v>
      </c>
      <c r="HJ100">
        <v>60.7977</v>
      </c>
      <c r="HK100">
        <v>26.7588</v>
      </c>
      <c r="HL100">
        <v>1</v>
      </c>
      <c r="HM100">
        <v>-0.187846</v>
      </c>
      <c r="HN100">
        <v>3.59209</v>
      </c>
      <c r="HO100">
        <v>20.2399</v>
      </c>
      <c r="HP100">
        <v>5.21684</v>
      </c>
      <c r="HQ100">
        <v>11.98</v>
      </c>
      <c r="HR100">
        <v>4.96485</v>
      </c>
      <c r="HS100">
        <v>3.27395</v>
      </c>
      <c r="HT100">
        <v>9999</v>
      </c>
      <c r="HU100">
        <v>9999</v>
      </c>
      <c r="HV100">
        <v>9999</v>
      </c>
      <c r="HW100">
        <v>935.8</v>
      </c>
      <c r="HX100">
        <v>1.86416</v>
      </c>
      <c r="HY100">
        <v>1.86015</v>
      </c>
      <c r="HZ100">
        <v>1.85836</v>
      </c>
      <c r="IA100">
        <v>1.85987</v>
      </c>
      <c r="IB100">
        <v>1.85989</v>
      </c>
      <c r="IC100">
        <v>1.85824</v>
      </c>
      <c r="ID100">
        <v>1.85731</v>
      </c>
      <c r="IE100">
        <v>1.8523</v>
      </c>
      <c r="IF100">
        <v>0</v>
      </c>
      <c r="IG100">
        <v>0</v>
      </c>
      <c r="IH100">
        <v>0</v>
      </c>
      <c r="II100">
        <v>0</v>
      </c>
      <c r="IJ100" t="s">
        <v>433</v>
      </c>
      <c r="IK100" t="s">
        <v>434</v>
      </c>
      <c r="IL100" t="s">
        <v>435</v>
      </c>
      <c r="IM100" t="s">
        <v>435</v>
      </c>
      <c r="IN100" t="s">
        <v>435</v>
      </c>
      <c r="IO100" t="s">
        <v>435</v>
      </c>
      <c r="IP100">
        <v>0</v>
      </c>
      <c r="IQ100">
        <v>100</v>
      </c>
      <c r="IR100">
        <v>100</v>
      </c>
      <c r="IS100">
        <v>-1.06</v>
      </c>
      <c r="IT100">
        <v>0.0275</v>
      </c>
      <c r="IU100">
        <v>-0.3228139330668147</v>
      </c>
      <c r="IV100">
        <v>-0.001399286051689175</v>
      </c>
      <c r="IW100">
        <v>1.297619083215453E-06</v>
      </c>
      <c r="IX100">
        <v>-4.997941095464379E-10</v>
      </c>
      <c r="IY100">
        <v>-0.005634625857734406</v>
      </c>
      <c r="IZ100">
        <v>-0.003512179546530375</v>
      </c>
      <c r="JA100">
        <v>0.0008073039280847738</v>
      </c>
      <c r="JB100">
        <v>-5.485301315548657E-06</v>
      </c>
      <c r="JC100">
        <v>2</v>
      </c>
      <c r="JD100">
        <v>1997</v>
      </c>
      <c r="JE100">
        <v>1</v>
      </c>
      <c r="JF100">
        <v>25</v>
      </c>
      <c r="JG100">
        <v>877.3</v>
      </c>
      <c r="JH100">
        <v>877.5</v>
      </c>
      <c r="JI100">
        <v>2.93945</v>
      </c>
      <c r="JJ100">
        <v>2.60254</v>
      </c>
      <c r="JK100">
        <v>1.49658</v>
      </c>
      <c r="JL100">
        <v>2.38892</v>
      </c>
      <c r="JM100">
        <v>1.54907</v>
      </c>
      <c r="JN100">
        <v>2.37793</v>
      </c>
      <c r="JO100">
        <v>34.1678</v>
      </c>
      <c r="JP100">
        <v>24.1838</v>
      </c>
      <c r="JQ100">
        <v>18</v>
      </c>
      <c r="JR100">
        <v>486.547</v>
      </c>
      <c r="JS100">
        <v>514.973</v>
      </c>
      <c r="JT100">
        <v>15.4304</v>
      </c>
      <c r="JU100">
        <v>24.7863</v>
      </c>
      <c r="JV100">
        <v>30.0002</v>
      </c>
      <c r="JW100">
        <v>24.8924</v>
      </c>
      <c r="JX100">
        <v>24.8486</v>
      </c>
      <c r="JY100">
        <v>59.0262</v>
      </c>
      <c r="JZ100">
        <v>23.2715</v>
      </c>
      <c r="KA100">
        <v>20.8522</v>
      </c>
      <c r="KB100">
        <v>15.4439</v>
      </c>
      <c r="KC100">
        <v>1370.04</v>
      </c>
      <c r="KD100">
        <v>8.847429999999999</v>
      </c>
      <c r="KE100">
        <v>100.731</v>
      </c>
      <c r="KF100">
        <v>101.107</v>
      </c>
    </row>
    <row r="101" spans="1:292">
      <c r="A101">
        <v>83</v>
      </c>
      <c r="B101">
        <v>1679509089</v>
      </c>
      <c r="C101">
        <v>501.5</v>
      </c>
      <c r="D101" t="s">
        <v>599</v>
      </c>
      <c r="E101" t="s">
        <v>600</v>
      </c>
      <c r="F101">
        <v>5</v>
      </c>
      <c r="G101" t="s">
        <v>428</v>
      </c>
      <c r="H101">
        <v>1679509081.214286</v>
      </c>
      <c r="I101">
        <f>(J101)/1000</f>
        <v>0</v>
      </c>
      <c r="J101">
        <f>IF(DO101, AM101, AG101)</f>
        <v>0</v>
      </c>
      <c r="K101">
        <f>IF(DO101, AH101, AF101)</f>
        <v>0</v>
      </c>
      <c r="L101">
        <f>DQ101 - IF(AT101&gt;1, K101*DK101*100.0/(AV101*EE101), 0)</f>
        <v>0</v>
      </c>
      <c r="M101">
        <f>((S101-I101/2)*L101-K101)/(S101+I101/2)</f>
        <v>0</v>
      </c>
      <c r="N101">
        <f>M101*(DX101+DY101)/1000.0</f>
        <v>0</v>
      </c>
      <c r="O101">
        <f>(DQ101 - IF(AT101&gt;1, K101*DK101*100.0/(AV101*EE101), 0))*(DX101+DY101)/1000.0</f>
        <v>0</v>
      </c>
      <c r="P101">
        <f>2.0/((1/R101-1/Q101)+SIGN(R101)*SQRT((1/R101-1/Q101)*(1/R101-1/Q101) + 4*DL101/((DL101+1)*(DL101+1))*(2*1/R101*1/Q101-1/Q101*1/Q101)))</f>
        <v>0</v>
      </c>
      <c r="Q101">
        <f>IF(LEFT(DM101,1)&lt;&gt;"0",IF(LEFT(DM101,1)="1",3.0,DN101),$D$5+$E$5*(EE101*DX101/($K$5*1000))+$F$5*(EE101*DX101/($K$5*1000))*MAX(MIN(DK101,$J$5),$I$5)*MAX(MIN(DK101,$J$5),$I$5)+$G$5*MAX(MIN(DK101,$J$5),$I$5)*(EE101*DX101/($K$5*1000))+$H$5*(EE101*DX101/($K$5*1000))*(EE101*DX101/($K$5*1000)))</f>
        <v>0</v>
      </c>
      <c r="R101">
        <f>I101*(1000-(1000*0.61365*exp(17.502*V101/(240.97+V101))/(DX101+DY101)+DS101)/2)/(1000*0.61365*exp(17.502*V101/(240.97+V101))/(DX101+DY101)-DS101)</f>
        <v>0</v>
      </c>
      <c r="S101">
        <f>1/((DL101+1)/(P101/1.6)+1/(Q101/1.37)) + DL101/((DL101+1)/(P101/1.6) + DL101/(Q101/1.37))</f>
        <v>0</v>
      </c>
      <c r="T101">
        <f>(DG101*DJ101)</f>
        <v>0</v>
      </c>
      <c r="U101">
        <f>(DZ101+(T101+2*0.95*5.67E-8*(((DZ101+$B$9)+273)^4-(DZ101+273)^4)-44100*I101)/(1.84*29.3*Q101+8*0.95*5.67E-8*(DZ101+273)^3))</f>
        <v>0</v>
      </c>
      <c r="V101">
        <f>($C$9*EA101+$D$9*EB101+$E$9*U101)</f>
        <v>0</v>
      </c>
      <c r="W101">
        <f>0.61365*exp(17.502*V101/(240.97+V101))</f>
        <v>0</v>
      </c>
      <c r="X101">
        <f>(Y101/Z101*100)</f>
        <v>0</v>
      </c>
      <c r="Y101">
        <f>DS101*(DX101+DY101)/1000</f>
        <v>0</v>
      </c>
      <c r="Z101">
        <f>0.61365*exp(17.502*DZ101/(240.97+DZ101))</f>
        <v>0</v>
      </c>
      <c r="AA101">
        <f>(W101-DS101*(DX101+DY101)/1000)</f>
        <v>0</v>
      </c>
      <c r="AB101">
        <f>(-I101*44100)</f>
        <v>0</v>
      </c>
      <c r="AC101">
        <f>2*29.3*Q101*0.92*(DZ101-V101)</f>
        <v>0</v>
      </c>
      <c r="AD101">
        <f>2*0.95*5.67E-8*(((DZ101+$B$9)+273)^4-(V101+273)^4)</f>
        <v>0</v>
      </c>
      <c r="AE101">
        <f>T101+AD101+AB101+AC101</f>
        <v>0</v>
      </c>
      <c r="AF101">
        <f>DW101*AT101*(DR101-DQ101*(1000-AT101*DT101)/(1000-AT101*DS101))/(100*DK101)</f>
        <v>0</v>
      </c>
      <c r="AG101">
        <f>1000*DW101*AT101*(DS101-DT101)/(100*DK101*(1000-AT101*DS101))</f>
        <v>0</v>
      </c>
      <c r="AH101">
        <f>(AI101 - AJ101 - DX101*1E3/(8.314*(DZ101+273.15)) * AL101/DW101 * AK101) * DW101/(100*DK101) * (1000 - DT101)/1000</f>
        <v>0</v>
      </c>
      <c r="AI101">
        <v>1369.878758394853</v>
      </c>
      <c r="AJ101">
        <v>1348.321272727273</v>
      </c>
      <c r="AK101">
        <v>3.302007842406459</v>
      </c>
      <c r="AL101">
        <v>67.30139003579045</v>
      </c>
      <c r="AM101">
        <f>(AO101 - AN101 + DX101*1E3/(8.314*(DZ101+273.15)) * AQ101/DW101 * AP101) * DW101/(100*DK101) * 1000/(1000 - AO101)</f>
        <v>0</v>
      </c>
      <c r="AN101">
        <v>8.881098275296536</v>
      </c>
      <c r="AO101">
        <v>9.361343515151512</v>
      </c>
      <c r="AP101">
        <v>-7.357514395404666E-07</v>
      </c>
      <c r="AQ101">
        <v>93.42874812251745</v>
      </c>
      <c r="AR101">
        <v>2</v>
      </c>
      <c r="AS101">
        <v>0</v>
      </c>
      <c r="AT101">
        <f>IF(AR101*$H$15&gt;=AV101,1.0,(AV101/(AV101-AR101*$H$15)))</f>
        <v>0</v>
      </c>
      <c r="AU101">
        <f>(AT101-1)*100</f>
        <v>0</v>
      </c>
      <c r="AV101">
        <f>MAX(0,($B$15+$C$15*EE101)/(1+$D$15*EE101)*DX101/(DZ101+273)*$E$15)</f>
        <v>0</v>
      </c>
      <c r="AW101" t="s">
        <v>429</v>
      </c>
      <c r="AX101" t="s">
        <v>429</v>
      </c>
      <c r="AY101">
        <v>0</v>
      </c>
      <c r="AZ101">
        <v>0</v>
      </c>
      <c r="BA101">
        <f>1-AY101/AZ101</f>
        <v>0</v>
      </c>
      <c r="BB101">
        <v>0</v>
      </c>
      <c r="BC101" t="s">
        <v>429</v>
      </c>
      <c r="BD101" t="s">
        <v>429</v>
      </c>
      <c r="BE101">
        <v>0</v>
      </c>
      <c r="BF101">
        <v>0</v>
      </c>
      <c r="BG101">
        <f>1-BE101/BF101</f>
        <v>0</v>
      </c>
      <c r="BH101">
        <v>0.5</v>
      </c>
      <c r="BI101">
        <f>DH101</f>
        <v>0</v>
      </c>
      <c r="BJ101">
        <f>K101</f>
        <v>0</v>
      </c>
      <c r="BK101">
        <f>BG101*BH101*BI101</f>
        <v>0</v>
      </c>
      <c r="BL101">
        <f>(BJ101-BB101)/BI101</f>
        <v>0</v>
      </c>
      <c r="BM101">
        <f>(AZ101-BF101)/BF101</f>
        <v>0</v>
      </c>
      <c r="BN101">
        <f>AY101/(BA101+AY101/BF101)</f>
        <v>0</v>
      </c>
      <c r="BO101" t="s">
        <v>429</v>
      </c>
      <c r="BP101">
        <v>0</v>
      </c>
      <c r="BQ101">
        <f>IF(BP101&lt;&gt;0, BP101, BN101)</f>
        <v>0</v>
      </c>
      <c r="BR101">
        <f>1-BQ101/BF101</f>
        <v>0</v>
      </c>
      <c r="BS101">
        <f>(BF101-BE101)/(BF101-BQ101)</f>
        <v>0</v>
      </c>
      <c r="BT101">
        <f>(AZ101-BF101)/(AZ101-BQ101)</f>
        <v>0</v>
      </c>
      <c r="BU101">
        <f>(BF101-BE101)/(BF101-AY101)</f>
        <v>0</v>
      </c>
      <c r="BV101">
        <f>(AZ101-BF101)/(AZ101-AY101)</f>
        <v>0</v>
      </c>
      <c r="BW101">
        <f>(BS101*BQ101/BE101)</f>
        <v>0</v>
      </c>
      <c r="BX101">
        <f>(1-BW101)</f>
        <v>0</v>
      </c>
      <c r="DG101">
        <f>$B$13*EF101+$C$13*EG101+$F$13*ER101*(1-EU101)</f>
        <v>0</v>
      </c>
      <c r="DH101">
        <f>DG101*DI101</f>
        <v>0</v>
      </c>
      <c r="DI101">
        <f>($B$13*$D$11+$C$13*$D$11+$F$13*((FE101+EW101)/MAX(FE101+EW101+FF101, 0.1)*$I$11+FF101/MAX(FE101+EW101+FF101, 0.1)*$J$11))/($B$13+$C$13+$F$13)</f>
        <v>0</v>
      </c>
      <c r="DJ101">
        <f>($B$13*$K$11+$C$13*$K$11+$F$13*((FE101+EW101)/MAX(FE101+EW101+FF101, 0.1)*$P$11+FF101/MAX(FE101+EW101+FF101, 0.1)*$Q$11))/($B$13+$C$13+$F$13)</f>
        <v>0</v>
      </c>
      <c r="DK101">
        <v>1.91</v>
      </c>
      <c r="DL101">
        <v>0.5</v>
      </c>
      <c r="DM101" t="s">
        <v>430</v>
      </c>
      <c r="DN101">
        <v>2</v>
      </c>
      <c r="DO101" t="b">
        <v>1</v>
      </c>
      <c r="DP101">
        <v>1679509081.214286</v>
      </c>
      <c r="DQ101">
        <v>1311.841071428571</v>
      </c>
      <c r="DR101">
        <v>1342.523571428572</v>
      </c>
      <c r="DS101">
        <v>9.363061428571427</v>
      </c>
      <c r="DT101">
        <v>8.881452142857142</v>
      </c>
      <c r="DU101">
        <v>1312.896428571428</v>
      </c>
      <c r="DV101">
        <v>9.335588571428572</v>
      </c>
      <c r="DW101">
        <v>500.0227142857142</v>
      </c>
      <c r="DX101">
        <v>90.04285714285713</v>
      </c>
      <c r="DY101">
        <v>0.09996747142857142</v>
      </c>
      <c r="DZ101">
        <v>18.90792142857143</v>
      </c>
      <c r="EA101">
        <v>19.983675</v>
      </c>
      <c r="EB101">
        <v>999.9000000000002</v>
      </c>
      <c r="EC101">
        <v>0</v>
      </c>
      <c r="ED101">
        <v>0</v>
      </c>
      <c r="EE101">
        <v>9992.004285714285</v>
      </c>
      <c r="EF101">
        <v>0</v>
      </c>
      <c r="EG101">
        <v>12.49181428571428</v>
      </c>
      <c r="EH101">
        <v>-30.68153928571429</v>
      </c>
      <c r="EI101">
        <v>1324.240714285714</v>
      </c>
      <c r="EJ101">
        <v>1354.554285714286</v>
      </c>
      <c r="EK101">
        <v>0.4816101071428571</v>
      </c>
      <c r="EL101">
        <v>1342.523571428572</v>
      </c>
      <c r="EM101">
        <v>8.881452142857142</v>
      </c>
      <c r="EN101">
        <v>0.8430767499999999</v>
      </c>
      <c r="EO101">
        <v>0.7997113214285715</v>
      </c>
      <c r="EP101">
        <v>4.454053214285715</v>
      </c>
      <c r="EQ101">
        <v>3.702179642857143</v>
      </c>
      <c r="ER101">
        <v>2000.007857142857</v>
      </c>
      <c r="ES101">
        <v>0.9800033571428569</v>
      </c>
      <c r="ET101">
        <v>0.01999632142857143</v>
      </c>
      <c r="EU101">
        <v>0</v>
      </c>
      <c r="EV101">
        <v>170.1109285714286</v>
      </c>
      <c r="EW101">
        <v>5.00078</v>
      </c>
      <c r="EX101">
        <v>3376.323571428572</v>
      </c>
      <c r="EY101">
        <v>16379.71428571429</v>
      </c>
      <c r="EZ101">
        <v>36.80782142857144</v>
      </c>
      <c r="FA101">
        <v>38.241</v>
      </c>
      <c r="FB101">
        <v>37.7475</v>
      </c>
      <c r="FC101">
        <v>37.38821428571428</v>
      </c>
      <c r="FD101">
        <v>37.46189285714286</v>
      </c>
      <c r="FE101">
        <v>1955.117857142857</v>
      </c>
      <c r="FF101">
        <v>39.89000000000001</v>
      </c>
      <c r="FG101">
        <v>0</v>
      </c>
      <c r="FH101">
        <v>1679509071.4</v>
      </c>
      <c r="FI101">
        <v>0</v>
      </c>
      <c r="FJ101">
        <v>170.1111923076923</v>
      </c>
      <c r="FK101">
        <v>-0.5075897418147987</v>
      </c>
      <c r="FL101">
        <v>-8.565470117233541</v>
      </c>
      <c r="FM101">
        <v>3376.292307692308</v>
      </c>
      <c r="FN101">
        <v>15</v>
      </c>
      <c r="FO101">
        <v>0</v>
      </c>
      <c r="FP101" t="s">
        <v>431</v>
      </c>
      <c r="FQ101">
        <v>1679456443.1</v>
      </c>
      <c r="FR101">
        <v>1679456433.1</v>
      </c>
      <c r="FS101">
        <v>0</v>
      </c>
      <c r="FT101">
        <v>-0.109</v>
      </c>
      <c r="FU101">
        <v>0.019</v>
      </c>
      <c r="FV101">
        <v>-0.823</v>
      </c>
      <c r="FW101">
        <v>0.271</v>
      </c>
      <c r="FX101">
        <v>420</v>
      </c>
      <c r="FY101">
        <v>24</v>
      </c>
      <c r="FZ101">
        <v>0.71</v>
      </c>
      <c r="GA101">
        <v>0.25</v>
      </c>
      <c r="GB101">
        <v>-30.7728756097561</v>
      </c>
      <c r="GC101">
        <v>1.257376306620214</v>
      </c>
      <c r="GD101">
        <v>0.2077920322664195</v>
      </c>
      <c r="GE101">
        <v>0</v>
      </c>
      <c r="GF101">
        <v>0.4823068292682927</v>
      </c>
      <c r="GG101">
        <v>-0.01420354703832774</v>
      </c>
      <c r="GH101">
        <v>0.001468945314402258</v>
      </c>
      <c r="GI101">
        <v>1</v>
      </c>
      <c r="GJ101">
        <v>1</v>
      </c>
      <c r="GK101">
        <v>2</v>
      </c>
      <c r="GL101" t="s">
        <v>432</v>
      </c>
      <c r="GM101">
        <v>3.10088</v>
      </c>
      <c r="GN101">
        <v>2.73515</v>
      </c>
      <c r="GO101">
        <v>0.192948</v>
      </c>
      <c r="GP101">
        <v>0.195653</v>
      </c>
      <c r="GQ101">
        <v>0.0543147</v>
      </c>
      <c r="GR101">
        <v>0.052826</v>
      </c>
      <c r="GS101">
        <v>20833.5</v>
      </c>
      <c r="GT101">
        <v>20498.1</v>
      </c>
      <c r="GU101">
        <v>26348.7</v>
      </c>
      <c r="GV101">
        <v>25807.8</v>
      </c>
      <c r="GW101">
        <v>40033.9</v>
      </c>
      <c r="GX101">
        <v>37321.5</v>
      </c>
      <c r="GY101">
        <v>46106.3</v>
      </c>
      <c r="GZ101">
        <v>42616.7</v>
      </c>
      <c r="HA101">
        <v>1.9314</v>
      </c>
      <c r="HB101">
        <v>1.95812</v>
      </c>
      <c r="HC101">
        <v>0.0247806</v>
      </c>
      <c r="HD101">
        <v>0</v>
      </c>
      <c r="HE101">
        <v>19.5743</v>
      </c>
      <c r="HF101">
        <v>999.9</v>
      </c>
      <c r="HG101">
        <v>25.7</v>
      </c>
      <c r="HH101">
        <v>29.6</v>
      </c>
      <c r="HI101">
        <v>11.8838</v>
      </c>
      <c r="HJ101">
        <v>61.1077</v>
      </c>
      <c r="HK101">
        <v>26.8229</v>
      </c>
      <c r="HL101">
        <v>1</v>
      </c>
      <c r="HM101">
        <v>-0.187658</v>
      </c>
      <c r="HN101">
        <v>3.60029</v>
      </c>
      <c r="HO101">
        <v>20.2394</v>
      </c>
      <c r="HP101">
        <v>5.21474</v>
      </c>
      <c r="HQ101">
        <v>11.98</v>
      </c>
      <c r="HR101">
        <v>4.96465</v>
      </c>
      <c r="HS101">
        <v>3.2736</v>
      </c>
      <c r="HT101">
        <v>9999</v>
      </c>
      <c r="HU101">
        <v>9999</v>
      </c>
      <c r="HV101">
        <v>9999</v>
      </c>
      <c r="HW101">
        <v>935.8</v>
      </c>
      <c r="HX101">
        <v>1.86417</v>
      </c>
      <c r="HY101">
        <v>1.86015</v>
      </c>
      <c r="HZ101">
        <v>1.85834</v>
      </c>
      <c r="IA101">
        <v>1.85988</v>
      </c>
      <c r="IB101">
        <v>1.85989</v>
      </c>
      <c r="IC101">
        <v>1.85826</v>
      </c>
      <c r="ID101">
        <v>1.8573</v>
      </c>
      <c r="IE101">
        <v>1.85232</v>
      </c>
      <c r="IF101">
        <v>0</v>
      </c>
      <c r="IG101">
        <v>0</v>
      </c>
      <c r="IH101">
        <v>0</v>
      </c>
      <c r="II101">
        <v>0</v>
      </c>
      <c r="IJ101" t="s">
        <v>433</v>
      </c>
      <c r="IK101" t="s">
        <v>434</v>
      </c>
      <c r="IL101" t="s">
        <v>435</v>
      </c>
      <c r="IM101" t="s">
        <v>435</v>
      </c>
      <c r="IN101" t="s">
        <v>435</v>
      </c>
      <c r="IO101" t="s">
        <v>435</v>
      </c>
      <c r="IP101">
        <v>0</v>
      </c>
      <c r="IQ101">
        <v>100</v>
      </c>
      <c r="IR101">
        <v>100</v>
      </c>
      <c r="IS101">
        <v>-1.07</v>
      </c>
      <c r="IT101">
        <v>0.0275</v>
      </c>
      <c r="IU101">
        <v>-0.3228139330668147</v>
      </c>
      <c r="IV101">
        <v>-0.001399286051689175</v>
      </c>
      <c r="IW101">
        <v>1.297619083215453E-06</v>
      </c>
      <c r="IX101">
        <v>-4.997941095464379E-10</v>
      </c>
      <c r="IY101">
        <v>-0.005634625857734406</v>
      </c>
      <c r="IZ101">
        <v>-0.003512179546530375</v>
      </c>
      <c r="JA101">
        <v>0.0008073039280847738</v>
      </c>
      <c r="JB101">
        <v>-5.485301315548657E-06</v>
      </c>
      <c r="JC101">
        <v>2</v>
      </c>
      <c r="JD101">
        <v>1997</v>
      </c>
      <c r="JE101">
        <v>1</v>
      </c>
      <c r="JF101">
        <v>25</v>
      </c>
      <c r="JG101">
        <v>877.4</v>
      </c>
      <c r="JH101">
        <v>877.6</v>
      </c>
      <c r="JI101">
        <v>2.96753</v>
      </c>
      <c r="JJ101">
        <v>2.60254</v>
      </c>
      <c r="JK101">
        <v>1.49658</v>
      </c>
      <c r="JL101">
        <v>2.39014</v>
      </c>
      <c r="JM101">
        <v>1.54907</v>
      </c>
      <c r="JN101">
        <v>2.34863</v>
      </c>
      <c r="JO101">
        <v>34.1678</v>
      </c>
      <c r="JP101">
        <v>24.1838</v>
      </c>
      <c r="JQ101">
        <v>18</v>
      </c>
      <c r="JR101">
        <v>486.36</v>
      </c>
      <c r="JS101">
        <v>515.208</v>
      </c>
      <c r="JT101">
        <v>15.4471</v>
      </c>
      <c r="JU101">
        <v>24.7884</v>
      </c>
      <c r="JV101">
        <v>30.0001</v>
      </c>
      <c r="JW101">
        <v>24.8939</v>
      </c>
      <c r="JX101">
        <v>24.8506</v>
      </c>
      <c r="JY101">
        <v>59.6357</v>
      </c>
      <c r="JZ101">
        <v>23.2715</v>
      </c>
      <c r="KA101">
        <v>20.8522</v>
      </c>
      <c r="KB101">
        <v>15.4493</v>
      </c>
      <c r="KC101">
        <v>1390.09</v>
      </c>
      <c r="KD101">
        <v>8.847149999999999</v>
      </c>
      <c r="KE101">
        <v>100.732</v>
      </c>
      <c r="KF101">
        <v>101.108</v>
      </c>
    </row>
    <row r="102" spans="1:292">
      <c r="A102">
        <v>84</v>
      </c>
      <c r="B102">
        <v>1679509094</v>
      </c>
      <c r="C102">
        <v>506.5</v>
      </c>
      <c r="D102" t="s">
        <v>601</v>
      </c>
      <c r="E102" t="s">
        <v>602</v>
      </c>
      <c r="F102">
        <v>5</v>
      </c>
      <c r="G102" t="s">
        <v>428</v>
      </c>
      <c r="H102">
        <v>1679509086.5</v>
      </c>
      <c r="I102">
        <f>(J102)/1000</f>
        <v>0</v>
      </c>
      <c r="J102">
        <f>IF(DO102, AM102, AG102)</f>
        <v>0</v>
      </c>
      <c r="K102">
        <f>IF(DO102, AH102, AF102)</f>
        <v>0</v>
      </c>
      <c r="L102">
        <f>DQ102 - IF(AT102&gt;1, K102*DK102*100.0/(AV102*EE102), 0)</f>
        <v>0</v>
      </c>
      <c r="M102">
        <f>((S102-I102/2)*L102-K102)/(S102+I102/2)</f>
        <v>0</v>
      </c>
      <c r="N102">
        <f>M102*(DX102+DY102)/1000.0</f>
        <v>0</v>
      </c>
      <c r="O102">
        <f>(DQ102 - IF(AT102&gt;1, K102*DK102*100.0/(AV102*EE102), 0))*(DX102+DY102)/1000.0</f>
        <v>0</v>
      </c>
      <c r="P102">
        <f>2.0/((1/R102-1/Q102)+SIGN(R102)*SQRT((1/R102-1/Q102)*(1/R102-1/Q102) + 4*DL102/((DL102+1)*(DL102+1))*(2*1/R102*1/Q102-1/Q102*1/Q102)))</f>
        <v>0</v>
      </c>
      <c r="Q102">
        <f>IF(LEFT(DM102,1)&lt;&gt;"0",IF(LEFT(DM102,1)="1",3.0,DN102),$D$5+$E$5*(EE102*DX102/($K$5*1000))+$F$5*(EE102*DX102/($K$5*1000))*MAX(MIN(DK102,$J$5),$I$5)*MAX(MIN(DK102,$J$5),$I$5)+$G$5*MAX(MIN(DK102,$J$5),$I$5)*(EE102*DX102/($K$5*1000))+$H$5*(EE102*DX102/($K$5*1000))*(EE102*DX102/($K$5*1000)))</f>
        <v>0</v>
      </c>
      <c r="R102">
        <f>I102*(1000-(1000*0.61365*exp(17.502*V102/(240.97+V102))/(DX102+DY102)+DS102)/2)/(1000*0.61365*exp(17.502*V102/(240.97+V102))/(DX102+DY102)-DS102)</f>
        <v>0</v>
      </c>
      <c r="S102">
        <f>1/((DL102+1)/(P102/1.6)+1/(Q102/1.37)) + DL102/((DL102+1)/(P102/1.6) + DL102/(Q102/1.37))</f>
        <v>0</v>
      </c>
      <c r="T102">
        <f>(DG102*DJ102)</f>
        <v>0</v>
      </c>
      <c r="U102">
        <f>(DZ102+(T102+2*0.95*5.67E-8*(((DZ102+$B$9)+273)^4-(DZ102+273)^4)-44100*I102)/(1.84*29.3*Q102+8*0.95*5.67E-8*(DZ102+273)^3))</f>
        <v>0</v>
      </c>
      <c r="V102">
        <f>($C$9*EA102+$D$9*EB102+$E$9*U102)</f>
        <v>0</v>
      </c>
      <c r="W102">
        <f>0.61365*exp(17.502*V102/(240.97+V102))</f>
        <v>0</v>
      </c>
      <c r="X102">
        <f>(Y102/Z102*100)</f>
        <v>0</v>
      </c>
      <c r="Y102">
        <f>DS102*(DX102+DY102)/1000</f>
        <v>0</v>
      </c>
      <c r="Z102">
        <f>0.61365*exp(17.502*DZ102/(240.97+DZ102))</f>
        <v>0</v>
      </c>
      <c r="AA102">
        <f>(W102-DS102*(DX102+DY102)/1000)</f>
        <v>0</v>
      </c>
      <c r="AB102">
        <f>(-I102*44100)</f>
        <v>0</v>
      </c>
      <c r="AC102">
        <f>2*29.3*Q102*0.92*(DZ102-V102)</f>
        <v>0</v>
      </c>
      <c r="AD102">
        <f>2*0.95*5.67E-8*(((DZ102+$B$9)+273)^4-(V102+273)^4)</f>
        <v>0</v>
      </c>
      <c r="AE102">
        <f>T102+AD102+AB102+AC102</f>
        <v>0</v>
      </c>
      <c r="AF102">
        <f>DW102*AT102*(DR102-DQ102*(1000-AT102*DT102)/(1000-AT102*DS102))/(100*DK102)</f>
        <v>0</v>
      </c>
      <c r="AG102">
        <f>1000*DW102*AT102*(DS102-DT102)/(100*DK102*(1000-AT102*DS102))</f>
        <v>0</v>
      </c>
      <c r="AH102">
        <f>(AI102 - AJ102 - DX102*1E3/(8.314*(DZ102+273.15)) * AL102/DW102 * AK102) * DW102/(100*DK102) * (1000 - DT102)/1000</f>
        <v>0</v>
      </c>
      <c r="AI102">
        <v>1386.766170494158</v>
      </c>
      <c r="AJ102">
        <v>1365.134666666667</v>
      </c>
      <c r="AK102">
        <v>3.369010064421638</v>
      </c>
      <c r="AL102">
        <v>67.30139003579045</v>
      </c>
      <c r="AM102">
        <f>(AO102 - AN102 + DX102*1E3/(8.314*(DZ102+273.15)) * AQ102/DW102 * AP102) * DW102/(100*DK102) * 1000/(1000 - AO102)</f>
        <v>0</v>
      </c>
      <c r="AN102">
        <v>8.881773635876495</v>
      </c>
      <c r="AO102">
        <v>9.360180909090904</v>
      </c>
      <c r="AP102">
        <v>3.294827650832535E-07</v>
      </c>
      <c r="AQ102">
        <v>93.42874812251745</v>
      </c>
      <c r="AR102">
        <v>2</v>
      </c>
      <c r="AS102">
        <v>0</v>
      </c>
      <c r="AT102">
        <f>IF(AR102*$H$15&gt;=AV102,1.0,(AV102/(AV102-AR102*$H$15)))</f>
        <v>0</v>
      </c>
      <c r="AU102">
        <f>(AT102-1)*100</f>
        <v>0</v>
      </c>
      <c r="AV102">
        <f>MAX(0,($B$15+$C$15*EE102)/(1+$D$15*EE102)*DX102/(DZ102+273)*$E$15)</f>
        <v>0</v>
      </c>
      <c r="AW102" t="s">
        <v>429</v>
      </c>
      <c r="AX102" t="s">
        <v>429</v>
      </c>
      <c r="AY102">
        <v>0</v>
      </c>
      <c r="AZ102">
        <v>0</v>
      </c>
      <c r="BA102">
        <f>1-AY102/AZ102</f>
        <v>0</v>
      </c>
      <c r="BB102">
        <v>0</v>
      </c>
      <c r="BC102" t="s">
        <v>429</v>
      </c>
      <c r="BD102" t="s">
        <v>429</v>
      </c>
      <c r="BE102">
        <v>0</v>
      </c>
      <c r="BF102">
        <v>0</v>
      </c>
      <c r="BG102">
        <f>1-BE102/BF102</f>
        <v>0</v>
      </c>
      <c r="BH102">
        <v>0.5</v>
      </c>
      <c r="BI102">
        <f>DH102</f>
        <v>0</v>
      </c>
      <c r="BJ102">
        <f>K102</f>
        <v>0</v>
      </c>
      <c r="BK102">
        <f>BG102*BH102*BI102</f>
        <v>0</v>
      </c>
      <c r="BL102">
        <f>(BJ102-BB102)/BI102</f>
        <v>0</v>
      </c>
      <c r="BM102">
        <f>(AZ102-BF102)/BF102</f>
        <v>0</v>
      </c>
      <c r="BN102">
        <f>AY102/(BA102+AY102/BF102)</f>
        <v>0</v>
      </c>
      <c r="BO102" t="s">
        <v>429</v>
      </c>
      <c r="BP102">
        <v>0</v>
      </c>
      <c r="BQ102">
        <f>IF(BP102&lt;&gt;0, BP102, BN102)</f>
        <v>0</v>
      </c>
      <c r="BR102">
        <f>1-BQ102/BF102</f>
        <v>0</v>
      </c>
      <c r="BS102">
        <f>(BF102-BE102)/(BF102-BQ102)</f>
        <v>0</v>
      </c>
      <c r="BT102">
        <f>(AZ102-BF102)/(AZ102-BQ102)</f>
        <v>0</v>
      </c>
      <c r="BU102">
        <f>(BF102-BE102)/(BF102-AY102)</f>
        <v>0</v>
      </c>
      <c r="BV102">
        <f>(AZ102-BF102)/(AZ102-AY102)</f>
        <v>0</v>
      </c>
      <c r="BW102">
        <f>(BS102*BQ102/BE102)</f>
        <v>0</v>
      </c>
      <c r="BX102">
        <f>(1-BW102)</f>
        <v>0</v>
      </c>
      <c r="DG102">
        <f>$B$13*EF102+$C$13*EG102+$F$13*ER102*(1-EU102)</f>
        <v>0</v>
      </c>
      <c r="DH102">
        <f>DG102*DI102</f>
        <v>0</v>
      </c>
      <c r="DI102">
        <f>($B$13*$D$11+$C$13*$D$11+$F$13*((FE102+EW102)/MAX(FE102+EW102+FF102, 0.1)*$I$11+FF102/MAX(FE102+EW102+FF102, 0.1)*$J$11))/($B$13+$C$13+$F$13)</f>
        <v>0</v>
      </c>
      <c r="DJ102">
        <f>($B$13*$K$11+$C$13*$K$11+$F$13*((FE102+EW102)/MAX(FE102+EW102+FF102, 0.1)*$P$11+FF102/MAX(FE102+EW102+FF102, 0.1)*$Q$11))/($B$13+$C$13+$F$13)</f>
        <v>0</v>
      </c>
      <c r="DK102">
        <v>1.91</v>
      </c>
      <c r="DL102">
        <v>0.5</v>
      </c>
      <c r="DM102" t="s">
        <v>430</v>
      </c>
      <c r="DN102">
        <v>2</v>
      </c>
      <c r="DO102" t="b">
        <v>1</v>
      </c>
      <c r="DP102">
        <v>1679509086.5</v>
      </c>
      <c r="DQ102">
        <v>1329.217037037037</v>
      </c>
      <c r="DR102">
        <v>1359.998888888889</v>
      </c>
      <c r="DS102">
        <v>9.361854074074074</v>
      </c>
      <c r="DT102">
        <v>8.881523333333334</v>
      </c>
      <c r="DU102">
        <v>1330.283333333333</v>
      </c>
      <c r="DV102">
        <v>9.334393333333335</v>
      </c>
      <c r="DW102">
        <v>500.0151111111111</v>
      </c>
      <c r="DX102">
        <v>90.04165185185185</v>
      </c>
      <c r="DY102">
        <v>0.09996446666666667</v>
      </c>
      <c r="DZ102">
        <v>18.90910740740741</v>
      </c>
      <c r="EA102">
        <v>19.98539259259259</v>
      </c>
      <c r="EB102">
        <v>999.9000000000001</v>
      </c>
      <c r="EC102">
        <v>0</v>
      </c>
      <c r="ED102">
        <v>0</v>
      </c>
      <c r="EE102">
        <v>9994.834444444445</v>
      </c>
      <c r="EF102">
        <v>0</v>
      </c>
      <c r="EG102">
        <v>12.48287037037037</v>
      </c>
      <c r="EH102">
        <v>-30.78086666666666</v>
      </c>
      <c r="EI102">
        <v>1341.779259259259</v>
      </c>
      <c r="EJ102">
        <v>1372.185925925926</v>
      </c>
      <c r="EK102">
        <v>0.4803313333333333</v>
      </c>
      <c r="EL102">
        <v>1359.998888888889</v>
      </c>
      <c r="EM102">
        <v>8.881523333333334</v>
      </c>
      <c r="EN102">
        <v>0.8429568148148149</v>
      </c>
      <c r="EO102">
        <v>0.799707037037037</v>
      </c>
      <c r="EP102">
        <v>4.452020740740741</v>
      </c>
      <c r="EQ102">
        <v>3.702104074074074</v>
      </c>
      <c r="ER102">
        <v>2000.025555555556</v>
      </c>
      <c r="ES102">
        <v>0.9800033333333332</v>
      </c>
      <c r="ET102">
        <v>0.01999628148148148</v>
      </c>
      <c r="EU102">
        <v>0</v>
      </c>
      <c r="EV102">
        <v>170.1448148148148</v>
      </c>
      <c r="EW102">
        <v>5.00078</v>
      </c>
      <c r="EX102">
        <v>3375.716666666667</v>
      </c>
      <c r="EY102">
        <v>16379.85925925926</v>
      </c>
      <c r="EZ102">
        <v>36.77525925925926</v>
      </c>
      <c r="FA102">
        <v>38.22433333333333</v>
      </c>
      <c r="FB102">
        <v>37.76125925925925</v>
      </c>
      <c r="FC102">
        <v>37.37718518518519</v>
      </c>
      <c r="FD102">
        <v>37.43725925925926</v>
      </c>
      <c r="FE102">
        <v>1955.133703703704</v>
      </c>
      <c r="FF102">
        <v>39.89000000000001</v>
      </c>
      <c r="FG102">
        <v>0</v>
      </c>
      <c r="FH102">
        <v>1679509076.2</v>
      </c>
      <c r="FI102">
        <v>0</v>
      </c>
      <c r="FJ102">
        <v>170.1320384615385</v>
      </c>
      <c r="FK102">
        <v>0.2072820547594013</v>
      </c>
      <c r="FL102">
        <v>-6.185299161618325</v>
      </c>
      <c r="FM102">
        <v>3375.766923076923</v>
      </c>
      <c r="FN102">
        <v>15</v>
      </c>
      <c r="FO102">
        <v>0</v>
      </c>
      <c r="FP102" t="s">
        <v>431</v>
      </c>
      <c r="FQ102">
        <v>1679456443.1</v>
      </c>
      <c r="FR102">
        <v>1679456433.1</v>
      </c>
      <c r="FS102">
        <v>0</v>
      </c>
      <c r="FT102">
        <v>-0.109</v>
      </c>
      <c r="FU102">
        <v>0.019</v>
      </c>
      <c r="FV102">
        <v>-0.823</v>
      </c>
      <c r="FW102">
        <v>0.271</v>
      </c>
      <c r="FX102">
        <v>420</v>
      </c>
      <c r="FY102">
        <v>24</v>
      </c>
      <c r="FZ102">
        <v>0.71</v>
      </c>
      <c r="GA102">
        <v>0.25</v>
      </c>
      <c r="GB102">
        <v>-30.76080731707317</v>
      </c>
      <c r="GC102">
        <v>-0.4765337979094072</v>
      </c>
      <c r="GD102">
        <v>0.1909125420891677</v>
      </c>
      <c r="GE102">
        <v>0</v>
      </c>
      <c r="GF102">
        <v>0.4812850975609756</v>
      </c>
      <c r="GG102">
        <v>-0.01475989547038382</v>
      </c>
      <c r="GH102">
        <v>0.001519887091520179</v>
      </c>
      <c r="GI102">
        <v>1</v>
      </c>
      <c r="GJ102">
        <v>1</v>
      </c>
      <c r="GK102">
        <v>2</v>
      </c>
      <c r="GL102" t="s">
        <v>432</v>
      </c>
      <c r="GM102">
        <v>3.10104</v>
      </c>
      <c r="GN102">
        <v>2.73529</v>
      </c>
      <c r="GO102">
        <v>0.194392</v>
      </c>
      <c r="GP102">
        <v>0.19711</v>
      </c>
      <c r="GQ102">
        <v>0.0543093</v>
      </c>
      <c r="GR102">
        <v>0.0528239</v>
      </c>
      <c r="GS102">
        <v>20796.2</v>
      </c>
      <c r="GT102">
        <v>20460.9</v>
      </c>
      <c r="GU102">
        <v>26348.6</v>
      </c>
      <c r="GV102">
        <v>25807.6</v>
      </c>
      <c r="GW102">
        <v>40034.2</v>
      </c>
      <c r="GX102">
        <v>37321.5</v>
      </c>
      <c r="GY102">
        <v>46106.2</v>
      </c>
      <c r="GZ102">
        <v>42616.5</v>
      </c>
      <c r="HA102">
        <v>1.93198</v>
      </c>
      <c r="HB102">
        <v>1.95805</v>
      </c>
      <c r="HC102">
        <v>0.0251196</v>
      </c>
      <c r="HD102">
        <v>0</v>
      </c>
      <c r="HE102">
        <v>19.5754</v>
      </c>
      <c r="HF102">
        <v>999.9</v>
      </c>
      <c r="HG102">
        <v>25.7</v>
      </c>
      <c r="HH102">
        <v>29.6</v>
      </c>
      <c r="HI102">
        <v>11.8852</v>
      </c>
      <c r="HJ102">
        <v>60.6077</v>
      </c>
      <c r="HK102">
        <v>26.7748</v>
      </c>
      <c r="HL102">
        <v>1</v>
      </c>
      <c r="HM102">
        <v>-0.187464</v>
      </c>
      <c r="HN102">
        <v>3.61783</v>
      </c>
      <c r="HO102">
        <v>20.2395</v>
      </c>
      <c r="HP102">
        <v>5.21609</v>
      </c>
      <c r="HQ102">
        <v>11.9798</v>
      </c>
      <c r="HR102">
        <v>4.96465</v>
      </c>
      <c r="HS102">
        <v>3.2738</v>
      </c>
      <c r="HT102">
        <v>9999</v>
      </c>
      <c r="HU102">
        <v>9999</v>
      </c>
      <c r="HV102">
        <v>9999</v>
      </c>
      <c r="HW102">
        <v>935.8</v>
      </c>
      <c r="HX102">
        <v>1.86417</v>
      </c>
      <c r="HY102">
        <v>1.86016</v>
      </c>
      <c r="HZ102">
        <v>1.85835</v>
      </c>
      <c r="IA102">
        <v>1.85988</v>
      </c>
      <c r="IB102">
        <v>1.85989</v>
      </c>
      <c r="IC102">
        <v>1.85827</v>
      </c>
      <c r="ID102">
        <v>1.85732</v>
      </c>
      <c r="IE102">
        <v>1.85234</v>
      </c>
      <c r="IF102">
        <v>0</v>
      </c>
      <c r="IG102">
        <v>0</v>
      </c>
      <c r="IH102">
        <v>0</v>
      </c>
      <c r="II102">
        <v>0</v>
      </c>
      <c r="IJ102" t="s">
        <v>433</v>
      </c>
      <c r="IK102" t="s">
        <v>434</v>
      </c>
      <c r="IL102" t="s">
        <v>435</v>
      </c>
      <c r="IM102" t="s">
        <v>435</v>
      </c>
      <c r="IN102" t="s">
        <v>435</v>
      </c>
      <c r="IO102" t="s">
        <v>435</v>
      </c>
      <c r="IP102">
        <v>0</v>
      </c>
      <c r="IQ102">
        <v>100</v>
      </c>
      <c r="IR102">
        <v>100</v>
      </c>
      <c r="IS102">
        <v>-1.08</v>
      </c>
      <c r="IT102">
        <v>0.0274</v>
      </c>
      <c r="IU102">
        <v>-0.3228139330668147</v>
      </c>
      <c r="IV102">
        <v>-0.001399286051689175</v>
      </c>
      <c r="IW102">
        <v>1.297619083215453E-06</v>
      </c>
      <c r="IX102">
        <v>-4.997941095464379E-10</v>
      </c>
      <c r="IY102">
        <v>-0.005634625857734406</v>
      </c>
      <c r="IZ102">
        <v>-0.003512179546530375</v>
      </c>
      <c r="JA102">
        <v>0.0008073039280847738</v>
      </c>
      <c r="JB102">
        <v>-5.485301315548657E-06</v>
      </c>
      <c r="JC102">
        <v>2</v>
      </c>
      <c r="JD102">
        <v>1997</v>
      </c>
      <c r="JE102">
        <v>1</v>
      </c>
      <c r="JF102">
        <v>25</v>
      </c>
      <c r="JG102">
        <v>877.5</v>
      </c>
      <c r="JH102">
        <v>877.7</v>
      </c>
      <c r="JI102">
        <v>2.99683</v>
      </c>
      <c r="JJ102">
        <v>2.60742</v>
      </c>
      <c r="JK102">
        <v>1.49658</v>
      </c>
      <c r="JL102">
        <v>2.39014</v>
      </c>
      <c r="JM102">
        <v>1.54907</v>
      </c>
      <c r="JN102">
        <v>2.33765</v>
      </c>
      <c r="JO102">
        <v>34.1905</v>
      </c>
      <c r="JP102">
        <v>24.1838</v>
      </c>
      <c r="JQ102">
        <v>18</v>
      </c>
      <c r="JR102">
        <v>486.705</v>
      </c>
      <c r="JS102">
        <v>515.177</v>
      </c>
      <c r="JT102">
        <v>15.4546</v>
      </c>
      <c r="JU102">
        <v>24.7905</v>
      </c>
      <c r="JV102">
        <v>30.0003</v>
      </c>
      <c r="JW102">
        <v>24.896</v>
      </c>
      <c r="JX102">
        <v>24.8526</v>
      </c>
      <c r="JY102">
        <v>60.1731</v>
      </c>
      <c r="JZ102">
        <v>23.2715</v>
      </c>
      <c r="KA102">
        <v>20.8522</v>
      </c>
      <c r="KB102">
        <v>15.4602</v>
      </c>
      <c r="KC102">
        <v>1403.47</v>
      </c>
      <c r="KD102">
        <v>8.847149999999999</v>
      </c>
      <c r="KE102">
        <v>100.731</v>
      </c>
      <c r="KF102">
        <v>101.107</v>
      </c>
    </row>
    <row r="103" spans="1:292">
      <c r="A103">
        <v>85</v>
      </c>
      <c r="B103">
        <v>1679509099</v>
      </c>
      <c r="C103">
        <v>511.5</v>
      </c>
      <c r="D103" t="s">
        <v>603</v>
      </c>
      <c r="E103" t="s">
        <v>604</v>
      </c>
      <c r="F103">
        <v>5</v>
      </c>
      <c r="G103" t="s">
        <v>428</v>
      </c>
      <c r="H103">
        <v>1679509091.214286</v>
      </c>
      <c r="I103">
        <f>(J103)/1000</f>
        <v>0</v>
      </c>
      <c r="J103">
        <f>IF(DO103, AM103, AG103)</f>
        <v>0</v>
      </c>
      <c r="K103">
        <f>IF(DO103, AH103, AF103)</f>
        <v>0</v>
      </c>
      <c r="L103">
        <f>DQ103 - IF(AT103&gt;1, K103*DK103*100.0/(AV103*EE103), 0)</f>
        <v>0</v>
      </c>
      <c r="M103">
        <f>((S103-I103/2)*L103-K103)/(S103+I103/2)</f>
        <v>0</v>
      </c>
      <c r="N103">
        <f>M103*(DX103+DY103)/1000.0</f>
        <v>0</v>
      </c>
      <c r="O103">
        <f>(DQ103 - IF(AT103&gt;1, K103*DK103*100.0/(AV103*EE103), 0))*(DX103+DY103)/1000.0</f>
        <v>0</v>
      </c>
      <c r="P103">
        <f>2.0/((1/R103-1/Q103)+SIGN(R103)*SQRT((1/R103-1/Q103)*(1/R103-1/Q103) + 4*DL103/((DL103+1)*(DL103+1))*(2*1/R103*1/Q103-1/Q103*1/Q103)))</f>
        <v>0</v>
      </c>
      <c r="Q103">
        <f>IF(LEFT(DM103,1)&lt;&gt;"0",IF(LEFT(DM103,1)="1",3.0,DN103),$D$5+$E$5*(EE103*DX103/($K$5*1000))+$F$5*(EE103*DX103/($K$5*1000))*MAX(MIN(DK103,$J$5),$I$5)*MAX(MIN(DK103,$J$5),$I$5)+$G$5*MAX(MIN(DK103,$J$5),$I$5)*(EE103*DX103/($K$5*1000))+$H$5*(EE103*DX103/($K$5*1000))*(EE103*DX103/($K$5*1000)))</f>
        <v>0</v>
      </c>
      <c r="R103">
        <f>I103*(1000-(1000*0.61365*exp(17.502*V103/(240.97+V103))/(DX103+DY103)+DS103)/2)/(1000*0.61365*exp(17.502*V103/(240.97+V103))/(DX103+DY103)-DS103)</f>
        <v>0</v>
      </c>
      <c r="S103">
        <f>1/((DL103+1)/(P103/1.6)+1/(Q103/1.37)) + DL103/((DL103+1)/(P103/1.6) + DL103/(Q103/1.37))</f>
        <v>0</v>
      </c>
      <c r="T103">
        <f>(DG103*DJ103)</f>
        <v>0</v>
      </c>
      <c r="U103">
        <f>(DZ103+(T103+2*0.95*5.67E-8*(((DZ103+$B$9)+273)^4-(DZ103+273)^4)-44100*I103)/(1.84*29.3*Q103+8*0.95*5.67E-8*(DZ103+273)^3))</f>
        <v>0</v>
      </c>
      <c r="V103">
        <f>($C$9*EA103+$D$9*EB103+$E$9*U103)</f>
        <v>0</v>
      </c>
      <c r="W103">
        <f>0.61365*exp(17.502*V103/(240.97+V103))</f>
        <v>0</v>
      </c>
      <c r="X103">
        <f>(Y103/Z103*100)</f>
        <v>0</v>
      </c>
      <c r="Y103">
        <f>DS103*(DX103+DY103)/1000</f>
        <v>0</v>
      </c>
      <c r="Z103">
        <f>0.61365*exp(17.502*DZ103/(240.97+DZ103))</f>
        <v>0</v>
      </c>
      <c r="AA103">
        <f>(W103-DS103*(DX103+DY103)/1000)</f>
        <v>0</v>
      </c>
      <c r="AB103">
        <f>(-I103*44100)</f>
        <v>0</v>
      </c>
      <c r="AC103">
        <f>2*29.3*Q103*0.92*(DZ103-V103)</f>
        <v>0</v>
      </c>
      <c r="AD103">
        <f>2*0.95*5.67E-8*(((DZ103+$B$9)+273)^4-(V103+273)^4)</f>
        <v>0</v>
      </c>
      <c r="AE103">
        <f>T103+AD103+AB103+AC103</f>
        <v>0</v>
      </c>
      <c r="AF103">
        <f>DW103*AT103*(DR103-DQ103*(1000-AT103*DT103)/(1000-AT103*DS103))/(100*DK103)</f>
        <v>0</v>
      </c>
      <c r="AG103">
        <f>1000*DW103*AT103*(DS103-DT103)/(100*DK103*(1000-AT103*DS103))</f>
        <v>0</v>
      </c>
      <c r="AH103">
        <f>(AI103 - AJ103 - DX103*1E3/(8.314*(DZ103+273.15)) * AL103/DW103 * AK103) * DW103/(100*DK103) * (1000 - DT103)/1000</f>
        <v>0</v>
      </c>
      <c r="AI103">
        <v>1403.914137741511</v>
      </c>
      <c r="AJ103">
        <v>1382.039212121212</v>
      </c>
      <c r="AK103">
        <v>3.379019998136467</v>
      </c>
      <c r="AL103">
        <v>67.30139003579045</v>
      </c>
      <c r="AM103">
        <f>(AO103 - AN103 + DX103*1E3/(8.314*(DZ103+273.15)) * AQ103/DW103 * AP103) * DW103/(100*DK103) * 1000/(1000 - AO103)</f>
        <v>0</v>
      </c>
      <c r="AN103">
        <v>8.881707604247028</v>
      </c>
      <c r="AO103">
        <v>9.358356666666664</v>
      </c>
      <c r="AP103">
        <v>-8.091780257395385E-07</v>
      </c>
      <c r="AQ103">
        <v>93.42874812251745</v>
      </c>
      <c r="AR103">
        <v>2</v>
      </c>
      <c r="AS103">
        <v>0</v>
      </c>
      <c r="AT103">
        <f>IF(AR103*$H$15&gt;=AV103,1.0,(AV103/(AV103-AR103*$H$15)))</f>
        <v>0</v>
      </c>
      <c r="AU103">
        <f>(AT103-1)*100</f>
        <v>0</v>
      </c>
      <c r="AV103">
        <f>MAX(0,($B$15+$C$15*EE103)/(1+$D$15*EE103)*DX103/(DZ103+273)*$E$15)</f>
        <v>0</v>
      </c>
      <c r="AW103" t="s">
        <v>429</v>
      </c>
      <c r="AX103" t="s">
        <v>429</v>
      </c>
      <c r="AY103">
        <v>0</v>
      </c>
      <c r="AZ103">
        <v>0</v>
      </c>
      <c r="BA103">
        <f>1-AY103/AZ103</f>
        <v>0</v>
      </c>
      <c r="BB103">
        <v>0</v>
      </c>
      <c r="BC103" t="s">
        <v>429</v>
      </c>
      <c r="BD103" t="s">
        <v>429</v>
      </c>
      <c r="BE103">
        <v>0</v>
      </c>
      <c r="BF103">
        <v>0</v>
      </c>
      <c r="BG103">
        <f>1-BE103/BF103</f>
        <v>0</v>
      </c>
      <c r="BH103">
        <v>0.5</v>
      </c>
      <c r="BI103">
        <f>DH103</f>
        <v>0</v>
      </c>
      <c r="BJ103">
        <f>K103</f>
        <v>0</v>
      </c>
      <c r="BK103">
        <f>BG103*BH103*BI103</f>
        <v>0</v>
      </c>
      <c r="BL103">
        <f>(BJ103-BB103)/BI103</f>
        <v>0</v>
      </c>
      <c r="BM103">
        <f>(AZ103-BF103)/BF103</f>
        <v>0</v>
      </c>
      <c r="BN103">
        <f>AY103/(BA103+AY103/BF103)</f>
        <v>0</v>
      </c>
      <c r="BO103" t="s">
        <v>429</v>
      </c>
      <c r="BP103">
        <v>0</v>
      </c>
      <c r="BQ103">
        <f>IF(BP103&lt;&gt;0, BP103, BN103)</f>
        <v>0</v>
      </c>
      <c r="BR103">
        <f>1-BQ103/BF103</f>
        <v>0</v>
      </c>
      <c r="BS103">
        <f>(BF103-BE103)/(BF103-BQ103)</f>
        <v>0</v>
      </c>
      <c r="BT103">
        <f>(AZ103-BF103)/(AZ103-BQ103)</f>
        <v>0</v>
      </c>
      <c r="BU103">
        <f>(BF103-BE103)/(BF103-AY103)</f>
        <v>0</v>
      </c>
      <c r="BV103">
        <f>(AZ103-BF103)/(AZ103-AY103)</f>
        <v>0</v>
      </c>
      <c r="BW103">
        <f>(BS103*BQ103/BE103)</f>
        <v>0</v>
      </c>
      <c r="BX103">
        <f>(1-BW103)</f>
        <v>0</v>
      </c>
      <c r="DG103">
        <f>$B$13*EF103+$C$13*EG103+$F$13*ER103*(1-EU103)</f>
        <v>0</v>
      </c>
      <c r="DH103">
        <f>DG103*DI103</f>
        <v>0</v>
      </c>
      <c r="DI103">
        <f>($B$13*$D$11+$C$13*$D$11+$F$13*((FE103+EW103)/MAX(FE103+EW103+FF103, 0.1)*$I$11+FF103/MAX(FE103+EW103+FF103, 0.1)*$J$11))/($B$13+$C$13+$F$13)</f>
        <v>0</v>
      </c>
      <c r="DJ103">
        <f>($B$13*$K$11+$C$13*$K$11+$F$13*((FE103+EW103)/MAX(FE103+EW103+FF103, 0.1)*$P$11+FF103/MAX(FE103+EW103+FF103, 0.1)*$Q$11))/($B$13+$C$13+$F$13)</f>
        <v>0</v>
      </c>
      <c r="DK103">
        <v>1.91</v>
      </c>
      <c r="DL103">
        <v>0.5</v>
      </c>
      <c r="DM103" t="s">
        <v>430</v>
      </c>
      <c r="DN103">
        <v>2</v>
      </c>
      <c r="DO103" t="b">
        <v>1</v>
      </c>
      <c r="DP103">
        <v>1679509091.214286</v>
      </c>
      <c r="DQ103">
        <v>1344.813928571428</v>
      </c>
      <c r="DR103">
        <v>1375.818571428571</v>
      </c>
      <c r="DS103">
        <v>9.360591071428573</v>
      </c>
      <c r="DT103">
        <v>8.881622142857143</v>
      </c>
      <c r="DU103">
        <v>1345.889285714286</v>
      </c>
      <c r="DV103">
        <v>9.333141785714286</v>
      </c>
      <c r="DW103">
        <v>500.0268214285715</v>
      </c>
      <c r="DX103">
        <v>90.04143928571428</v>
      </c>
      <c r="DY103">
        <v>0.1000261821428572</v>
      </c>
      <c r="DZ103">
        <v>18.90932857142857</v>
      </c>
      <c r="EA103">
        <v>19.99171071428571</v>
      </c>
      <c r="EB103">
        <v>999.9000000000002</v>
      </c>
      <c r="EC103">
        <v>0</v>
      </c>
      <c r="ED103">
        <v>0</v>
      </c>
      <c r="EE103">
        <v>9981.874642857143</v>
      </c>
      <c r="EF103">
        <v>0</v>
      </c>
      <c r="EG103">
        <v>12.47046071428571</v>
      </c>
      <c r="EH103">
        <v>-31.00444642857143</v>
      </c>
      <c r="EI103">
        <v>1357.521785714286</v>
      </c>
      <c r="EJ103">
        <v>1388.148214285714</v>
      </c>
      <c r="EK103">
        <v>0.4789696071428571</v>
      </c>
      <c r="EL103">
        <v>1375.818571428571</v>
      </c>
      <c r="EM103">
        <v>8.881622142857143</v>
      </c>
      <c r="EN103">
        <v>0.84284125</v>
      </c>
      <c r="EO103">
        <v>0.7997141071428572</v>
      </c>
      <c r="EP103">
        <v>4.450061428571429</v>
      </c>
      <c r="EQ103">
        <v>3.70223</v>
      </c>
      <c r="ER103">
        <v>2000.061785714286</v>
      </c>
      <c r="ES103">
        <v>0.9800034999999998</v>
      </c>
      <c r="ET103">
        <v>0.01999611428571429</v>
      </c>
      <c r="EU103">
        <v>0</v>
      </c>
      <c r="EV103">
        <v>170.0735</v>
      </c>
      <c r="EW103">
        <v>5.00078</v>
      </c>
      <c r="EX103">
        <v>3375.421785714286</v>
      </c>
      <c r="EY103">
        <v>16380.16071428571</v>
      </c>
      <c r="EZ103">
        <v>36.752</v>
      </c>
      <c r="FA103">
        <v>38.20278571428571</v>
      </c>
      <c r="FB103">
        <v>37.80099999999999</v>
      </c>
      <c r="FC103">
        <v>37.35696428571428</v>
      </c>
      <c r="FD103">
        <v>37.41275</v>
      </c>
      <c r="FE103">
        <v>1955.166785714285</v>
      </c>
      <c r="FF103">
        <v>39.89000000000001</v>
      </c>
      <c r="FG103">
        <v>0</v>
      </c>
      <c r="FH103">
        <v>1679509081</v>
      </c>
      <c r="FI103">
        <v>0</v>
      </c>
      <c r="FJ103">
        <v>170.0834615384615</v>
      </c>
      <c r="FK103">
        <v>-0.122598296752555</v>
      </c>
      <c r="FL103">
        <v>-3.582905982948871</v>
      </c>
      <c r="FM103">
        <v>3375.376153846154</v>
      </c>
      <c r="FN103">
        <v>15</v>
      </c>
      <c r="FO103">
        <v>0</v>
      </c>
      <c r="FP103" t="s">
        <v>431</v>
      </c>
      <c r="FQ103">
        <v>1679456443.1</v>
      </c>
      <c r="FR103">
        <v>1679456433.1</v>
      </c>
      <c r="FS103">
        <v>0</v>
      </c>
      <c r="FT103">
        <v>-0.109</v>
      </c>
      <c r="FU103">
        <v>0.019</v>
      </c>
      <c r="FV103">
        <v>-0.823</v>
      </c>
      <c r="FW103">
        <v>0.271</v>
      </c>
      <c r="FX103">
        <v>420</v>
      </c>
      <c r="FY103">
        <v>24</v>
      </c>
      <c r="FZ103">
        <v>0.71</v>
      </c>
      <c r="GA103">
        <v>0.25</v>
      </c>
      <c r="GB103">
        <v>-30.871125</v>
      </c>
      <c r="GC103">
        <v>-2.810010506566549</v>
      </c>
      <c r="GD103">
        <v>0.2759690623511987</v>
      </c>
      <c r="GE103">
        <v>0</v>
      </c>
      <c r="GF103">
        <v>0.4797968249999999</v>
      </c>
      <c r="GG103">
        <v>-0.01720197748592908</v>
      </c>
      <c r="GH103">
        <v>0.001701218385268334</v>
      </c>
      <c r="GI103">
        <v>1</v>
      </c>
      <c r="GJ103">
        <v>1</v>
      </c>
      <c r="GK103">
        <v>2</v>
      </c>
      <c r="GL103" t="s">
        <v>432</v>
      </c>
      <c r="GM103">
        <v>3.10083</v>
      </c>
      <c r="GN103">
        <v>2.73523</v>
      </c>
      <c r="GO103">
        <v>0.19583</v>
      </c>
      <c r="GP103">
        <v>0.198538</v>
      </c>
      <c r="GQ103">
        <v>0.0542988</v>
      </c>
      <c r="GR103">
        <v>0.052826</v>
      </c>
      <c r="GS103">
        <v>20758.9</v>
      </c>
      <c r="GT103">
        <v>20424.5</v>
      </c>
      <c r="GU103">
        <v>26348.4</v>
      </c>
      <c r="GV103">
        <v>25807.5</v>
      </c>
      <c r="GW103">
        <v>40034.4</v>
      </c>
      <c r="GX103">
        <v>37321.4</v>
      </c>
      <c r="GY103">
        <v>46105.8</v>
      </c>
      <c r="GZ103">
        <v>42616.3</v>
      </c>
      <c r="HA103">
        <v>1.93148</v>
      </c>
      <c r="HB103">
        <v>1.95828</v>
      </c>
      <c r="HC103">
        <v>0.0255145</v>
      </c>
      <c r="HD103">
        <v>0</v>
      </c>
      <c r="HE103">
        <v>19.576</v>
      </c>
      <c r="HF103">
        <v>999.9</v>
      </c>
      <c r="HG103">
        <v>25.7</v>
      </c>
      <c r="HH103">
        <v>29.6</v>
      </c>
      <c r="HI103">
        <v>11.8825</v>
      </c>
      <c r="HJ103">
        <v>60.7377</v>
      </c>
      <c r="HK103">
        <v>26.8149</v>
      </c>
      <c r="HL103">
        <v>1</v>
      </c>
      <c r="HM103">
        <v>-0.187337</v>
      </c>
      <c r="HN103">
        <v>3.61214</v>
      </c>
      <c r="HO103">
        <v>20.2395</v>
      </c>
      <c r="HP103">
        <v>5.21579</v>
      </c>
      <c r="HQ103">
        <v>11.98</v>
      </c>
      <c r="HR103">
        <v>4.96475</v>
      </c>
      <c r="HS103">
        <v>3.27365</v>
      </c>
      <c r="HT103">
        <v>9999</v>
      </c>
      <c r="HU103">
        <v>9999</v>
      </c>
      <c r="HV103">
        <v>9999</v>
      </c>
      <c r="HW103">
        <v>935.8</v>
      </c>
      <c r="HX103">
        <v>1.86417</v>
      </c>
      <c r="HY103">
        <v>1.86013</v>
      </c>
      <c r="HZ103">
        <v>1.85835</v>
      </c>
      <c r="IA103">
        <v>1.85986</v>
      </c>
      <c r="IB103">
        <v>1.85989</v>
      </c>
      <c r="IC103">
        <v>1.85829</v>
      </c>
      <c r="ID103">
        <v>1.85732</v>
      </c>
      <c r="IE103">
        <v>1.85233</v>
      </c>
      <c r="IF103">
        <v>0</v>
      </c>
      <c r="IG103">
        <v>0</v>
      </c>
      <c r="IH103">
        <v>0</v>
      </c>
      <c r="II103">
        <v>0</v>
      </c>
      <c r="IJ103" t="s">
        <v>433</v>
      </c>
      <c r="IK103" t="s">
        <v>434</v>
      </c>
      <c r="IL103" t="s">
        <v>435</v>
      </c>
      <c r="IM103" t="s">
        <v>435</v>
      </c>
      <c r="IN103" t="s">
        <v>435</v>
      </c>
      <c r="IO103" t="s">
        <v>435</v>
      </c>
      <c r="IP103">
        <v>0</v>
      </c>
      <c r="IQ103">
        <v>100</v>
      </c>
      <c r="IR103">
        <v>100</v>
      </c>
      <c r="IS103">
        <v>-1.09</v>
      </c>
      <c r="IT103">
        <v>0.0274</v>
      </c>
      <c r="IU103">
        <v>-0.3228139330668147</v>
      </c>
      <c r="IV103">
        <v>-0.001399286051689175</v>
      </c>
      <c r="IW103">
        <v>1.297619083215453E-06</v>
      </c>
      <c r="IX103">
        <v>-4.997941095464379E-10</v>
      </c>
      <c r="IY103">
        <v>-0.005634625857734406</v>
      </c>
      <c r="IZ103">
        <v>-0.003512179546530375</v>
      </c>
      <c r="JA103">
        <v>0.0008073039280847738</v>
      </c>
      <c r="JB103">
        <v>-5.485301315548657E-06</v>
      </c>
      <c r="JC103">
        <v>2</v>
      </c>
      <c r="JD103">
        <v>1997</v>
      </c>
      <c r="JE103">
        <v>1</v>
      </c>
      <c r="JF103">
        <v>25</v>
      </c>
      <c r="JG103">
        <v>877.6</v>
      </c>
      <c r="JH103">
        <v>877.8</v>
      </c>
      <c r="JI103">
        <v>3.02368</v>
      </c>
      <c r="JJ103">
        <v>2.60742</v>
      </c>
      <c r="JK103">
        <v>1.49658</v>
      </c>
      <c r="JL103">
        <v>2.39014</v>
      </c>
      <c r="JM103">
        <v>1.54907</v>
      </c>
      <c r="JN103">
        <v>2.33154</v>
      </c>
      <c r="JO103">
        <v>34.1678</v>
      </c>
      <c r="JP103">
        <v>24.1751</v>
      </c>
      <c r="JQ103">
        <v>18</v>
      </c>
      <c r="JR103">
        <v>486.433</v>
      </c>
      <c r="JS103">
        <v>515.347</v>
      </c>
      <c r="JT103">
        <v>15.462</v>
      </c>
      <c r="JU103">
        <v>24.7925</v>
      </c>
      <c r="JV103">
        <v>30.0003</v>
      </c>
      <c r="JW103">
        <v>24.8976</v>
      </c>
      <c r="JX103">
        <v>24.8547</v>
      </c>
      <c r="JY103">
        <v>60.7669</v>
      </c>
      <c r="JZ103">
        <v>23.2715</v>
      </c>
      <c r="KA103">
        <v>20.8522</v>
      </c>
      <c r="KB103">
        <v>15.4627</v>
      </c>
      <c r="KC103">
        <v>1423.52</v>
      </c>
      <c r="KD103">
        <v>8.847149999999999</v>
      </c>
      <c r="KE103">
        <v>100.73</v>
      </c>
      <c r="KF103">
        <v>101.106</v>
      </c>
    </row>
    <row r="104" spans="1:292">
      <c r="A104">
        <v>86</v>
      </c>
      <c r="B104">
        <v>1679509104</v>
      </c>
      <c r="C104">
        <v>516.5</v>
      </c>
      <c r="D104" t="s">
        <v>605</v>
      </c>
      <c r="E104" t="s">
        <v>606</v>
      </c>
      <c r="F104">
        <v>5</v>
      </c>
      <c r="G104" t="s">
        <v>428</v>
      </c>
      <c r="H104">
        <v>1679509096.5</v>
      </c>
      <c r="I104">
        <f>(J104)/1000</f>
        <v>0</v>
      </c>
      <c r="J104">
        <f>IF(DO104, AM104, AG104)</f>
        <v>0</v>
      </c>
      <c r="K104">
        <f>IF(DO104, AH104, AF104)</f>
        <v>0</v>
      </c>
      <c r="L104">
        <f>DQ104 - IF(AT104&gt;1, K104*DK104*100.0/(AV104*EE104), 0)</f>
        <v>0</v>
      </c>
      <c r="M104">
        <f>((S104-I104/2)*L104-K104)/(S104+I104/2)</f>
        <v>0</v>
      </c>
      <c r="N104">
        <f>M104*(DX104+DY104)/1000.0</f>
        <v>0</v>
      </c>
      <c r="O104">
        <f>(DQ104 - IF(AT104&gt;1, K104*DK104*100.0/(AV104*EE104), 0))*(DX104+DY104)/1000.0</f>
        <v>0</v>
      </c>
      <c r="P104">
        <f>2.0/((1/R104-1/Q104)+SIGN(R104)*SQRT((1/R104-1/Q104)*(1/R104-1/Q104) + 4*DL104/((DL104+1)*(DL104+1))*(2*1/R104*1/Q104-1/Q104*1/Q104)))</f>
        <v>0</v>
      </c>
      <c r="Q104">
        <f>IF(LEFT(DM104,1)&lt;&gt;"0",IF(LEFT(DM104,1)="1",3.0,DN104),$D$5+$E$5*(EE104*DX104/($K$5*1000))+$F$5*(EE104*DX104/($K$5*1000))*MAX(MIN(DK104,$J$5),$I$5)*MAX(MIN(DK104,$J$5),$I$5)+$G$5*MAX(MIN(DK104,$J$5),$I$5)*(EE104*DX104/($K$5*1000))+$H$5*(EE104*DX104/($K$5*1000))*(EE104*DX104/($K$5*1000)))</f>
        <v>0</v>
      </c>
      <c r="R104">
        <f>I104*(1000-(1000*0.61365*exp(17.502*V104/(240.97+V104))/(DX104+DY104)+DS104)/2)/(1000*0.61365*exp(17.502*V104/(240.97+V104))/(DX104+DY104)-DS104)</f>
        <v>0</v>
      </c>
      <c r="S104">
        <f>1/((DL104+1)/(P104/1.6)+1/(Q104/1.37)) + DL104/((DL104+1)/(P104/1.6) + DL104/(Q104/1.37))</f>
        <v>0</v>
      </c>
      <c r="T104">
        <f>(DG104*DJ104)</f>
        <v>0</v>
      </c>
      <c r="U104">
        <f>(DZ104+(T104+2*0.95*5.67E-8*(((DZ104+$B$9)+273)^4-(DZ104+273)^4)-44100*I104)/(1.84*29.3*Q104+8*0.95*5.67E-8*(DZ104+273)^3))</f>
        <v>0</v>
      </c>
      <c r="V104">
        <f>($C$9*EA104+$D$9*EB104+$E$9*U104)</f>
        <v>0</v>
      </c>
      <c r="W104">
        <f>0.61365*exp(17.502*V104/(240.97+V104))</f>
        <v>0</v>
      </c>
      <c r="X104">
        <f>(Y104/Z104*100)</f>
        <v>0</v>
      </c>
      <c r="Y104">
        <f>DS104*(DX104+DY104)/1000</f>
        <v>0</v>
      </c>
      <c r="Z104">
        <f>0.61365*exp(17.502*DZ104/(240.97+DZ104))</f>
        <v>0</v>
      </c>
      <c r="AA104">
        <f>(W104-DS104*(DX104+DY104)/1000)</f>
        <v>0</v>
      </c>
      <c r="AB104">
        <f>(-I104*44100)</f>
        <v>0</v>
      </c>
      <c r="AC104">
        <f>2*29.3*Q104*0.92*(DZ104-V104)</f>
        <v>0</v>
      </c>
      <c r="AD104">
        <f>2*0.95*5.67E-8*(((DZ104+$B$9)+273)^4-(V104+273)^4)</f>
        <v>0</v>
      </c>
      <c r="AE104">
        <f>T104+AD104+AB104+AC104</f>
        <v>0</v>
      </c>
      <c r="AF104">
        <f>DW104*AT104*(DR104-DQ104*(1000-AT104*DT104)/(1000-AT104*DS104))/(100*DK104)</f>
        <v>0</v>
      </c>
      <c r="AG104">
        <f>1000*DW104*AT104*(DS104-DT104)/(100*DK104*(1000-AT104*DS104))</f>
        <v>0</v>
      </c>
      <c r="AH104">
        <f>(AI104 - AJ104 - DX104*1E3/(8.314*(DZ104+273.15)) * AL104/DW104 * AK104) * DW104/(100*DK104) * (1000 - DT104)/1000</f>
        <v>0</v>
      </c>
      <c r="AI104">
        <v>1420.857796776606</v>
      </c>
      <c r="AJ104">
        <v>1398.851515151515</v>
      </c>
      <c r="AK104">
        <v>3.369993726074706</v>
      </c>
      <c r="AL104">
        <v>67.30139003579045</v>
      </c>
      <c r="AM104">
        <f>(AO104 - AN104 + DX104*1E3/(8.314*(DZ104+273.15)) * AQ104/DW104 * AP104) * DW104/(100*DK104) * 1000/(1000 - AO104)</f>
        <v>0</v>
      </c>
      <c r="AN104">
        <v>8.882557264516697</v>
      </c>
      <c r="AO104">
        <v>9.356066242424241</v>
      </c>
      <c r="AP104">
        <v>-9.954906157938314E-07</v>
      </c>
      <c r="AQ104">
        <v>93.42874812251745</v>
      </c>
      <c r="AR104">
        <v>2</v>
      </c>
      <c r="AS104">
        <v>0</v>
      </c>
      <c r="AT104">
        <f>IF(AR104*$H$15&gt;=AV104,1.0,(AV104/(AV104-AR104*$H$15)))</f>
        <v>0</v>
      </c>
      <c r="AU104">
        <f>(AT104-1)*100</f>
        <v>0</v>
      </c>
      <c r="AV104">
        <f>MAX(0,($B$15+$C$15*EE104)/(1+$D$15*EE104)*DX104/(DZ104+273)*$E$15)</f>
        <v>0</v>
      </c>
      <c r="AW104" t="s">
        <v>429</v>
      </c>
      <c r="AX104" t="s">
        <v>429</v>
      </c>
      <c r="AY104">
        <v>0</v>
      </c>
      <c r="AZ104">
        <v>0</v>
      </c>
      <c r="BA104">
        <f>1-AY104/AZ104</f>
        <v>0</v>
      </c>
      <c r="BB104">
        <v>0</v>
      </c>
      <c r="BC104" t="s">
        <v>429</v>
      </c>
      <c r="BD104" t="s">
        <v>429</v>
      </c>
      <c r="BE104">
        <v>0</v>
      </c>
      <c r="BF104">
        <v>0</v>
      </c>
      <c r="BG104">
        <f>1-BE104/BF104</f>
        <v>0</v>
      </c>
      <c r="BH104">
        <v>0.5</v>
      </c>
      <c r="BI104">
        <f>DH104</f>
        <v>0</v>
      </c>
      <c r="BJ104">
        <f>K104</f>
        <v>0</v>
      </c>
      <c r="BK104">
        <f>BG104*BH104*BI104</f>
        <v>0</v>
      </c>
      <c r="BL104">
        <f>(BJ104-BB104)/BI104</f>
        <v>0</v>
      </c>
      <c r="BM104">
        <f>(AZ104-BF104)/BF104</f>
        <v>0</v>
      </c>
      <c r="BN104">
        <f>AY104/(BA104+AY104/BF104)</f>
        <v>0</v>
      </c>
      <c r="BO104" t="s">
        <v>429</v>
      </c>
      <c r="BP104">
        <v>0</v>
      </c>
      <c r="BQ104">
        <f>IF(BP104&lt;&gt;0, BP104, BN104)</f>
        <v>0</v>
      </c>
      <c r="BR104">
        <f>1-BQ104/BF104</f>
        <v>0</v>
      </c>
      <c r="BS104">
        <f>(BF104-BE104)/(BF104-BQ104)</f>
        <v>0</v>
      </c>
      <c r="BT104">
        <f>(AZ104-BF104)/(AZ104-BQ104)</f>
        <v>0</v>
      </c>
      <c r="BU104">
        <f>(BF104-BE104)/(BF104-AY104)</f>
        <v>0</v>
      </c>
      <c r="BV104">
        <f>(AZ104-BF104)/(AZ104-AY104)</f>
        <v>0</v>
      </c>
      <c r="BW104">
        <f>(BS104*BQ104/BE104)</f>
        <v>0</v>
      </c>
      <c r="BX104">
        <f>(1-BW104)</f>
        <v>0</v>
      </c>
      <c r="DG104">
        <f>$B$13*EF104+$C$13*EG104+$F$13*ER104*(1-EU104)</f>
        <v>0</v>
      </c>
      <c r="DH104">
        <f>DG104*DI104</f>
        <v>0</v>
      </c>
      <c r="DI104">
        <f>($B$13*$D$11+$C$13*$D$11+$F$13*((FE104+EW104)/MAX(FE104+EW104+FF104, 0.1)*$I$11+FF104/MAX(FE104+EW104+FF104, 0.1)*$J$11))/($B$13+$C$13+$F$13)</f>
        <v>0</v>
      </c>
      <c r="DJ104">
        <f>($B$13*$K$11+$C$13*$K$11+$F$13*((FE104+EW104)/MAX(FE104+EW104+FF104, 0.1)*$P$11+FF104/MAX(FE104+EW104+FF104, 0.1)*$Q$11))/($B$13+$C$13+$F$13)</f>
        <v>0</v>
      </c>
      <c r="DK104">
        <v>1.91</v>
      </c>
      <c r="DL104">
        <v>0.5</v>
      </c>
      <c r="DM104" t="s">
        <v>430</v>
      </c>
      <c r="DN104">
        <v>2</v>
      </c>
      <c r="DO104" t="b">
        <v>1</v>
      </c>
      <c r="DP104">
        <v>1679509096.5</v>
      </c>
      <c r="DQ104">
        <v>1362.398148148148</v>
      </c>
      <c r="DR104">
        <v>1393.592962962963</v>
      </c>
      <c r="DS104">
        <v>9.358768518518518</v>
      </c>
      <c r="DT104">
        <v>8.881919259259259</v>
      </c>
      <c r="DU104">
        <v>1363.484074074074</v>
      </c>
      <c r="DV104">
        <v>9.331337407407407</v>
      </c>
      <c r="DW104">
        <v>500.0025555555555</v>
      </c>
      <c r="DX104">
        <v>90.04176296296295</v>
      </c>
      <c r="DY104">
        <v>0.1000733037037037</v>
      </c>
      <c r="DZ104">
        <v>18.90984814814815</v>
      </c>
      <c r="EA104">
        <v>19.99104074074074</v>
      </c>
      <c r="EB104">
        <v>999.9000000000001</v>
      </c>
      <c r="EC104">
        <v>0</v>
      </c>
      <c r="ED104">
        <v>0</v>
      </c>
      <c r="EE104">
        <v>9979.79111111111</v>
      </c>
      <c r="EF104">
        <v>0</v>
      </c>
      <c r="EG104">
        <v>12.45606296296296</v>
      </c>
      <c r="EH104">
        <v>-31.19544444444445</v>
      </c>
      <c r="EI104">
        <v>1375.269259259259</v>
      </c>
      <c r="EJ104">
        <v>1406.082592592592</v>
      </c>
      <c r="EK104">
        <v>0.4768492592592593</v>
      </c>
      <c r="EL104">
        <v>1393.592962962963</v>
      </c>
      <c r="EM104">
        <v>8.881919259259259</v>
      </c>
      <c r="EN104">
        <v>0.8426801111111111</v>
      </c>
      <c r="EO104">
        <v>0.7997437037037036</v>
      </c>
      <c r="EP104">
        <v>4.44733037037037</v>
      </c>
      <c r="EQ104">
        <v>3.702755925925926</v>
      </c>
      <c r="ER104">
        <v>2000.042592592592</v>
      </c>
      <c r="ES104">
        <v>0.9800031111111109</v>
      </c>
      <c r="ET104">
        <v>0.0199964962962963</v>
      </c>
      <c r="EU104">
        <v>0</v>
      </c>
      <c r="EV104">
        <v>170.1029629629629</v>
      </c>
      <c r="EW104">
        <v>5.00078</v>
      </c>
      <c r="EX104">
        <v>3375.077777777778</v>
      </c>
      <c r="EY104">
        <v>16379.9962962963</v>
      </c>
      <c r="EZ104">
        <v>36.72425925925926</v>
      </c>
      <c r="FA104">
        <v>38.18248148148149</v>
      </c>
      <c r="FB104">
        <v>37.79366666666667</v>
      </c>
      <c r="FC104">
        <v>37.33077777777778</v>
      </c>
      <c r="FD104">
        <v>37.40255555555556</v>
      </c>
      <c r="FE104">
        <v>1955.144074074074</v>
      </c>
      <c r="FF104">
        <v>39.89000000000001</v>
      </c>
      <c r="FG104">
        <v>0</v>
      </c>
      <c r="FH104">
        <v>1679509086.4</v>
      </c>
      <c r="FI104">
        <v>0</v>
      </c>
      <c r="FJ104">
        <v>170.1282</v>
      </c>
      <c r="FK104">
        <v>0.01361538925737472</v>
      </c>
      <c r="FL104">
        <v>-4.251538457708578</v>
      </c>
      <c r="FM104">
        <v>3375.0084</v>
      </c>
      <c r="FN104">
        <v>15</v>
      </c>
      <c r="FO104">
        <v>0</v>
      </c>
      <c r="FP104" t="s">
        <v>431</v>
      </c>
      <c r="FQ104">
        <v>1679456443.1</v>
      </c>
      <c r="FR104">
        <v>1679456433.1</v>
      </c>
      <c r="FS104">
        <v>0</v>
      </c>
      <c r="FT104">
        <v>-0.109</v>
      </c>
      <c r="FU104">
        <v>0.019</v>
      </c>
      <c r="FV104">
        <v>-0.823</v>
      </c>
      <c r="FW104">
        <v>0.271</v>
      </c>
      <c r="FX104">
        <v>420</v>
      </c>
      <c r="FY104">
        <v>24</v>
      </c>
      <c r="FZ104">
        <v>0.71</v>
      </c>
      <c r="GA104">
        <v>0.25</v>
      </c>
      <c r="GB104">
        <v>-31.07271707317073</v>
      </c>
      <c r="GC104">
        <v>-2.181349128919919</v>
      </c>
      <c r="GD104">
        <v>0.2338101772310165</v>
      </c>
      <c r="GE104">
        <v>0</v>
      </c>
      <c r="GF104">
        <v>0.4779208536585366</v>
      </c>
      <c r="GG104">
        <v>-0.02296158188153341</v>
      </c>
      <c r="GH104">
        <v>0.002348721837780521</v>
      </c>
      <c r="GI104">
        <v>1</v>
      </c>
      <c r="GJ104">
        <v>1</v>
      </c>
      <c r="GK104">
        <v>2</v>
      </c>
      <c r="GL104" t="s">
        <v>432</v>
      </c>
      <c r="GM104">
        <v>3.10085</v>
      </c>
      <c r="GN104">
        <v>2.73526</v>
      </c>
      <c r="GO104">
        <v>0.197256</v>
      </c>
      <c r="GP104">
        <v>0.199929</v>
      </c>
      <c r="GQ104">
        <v>0.0542932</v>
      </c>
      <c r="GR104">
        <v>0.0528212</v>
      </c>
      <c r="GS104">
        <v>20722.2</v>
      </c>
      <c r="GT104">
        <v>20388.9</v>
      </c>
      <c r="GU104">
        <v>26348.5</v>
      </c>
      <c r="GV104">
        <v>25807.3</v>
      </c>
      <c r="GW104">
        <v>40035</v>
      </c>
      <c r="GX104">
        <v>37321.3</v>
      </c>
      <c r="GY104">
        <v>46105.9</v>
      </c>
      <c r="GZ104">
        <v>42615.7</v>
      </c>
      <c r="HA104">
        <v>1.93152</v>
      </c>
      <c r="HB104">
        <v>1.95842</v>
      </c>
      <c r="HC104">
        <v>0.0252947</v>
      </c>
      <c r="HD104">
        <v>0</v>
      </c>
      <c r="HE104">
        <v>19.5775</v>
      </c>
      <c r="HF104">
        <v>999.9</v>
      </c>
      <c r="HG104">
        <v>25.7</v>
      </c>
      <c r="HH104">
        <v>29.6</v>
      </c>
      <c r="HI104">
        <v>11.8837</v>
      </c>
      <c r="HJ104">
        <v>61.0177</v>
      </c>
      <c r="HK104">
        <v>26.7668</v>
      </c>
      <c r="HL104">
        <v>1</v>
      </c>
      <c r="HM104">
        <v>-0.18686</v>
      </c>
      <c r="HN104">
        <v>3.62714</v>
      </c>
      <c r="HO104">
        <v>20.2393</v>
      </c>
      <c r="HP104">
        <v>5.21624</v>
      </c>
      <c r="HQ104">
        <v>11.98</v>
      </c>
      <c r="HR104">
        <v>4.96455</v>
      </c>
      <c r="HS104">
        <v>3.27378</v>
      </c>
      <c r="HT104">
        <v>9999</v>
      </c>
      <c r="HU104">
        <v>9999</v>
      </c>
      <c r="HV104">
        <v>9999</v>
      </c>
      <c r="HW104">
        <v>935.8</v>
      </c>
      <c r="HX104">
        <v>1.86417</v>
      </c>
      <c r="HY104">
        <v>1.86012</v>
      </c>
      <c r="HZ104">
        <v>1.85833</v>
      </c>
      <c r="IA104">
        <v>1.85988</v>
      </c>
      <c r="IB104">
        <v>1.85989</v>
      </c>
      <c r="IC104">
        <v>1.8583</v>
      </c>
      <c r="ID104">
        <v>1.85732</v>
      </c>
      <c r="IE104">
        <v>1.8523</v>
      </c>
      <c r="IF104">
        <v>0</v>
      </c>
      <c r="IG104">
        <v>0</v>
      </c>
      <c r="IH104">
        <v>0</v>
      </c>
      <c r="II104">
        <v>0</v>
      </c>
      <c r="IJ104" t="s">
        <v>433</v>
      </c>
      <c r="IK104" t="s">
        <v>434</v>
      </c>
      <c r="IL104" t="s">
        <v>435</v>
      </c>
      <c r="IM104" t="s">
        <v>435</v>
      </c>
      <c r="IN104" t="s">
        <v>435</v>
      </c>
      <c r="IO104" t="s">
        <v>435</v>
      </c>
      <c r="IP104">
        <v>0</v>
      </c>
      <c r="IQ104">
        <v>100</v>
      </c>
      <c r="IR104">
        <v>100</v>
      </c>
      <c r="IS104">
        <v>-1.1</v>
      </c>
      <c r="IT104">
        <v>0.0274</v>
      </c>
      <c r="IU104">
        <v>-0.3228139330668147</v>
      </c>
      <c r="IV104">
        <v>-0.001399286051689175</v>
      </c>
      <c r="IW104">
        <v>1.297619083215453E-06</v>
      </c>
      <c r="IX104">
        <v>-4.997941095464379E-10</v>
      </c>
      <c r="IY104">
        <v>-0.005634625857734406</v>
      </c>
      <c r="IZ104">
        <v>-0.003512179546530375</v>
      </c>
      <c r="JA104">
        <v>0.0008073039280847738</v>
      </c>
      <c r="JB104">
        <v>-5.485301315548657E-06</v>
      </c>
      <c r="JC104">
        <v>2</v>
      </c>
      <c r="JD104">
        <v>1997</v>
      </c>
      <c r="JE104">
        <v>1</v>
      </c>
      <c r="JF104">
        <v>25</v>
      </c>
      <c r="JG104">
        <v>877.7</v>
      </c>
      <c r="JH104">
        <v>877.8</v>
      </c>
      <c r="JI104">
        <v>3.0542</v>
      </c>
      <c r="JJ104">
        <v>2.61108</v>
      </c>
      <c r="JK104">
        <v>1.49658</v>
      </c>
      <c r="JL104">
        <v>2.39014</v>
      </c>
      <c r="JM104">
        <v>1.54907</v>
      </c>
      <c r="JN104">
        <v>2.31567</v>
      </c>
      <c r="JO104">
        <v>34.1678</v>
      </c>
      <c r="JP104">
        <v>24.1751</v>
      </c>
      <c r="JQ104">
        <v>18</v>
      </c>
      <c r="JR104">
        <v>486.479</v>
      </c>
      <c r="JS104">
        <v>515.462</v>
      </c>
      <c r="JT104">
        <v>15.4661</v>
      </c>
      <c r="JU104">
        <v>24.7946</v>
      </c>
      <c r="JV104">
        <v>30.0003</v>
      </c>
      <c r="JW104">
        <v>24.8997</v>
      </c>
      <c r="JX104">
        <v>24.8562</v>
      </c>
      <c r="JY104">
        <v>61.312</v>
      </c>
      <c r="JZ104">
        <v>23.2715</v>
      </c>
      <c r="KA104">
        <v>20.8522</v>
      </c>
      <c r="KB104">
        <v>15.4681</v>
      </c>
      <c r="KC104">
        <v>1436.88</v>
      </c>
      <c r="KD104">
        <v>8.847149999999999</v>
      </c>
      <c r="KE104">
        <v>100.731</v>
      </c>
      <c r="KF104">
        <v>101.105</v>
      </c>
    </row>
    <row r="105" spans="1:292">
      <c r="A105">
        <v>87</v>
      </c>
      <c r="B105">
        <v>1679509109</v>
      </c>
      <c r="C105">
        <v>521.5</v>
      </c>
      <c r="D105" t="s">
        <v>607</v>
      </c>
      <c r="E105" t="s">
        <v>608</v>
      </c>
      <c r="F105">
        <v>5</v>
      </c>
      <c r="G105" t="s">
        <v>428</v>
      </c>
      <c r="H105">
        <v>1679509101.214286</v>
      </c>
      <c r="I105">
        <f>(J105)/1000</f>
        <v>0</v>
      </c>
      <c r="J105">
        <f>IF(DO105, AM105, AG105)</f>
        <v>0</v>
      </c>
      <c r="K105">
        <f>IF(DO105, AH105, AF105)</f>
        <v>0</v>
      </c>
      <c r="L105">
        <f>DQ105 - IF(AT105&gt;1, K105*DK105*100.0/(AV105*EE105), 0)</f>
        <v>0</v>
      </c>
      <c r="M105">
        <f>((S105-I105/2)*L105-K105)/(S105+I105/2)</f>
        <v>0</v>
      </c>
      <c r="N105">
        <f>M105*(DX105+DY105)/1000.0</f>
        <v>0</v>
      </c>
      <c r="O105">
        <f>(DQ105 - IF(AT105&gt;1, K105*DK105*100.0/(AV105*EE105), 0))*(DX105+DY105)/1000.0</f>
        <v>0</v>
      </c>
      <c r="P105">
        <f>2.0/((1/R105-1/Q105)+SIGN(R105)*SQRT((1/R105-1/Q105)*(1/R105-1/Q105) + 4*DL105/((DL105+1)*(DL105+1))*(2*1/R105*1/Q105-1/Q105*1/Q105)))</f>
        <v>0</v>
      </c>
      <c r="Q105">
        <f>IF(LEFT(DM105,1)&lt;&gt;"0",IF(LEFT(DM105,1)="1",3.0,DN105),$D$5+$E$5*(EE105*DX105/($K$5*1000))+$F$5*(EE105*DX105/($K$5*1000))*MAX(MIN(DK105,$J$5),$I$5)*MAX(MIN(DK105,$J$5),$I$5)+$G$5*MAX(MIN(DK105,$J$5),$I$5)*(EE105*DX105/($K$5*1000))+$H$5*(EE105*DX105/($K$5*1000))*(EE105*DX105/($K$5*1000)))</f>
        <v>0</v>
      </c>
      <c r="R105">
        <f>I105*(1000-(1000*0.61365*exp(17.502*V105/(240.97+V105))/(DX105+DY105)+DS105)/2)/(1000*0.61365*exp(17.502*V105/(240.97+V105))/(DX105+DY105)-DS105)</f>
        <v>0</v>
      </c>
      <c r="S105">
        <f>1/((DL105+1)/(P105/1.6)+1/(Q105/1.37)) + DL105/((DL105+1)/(P105/1.6) + DL105/(Q105/1.37))</f>
        <v>0</v>
      </c>
      <c r="T105">
        <f>(DG105*DJ105)</f>
        <v>0</v>
      </c>
      <c r="U105">
        <f>(DZ105+(T105+2*0.95*5.67E-8*(((DZ105+$B$9)+273)^4-(DZ105+273)^4)-44100*I105)/(1.84*29.3*Q105+8*0.95*5.67E-8*(DZ105+273)^3))</f>
        <v>0</v>
      </c>
      <c r="V105">
        <f>($C$9*EA105+$D$9*EB105+$E$9*U105)</f>
        <v>0</v>
      </c>
      <c r="W105">
        <f>0.61365*exp(17.502*V105/(240.97+V105))</f>
        <v>0</v>
      </c>
      <c r="X105">
        <f>(Y105/Z105*100)</f>
        <v>0</v>
      </c>
      <c r="Y105">
        <f>DS105*(DX105+DY105)/1000</f>
        <v>0</v>
      </c>
      <c r="Z105">
        <f>0.61365*exp(17.502*DZ105/(240.97+DZ105))</f>
        <v>0</v>
      </c>
      <c r="AA105">
        <f>(W105-DS105*(DX105+DY105)/1000)</f>
        <v>0</v>
      </c>
      <c r="AB105">
        <f>(-I105*44100)</f>
        <v>0</v>
      </c>
      <c r="AC105">
        <f>2*29.3*Q105*0.92*(DZ105-V105)</f>
        <v>0</v>
      </c>
      <c r="AD105">
        <f>2*0.95*5.67E-8*(((DZ105+$B$9)+273)^4-(V105+273)^4)</f>
        <v>0</v>
      </c>
      <c r="AE105">
        <f>T105+AD105+AB105+AC105</f>
        <v>0</v>
      </c>
      <c r="AF105">
        <f>DW105*AT105*(DR105-DQ105*(1000-AT105*DT105)/(1000-AT105*DS105))/(100*DK105)</f>
        <v>0</v>
      </c>
      <c r="AG105">
        <f>1000*DW105*AT105*(DS105-DT105)/(100*DK105*(1000-AT105*DS105))</f>
        <v>0</v>
      </c>
      <c r="AH105">
        <f>(AI105 - AJ105 - DX105*1E3/(8.314*(DZ105+273.15)) * AL105/DW105 * AK105) * DW105/(100*DK105) * (1000 - DT105)/1000</f>
        <v>0</v>
      </c>
      <c r="AI105">
        <v>1437.504973546316</v>
      </c>
      <c r="AJ105">
        <v>1415.688606060606</v>
      </c>
      <c r="AK105">
        <v>3.382345489063047</v>
      </c>
      <c r="AL105">
        <v>67.30139003579045</v>
      </c>
      <c r="AM105">
        <f>(AO105 - AN105 + DX105*1E3/(8.314*(DZ105+273.15)) * AQ105/DW105 * AP105) * DW105/(100*DK105) * 1000/(1000 - AO105)</f>
        <v>0</v>
      </c>
      <c r="AN105">
        <v>8.881791380792658</v>
      </c>
      <c r="AO105">
        <v>9.355753818181816</v>
      </c>
      <c r="AP105">
        <v>1.367410815998014E-07</v>
      </c>
      <c r="AQ105">
        <v>93.42874812251745</v>
      </c>
      <c r="AR105">
        <v>2</v>
      </c>
      <c r="AS105">
        <v>0</v>
      </c>
      <c r="AT105">
        <f>IF(AR105*$H$15&gt;=AV105,1.0,(AV105/(AV105-AR105*$H$15)))</f>
        <v>0</v>
      </c>
      <c r="AU105">
        <f>(AT105-1)*100</f>
        <v>0</v>
      </c>
      <c r="AV105">
        <f>MAX(0,($B$15+$C$15*EE105)/(1+$D$15*EE105)*DX105/(DZ105+273)*$E$15)</f>
        <v>0</v>
      </c>
      <c r="AW105" t="s">
        <v>429</v>
      </c>
      <c r="AX105" t="s">
        <v>429</v>
      </c>
      <c r="AY105">
        <v>0</v>
      </c>
      <c r="AZ105">
        <v>0</v>
      </c>
      <c r="BA105">
        <f>1-AY105/AZ105</f>
        <v>0</v>
      </c>
      <c r="BB105">
        <v>0</v>
      </c>
      <c r="BC105" t="s">
        <v>429</v>
      </c>
      <c r="BD105" t="s">
        <v>429</v>
      </c>
      <c r="BE105">
        <v>0</v>
      </c>
      <c r="BF105">
        <v>0</v>
      </c>
      <c r="BG105">
        <f>1-BE105/BF105</f>
        <v>0</v>
      </c>
      <c r="BH105">
        <v>0.5</v>
      </c>
      <c r="BI105">
        <f>DH105</f>
        <v>0</v>
      </c>
      <c r="BJ105">
        <f>K105</f>
        <v>0</v>
      </c>
      <c r="BK105">
        <f>BG105*BH105*BI105</f>
        <v>0</v>
      </c>
      <c r="BL105">
        <f>(BJ105-BB105)/BI105</f>
        <v>0</v>
      </c>
      <c r="BM105">
        <f>(AZ105-BF105)/BF105</f>
        <v>0</v>
      </c>
      <c r="BN105">
        <f>AY105/(BA105+AY105/BF105)</f>
        <v>0</v>
      </c>
      <c r="BO105" t="s">
        <v>429</v>
      </c>
      <c r="BP105">
        <v>0</v>
      </c>
      <c r="BQ105">
        <f>IF(BP105&lt;&gt;0, BP105, BN105)</f>
        <v>0</v>
      </c>
      <c r="BR105">
        <f>1-BQ105/BF105</f>
        <v>0</v>
      </c>
      <c r="BS105">
        <f>(BF105-BE105)/(BF105-BQ105)</f>
        <v>0</v>
      </c>
      <c r="BT105">
        <f>(AZ105-BF105)/(AZ105-BQ105)</f>
        <v>0</v>
      </c>
      <c r="BU105">
        <f>(BF105-BE105)/(BF105-AY105)</f>
        <v>0</v>
      </c>
      <c r="BV105">
        <f>(AZ105-BF105)/(AZ105-AY105)</f>
        <v>0</v>
      </c>
      <c r="BW105">
        <f>(BS105*BQ105/BE105)</f>
        <v>0</v>
      </c>
      <c r="BX105">
        <f>(1-BW105)</f>
        <v>0</v>
      </c>
      <c r="DG105">
        <f>$B$13*EF105+$C$13*EG105+$F$13*ER105*(1-EU105)</f>
        <v>0</v>
      </c>
      <c r="DH105">
        <f>DG105*DI105</f>
        <v>0</v>
      </c>
      <c r="DI105">
        <f>($B$13*$D$11+$C$13*$D$11+$F$13*((FE105+EW105)/MAX(FE105+EW105+FF105, 0.1)*$I$11+FF105/MAX(FE105+EW105+FF105, 0.1)*$J$11))/($B$13+$C$13+$F$13)</f>
        <v>0</v>
      </c>
      <c r="DJ105">
        <f>($B$13*$K$11+$C$13*$K$11+$F$13*((FE105+EW105)/MAX(FE105+EW105+FF105, 0.1)*$P$11+FF105/MAX(FE105+EW105+FF105, 0.1)*$Q$11))/($B$13+$C$13+$F$13)</f>
        <v>0</v>
      </c>
      <c r="DK105">
        <v>1.91</v>
      </c>
      <c r="DL105">
        <v>0.5</v>
      </c>
      <c r="DM105" t="s">
        <v>430</v>
      </c>
      <c r="DN105">
        <v>2</v>
      </c>
      <c r="DO105" t="b">
        <v>1</v>
      </c>
      <c r="DP105">
        <v>1679509101.214286</v>
      </c>
      <c r="DQ105">
        <v>1378.131428571428</v>
      </c>
      <c r="DR105">
        <v>1409.386785714286</v>
      </c>
      <c r="DS105">
        <v>9.357403571428572</v>
      </c>
      <c r="DT105">
        <v>8.881901428571428</v>
      </c>
      <c r="DU105">
        <v>1379.227142857143</v>
      </c>
      <c r="DV105">
        <v>9.329986785714285</v>
      </c>
      <c r="DW105">
        <v>500.0029642857144</v>
      </c>
      <c r="DX105">
        <v>90.04201785714288</v>
      </c>
      <c r="DY105">
        <v>0.1000141892857143</v>
      </c>
      <c r="DZ105">
        <v>18.91071785714286</v>
      </c>
      <c r="EA105">
        <v>19.99383214285714</v>
      </c>
      <c r="EB105">
        <v>999.9000000000002</v>
      </c>
      <c r="EC105">
        <v>0</v>
      </c>
      <c r="ED105">
        <v>0</v>
      </c>
      <c r="EE105">
        <v>9982.982857142857</v>
      </c>
      <c r="EF105">
        <v>0</v>
      </c>
      <c r="EG105">
        <v>12.44683214285714</v>
      </c>
      <c r="EH105">
        <v>-31.25583928571428</v>
      </c>
      <c r="EI105">
        <v>1391.148571428572</v>
      </c>
      <c r="EJ105">
        <v>1422.0175</v>
      </c>
      <c r="EK105">
        <v>0.4755019285714285</v>
      </c>
      <c r="EL105">
        <v>1409.386785714286</v>
      </c>
      <c r="EM105">
        <v>8.881901428571428</v>
      </c>
      <c r="EN105">
        <v>0.842559642857143</v>
      </c>
      <c r="EO105">
        <v>0.7997445357142857</v>
      </c>
      <c r="EP105">
        <v>4.445289642857143</v>
      </c>
      <c r="EQ105">
        <v>3.702769642857143</v>
      </c>
      <c r="ER105">
        <v>2000.009642857143</v>
      </c>
      <c r="ES105">
        <v>0.9800026428571427</v>
      </c>
      <c r="ET105">
        <v>0.01999695714285714</v>
      </c>
      <c r="EU105">
        <v>0</v>
      </c>
      <c r="EV105">
        <v>170.1068214285714</v>
      </c>
      <c r="EW105">
        <v>5.00078</v>
      </c>
      <c r="EX105">
        <v>3374.700357142857</v>
      </c>
      <c r="EY105">
        <v>16379.72142857143</v>
      </c>
      <c r="EZ105">
        <v>36.68714285714286</v>
      </c>
      <c r="FA105">
        <v>38.15821428571428</v>
      </c>
      <c r="FB105">
        <v>37.83457142857143</v>
      </c>
      <c r="FC105">
        <v>37.30546428571428</v>
      </c>
      <c r="FD105">
        <v>37.39485714285714</v>
      </c>
      <c r="FE105">
        <v>1955.109642857142</v>
      </c>
      <c r="FF105">
        <v>39.89000000000001</v>
      </c>
      <c r="FG105">
        <v>0</v>
      </c>
      <c r="FH105">
        <v>1679509091.2</v>
      </c>
      <c r="FI105">
        <v>0</v>
      </c>
      <c r="FJ105">
        <v>170.114</v>
      </c>
      <c r="FK105">
        <v>0.6988461586144904</v>
      </c>
      <c r="FL105">
        <v>-4.991538468994047</v>
      </c>
      <c r="FM105">
        <v>3374.6456</v>
      </c>
      <c r="FN105">
        <v>15</v>
      </c>
      <c r="FO105">
        <v>0</v>
      </c>
      <c r="FP105" t="s">
        <v>431</v>
      </c>
      <c r="FQ105">
        <v>1679456443.1</v>
      </c>
      <c r="FR105">
        <v>1679456433.1</v>
      </c>
      <c r="FS105">
        <v>0</v>
      </c>
      <c r="FT105">
        <v>-0.109</v>
      </c>
      <c r="FU105">
        <v>0.019</v>
      </c>
      <c r="FV105">
        <v>-0.823</v>
      </c>
      <c r="FW105">
        <v>0.271</v>
      </c>
      <c r="FX105">
        <v>420</v>
      </c>
      <c r="FY105">
        <v>24</v>
      </c>
      <c r="FZ105">
        <v>0.71</v>
      </c>
      <c r="GA105">
        <v>0.25</v>
      </c>
      <c r="GB105">
        <v>-31.18910975609756</v>
      </c>
      <c r="GC105">
        <v>-0.8492759581881231</v>
      </c>
      <c r="GD105">
        <v>0.1349587322740311</v>
      </c>
      <c r="GE105">
        <v>0</v>
      </c>
      <c r="GF105">
        <v>0.4764589756097561</v>
      </c>
      <c r="GG105">
        <v>-0.01882595121951276</v>
      </c>
      <c r="GH105">
        <v>0.002019613226529021</v>
      </c>
      <c r="GI105">
        <v>1</v>
      </c>
      <c r="GJ105">
        <v>1</v>
      </c>
      <c r="GK105">
        <v>2</v>
      </c>
      <c r="GL105" t="s">
        <v>432</v>
      </c>
      <c r="GM105">
        <v>3.10085</v>
      </c>
      <c r="GN105">
        <v>2.73538</v>
      </c>
      <c r="GO105">
        <v>0.198677</v>
      </c>
      <c r="GP105">
        <v>0.201341</v>
      </c>
      <c r="GQ105">
        <v>0.0542899</v>
      </c>
      <c r="GR105">
        <v>0.0528268</v>
      </c>
      <c r="GS105">
        <v>20685.5</v>
      </c>
      <c r="GT105">
        <v>20353</v>
      </c>
      <c r="GU105">
        <v>26348.3</v>
      </c>
      <c r="GV105">
        <v>25807.3</v>
      </c>
      <c r="GW105">
        <v>40034.9</v>
      </c>
      <c r="GX105">
        <v>37321.4</v>
      </c>
      <c r="GY105">
        <v>46105.4</v>
      </c>
      <c r="GZ105">
        <v>42615.9</v>
      </c>
      <c r="HA105">
        <v>1.93137</v>
      </c>
      <c r="HB105">
        <v>1.95815</v>
      </c>
      <c r="HC105">
        <v>0.0250228</v>
      </c>
      <c r="HD105">
        <v>0</v>
      </c>
      <c r="HE105">
        <v>19.5776</v>
      </c>
      <c r="HF105">
        <v>999.9</v>
      </c>
      <c r="HG105">
        <v>25.6</v>
      </c>
      <c r="HH105">
        <v>29.6</v>
      </c>
      <c r="HI105">
        <v>11.838</v>
      </c>
      <c r="HJ105">
        <v>60.8177</v>
      </c>
      <c r="HK105">
        <v>26.7909</v>
      </c>
      <c r="HL105">
        <v>1</v>
      </c>
      <c r="HM105">
        <v>-0.186857</v>
      </c>
      <c r="HN105">
        <v>3.62516</v>
      </c>
      <c r="HO105">
        <v>20.2392</v>
      </c>
      <c r="HP105">
        <v>5.21564</v>
      </c>
      <c r="HQ105">
        <v>11.98</v>
      </c>
      <c r="HR105">
        <v>4.96465</v>
      </c>
      <c r="HS105">
        <v>3.2737</v>
      </c>
      <c r="HT105">
        <v>9999</v>
      </c>
      <c r="HU105">
        <v>9999</v>
      </c>
      <c r="HV105">
        <v>9999</v>
      </c>
      <c r="HW105">
        <v>935.8</v>
      </c>
      <c r="HX105">
        <v>1.86417</v>
      </c>
      <c r="HY105">
        <v>1.86016</v>
      </c>
      <c r="HZ105">
        <v>1.85834</v>
      </c>
      <c r="IA105">
        <v>1.85987</v>
      </c>
      <c r="IB105">
        <v>1.85989</v>
      </c>
      <c r="IC105">
        <v>1.85825</v>
      </c>
      <c r="ID105">
        <v>1.8573</v>
      </c>
      <c r="IE105">
        <v>1.8523</v>
      </c>
      <c r="IF105">
        <v>0</v>
      </c>
      <c r="IG105">
        <v>0</v>
      </c>
      <c r="IH105">
        <v>0</v>
      </c>
      <c r="II105">
        <v>0</v>
      </c>
      <c r="IJ105" t="s">
        <v>433</v>
      </c>
      <c r="IK105" t="s">
        <v>434</v>
      </c>
      <c r="IL105" t="s">
        <v>435</v>
      </c>
      <c r="IM105" t="s">
        <v>435</v>
      </c>
      <c r="IN105" t="s">
        <v>435</v>
      </c>
      <c r="IO105" t="s">
        <v>435</v>
      </c>
      <c r="IP105">
        <v>0</v>
      </c>
      <c r="IQ105">
        <v>100</v>
      </c>
      <c r="IR105">
        <v>100</v>
      </c>
      <c r="IS105">
        <v>-1.11</v>
      </c>
      <c r="IT105">
        <v>0.0274</v>
      </c>
      <c r="IU105">
        <v>-0.3228139330668147</v>
      </c>
      <c r="IV105">
        <v>-0.001399286051689175</v>
      </c>
      <c r="IW105">
        <v>1.297619083215453E-06</v>
      </c>
      <c r="IX105">
        <v>-4.997941095464379E-10</v>
      </c>
      <c r="IY105">
        <v>-0.005634625857734406</v>
      </c>
      <c r="IZ105">
        <v>-0.003512179546530375</v>
      </c>
      <c r="JA105">
        <v>0.0008073039280847738</v>
      </c>
      <c r="JB105">
        <v>-5.485301315548657E-06</v>
      </c>
      <c r="JC105">
        <v>2</v>
      </c>
      <c r="JD105">
        <v>1997</v>
      </c>
      <c r="JE105">
        <v>1</v>
      </c>
      <c r="JF105">
        <v>25</v>
      </c>
      <c r="JG105">
        <v>877.8</v>
      </c>
      <c r="JH105">
        <v>877.9</v>
      </c>
      <c r="JI105">
        <v>3.07983</v>
      </c>
      <c r="JJ105">
        <v>2.60986</v>
      </c>
      <c r="JK105">
        <v>1.49658</v>
      </c>
      <c r="JL105">
        <v>2.39014</v>
      </c>
      <c r="JM105">
        <v>1.54907</v>
      </c>
      <c r="JN105">
        <v>2.32544</v>
      </c>
      <c r="JO105">
        <v>34.1678</v>
      </c>
      <c r="JP105">
        <v>24.1751</v>
      </c>
      <c r="JQ105">
        <v>18</v>
      </c>
      <c r="JR105">
        <v>486.41</v>
      </c>
      <c r="JS105">
        <v>515.298</v>
      </c>
      <c r="JT105">
        <v>15.4699</v>
      </c>
      <c r="JU105">
        <v>24.7967</v>
      </c>
      <c r="JV105">
        <v>30.0003</v>
      </c>
      <c r="JW105">
        <v>24.9018</v>
      </c>
      <c r="JX105">
        <v>24.8583</v>
      </c>
      <c r="JY105">
        <v>61.9079</v>
      </c>
      <c r="JZ105">
        <v>23.2715</v>
      </c>
      <c r="KA105">
        <v>20.8522</v>
      </c>
      <c r="KB105">
        <v>15.4726</v>
      </c>
      <c r="KC105">
        <v>1456.92</v>
      </c>
      <c r="KD105">
        <v>8.847149999999999</v>
      </c>
      <c r="KE105">
        <v>100.73</v>
      </c>
      <c r="KF105">
        <v>101.106</v>
      </c>
    </row>
    <row r="106" spans="1:292">
      <c r="A106">
        <v>88</v>
      </c>
      <c r="B106">
        <v>1679509114</v>
      </c>
      <c r="C106">
        <v>526.5</v>
      </c>
      <c r="D106" t="s">
        <v>609</v>
      </c>
      <c r="E106" t="s">
        <v>610</v>
      </c>
      <c r="F106">
        <v>5</v>
      </c>
      <c r="G106" t="s">
        <v>428</v>
      </c>
      <c r="H106">
        <v>1679509106.5</v>
      </c>
      <c r="I106">
        <f>(J106)/1000</f>
        <v>0</v>
      </c>
      <c r="J106">
        <f>IF(DO106, AM106, AG106)</f>
        <v>0</v>
      </c>
      <c r="K106">
        <f>IF(DO106, AH106, AF106)</f>
        <v>0</v>
      </c>
      <c r="L106">
        <f>DQ106 - IF(AT106&gt;1, K106*DK106*100.0/(AV106*EE106), 0)</f>
        <v>0</v>
      </c>
      <c r="M106">
        <f>((S106-I106/2)*L106-K106)/(S106+I106/2)</f>
        <v>0</v>
      </c>
      <c r="N106">
        <f>M106*(DX106+DY106)/1000.0</f>
        <v>0</v>
      </c>
      <c r="O106">
        <f>(DQ106 - IF(AT106&gt;1, K106*DK106*100.0/(AV106*EE106), 0))*(DX106+DY106)/1000.0</f>
        <v>0</v>
      </c>
      <c r="P106">
        <f>2.0/((1/R106-1/Q106)+SIGN(R106)*SQRT((1/R106-1/Q106)*(1/R106-1/Q106) + 4*DL106/((DL106+1)*(DL106+1))*(2*1/R106*1/Q106-1/Q106*1/Q106)))</f>
        <v>0</v>
      </c>
      <c r="Q106">
        <f>IF(LEFT(DM106,1)&lt;&gt;"0",IF(LEFT(DM106,1)="1",3.0,DN106),$D$5+$E$5*(EE106*DX106/($K$5*1000))+$F$5*(EE106*DX106/($K$5*1000))*MAX(MIN(DK106,$J$5),$I$5)*MAX(MIN(DK106,$J$5),$I$5)+$G$5*MAX(MIN(DK106,$J$5),$I$5)*(EE106*DX106/($K$5*1000))+$H$5*(EE106*DX106/($K$5*1000))*(EE106*DX106/($K$5*1000)))</f>
        <v>0</v>
      </c>
      <c r="R106">
        <f>I106*(1000-(1000*0.61365*exp(17.502*V106/(240.97+V106))/(DX106+DY106)+DS106)/2)/(1000*0.61365*exp(17.502*V106/(240.97+V106))/(DX106+DY106)-DS106)</f>
        <v>0</v>
      </c>
      <c r="S106">
        <f>1/((DL106+1)/(P106/1.6)+1/(Q106/1.37)) + DL106/((DL106+1)/(P106/1.6) + DL106/(Q106/1.37))</f>
        <v>0</v>
      </c>
      <c r="T106">
        <f>(DG106*DJ106)</f>
        <v>0</v>
      </c>
      <c r="U106">
        <f>(DZ106+(T106+2*0.95*5.67E-8*(((DZ106+$B$9)+273)^4-(DZ106+273)^4)-44100*I106)/(1.84*29.3*Q106+8*0.95*5.67E-8*(DZ106+273)^3))</f>
        <v>0</v>
      </c>
      <c r="V106">
        <f>($C$9*EA106+$D$9*EB106+$E$9*U106)</f>
        <v>0</v>
      </c>
      <c r="W106">
        <f>0.61365*exp(17.502*V106/(240.97+V106))</f>
        <v>0</v>
      </c>
      <c r="X106">
        <f>(Y106/Z106*100)</f>
        <v>0</v>
      </c>
      <c r="Y106">
        <f>DS106*(DX106+DY106)/1000</f>
        <v>0</v>
      </c>
      <c r="Z106">
        <f>0.61365*exp(17.502*DZ106/(240.97+DZ106))</f>
        <v>0</v>
      </c>
      <c r="AA106">
        <f>(W106-DS106*(DX106+DY106)/1000)</f>
        <v>0</v>
      </c>
      <c r="AB106">
        <f>(-I106*44100)</f>
        <v>0</v>
      </c>
      <c r="AC106">
        <f>2*29.3*Q106*0.92*(DZ106-V106)</f>
        <v>0</v>
      </c>
      <c r="AD106">
        <f>2*0.95*5.67E-8*(((DZ106+$B$9)+273)^4-(V106+273)^4)</f>
        <v>0</v>
      </c>
      <c r="AE106">
        <f>T106+AD106+AB106+AC106</f>
        <v>0</v>
      </c>
      <c r="AF106">
        <f>DW106*AT106*(DR106-DQ106*(1000-AT106*DT106)/(1000-AT106*DS106))/(100*DK106)</f>
        <v>0</v>
      </c>
      <c r="AG106">
        <f>1000*DW106*AT106*(DS106-DT106)/(100*DK106*(1000-AT106*DS106))</f>
        <v>0</v>
      </c>
      <c r="AH106">
        <f>(AI106 - AJ106 - DX106*1E3/(8.314*(DZ106+273.15)) * AL106/DW106 * AK106) * DW106/(100*DK106) * (1000 - DT106)/1000</f>
        <v>0</v>
      </c>
      <c r="AI106">
        <v>1454.544350723099</v>
      </c>
      <c r="AJ106">
        <v>1432.621636363637</v>
      </c>
      <c r="AK106">
        <v>3.382370323350242</v>
      </c>
      <c r="AL106">
        <v>67.30139003579045</v>
      </c>
      <c r="AM106">
        <f>(AO106 - AN106 + DX106*1E3/(8.314*(DZ106+273.15)) * AQ106/DW106 * AP106) * DW106/(100*DK106) * 1000/(1000 - AO106)</f>
        <v>0</v>
      </c>
      <c r="AN106">
        <v>8.883199371042611</v>
      </c>
      <c r="AO106">
        <v>9.353850787878782</v>
      </c>
      <c r="AP106">
        <v>-1.149312592388972E-06</v>
      </c>
      <c r="AQ106">
        <v>93.42874812251745</v>
      </c>
      <c r="AR106">
        <v>2</v>
      </c>
      <c r="AS106">
        <v>0</v>
      </c>
      <c r="AT106">
        <f>IF(AR106*$H$15&gt;=AV106,1.0,(AV106/(AV106-AR106*$H$15)))</f>
        <v>0</v>
      </c>
      <c r="AU106">
        <f>(AT106-1)*100</f>
        <v>0</v>
      </c>
      <c r="AV106">
        <f>MAX(0,($B$15+$C$15*EE106)/(1+$D$15*EE106)*DX106/(DZ106+273)*$E$15)</f>
        <v>0</v>
      </c>
      <c r="AW106" t="s">
        <v>429</v>
      </c>
      <c r="AX106" t="s">
        <v>429</v>
      </c>
      <c r="AY106">
        <v>0</v>
      </c>
      <c r="AZ106">
        <v>0</v>
      </c>
      <c r="BA106">
        <f>1-AY106/AZ106</f>
        <v>0</v>
      </c>
      <c r="BB106">
        <v>0</v>
      </c>
      <c r="BC106" t="s">
        <v>429</v>
      </c>
      <c r="BD106" t="s">
        <v>429</v>
      </c>
      <c r="BE106">
        <v>0</v>
      </c>
      <c r="BF106">
        <v>0</v>
      </c>
      <c r="BG106">
        <f>1-BE106/BF106</f>
        <v>0</v>
      </c>
      <c r="BH106">
        <v>0.5</v>
      </c>
      <c r="BI106">
        <f>DH106</f>
        <v>0</v>
      </c>
      <c r="BJ106">
        <f>K106</f>
        <v>0</v>
      </c>
      <c r="BK106">
        <f>BG106*BH106*BI106</f>
        <v>0</v>
      </c>
      <c r="BL106">
        <f>(BJ106-BB106)/BI106</f>
        <v>0</v>
      </c>
      <c r="BM106">
        <f>(AZ106-BF106)/BF106</f>
        <v>0</v>
      </c>
      <c r="BN106">
        <f>AY106/(BA106+AY106/BF106)</f>
        <v>0</v>
      </c>
      <c r="BO106" t="s">
        <v>429</v>
      </c>
      <c r="BP106">
        <v>0</v>
      </c>
      <c r="BQ106">
        <f>IF(BP106&lt;&gt;0, BP106, BN106)</f>
        <v>0</v>
      </c>
      <c r="BR106">
        <f>1-BQ106/BF106</f>
        <v>0</v>
      </c>
      <c r="BS106">
        <f>(BF106-BE106)/(BF106-BQ106)</f>
        <v>0</v>
      </c>
      <c r="BT106">
        <f>(AZ106-BF106)/(AZ106-BQ106)</f>
        <v>0</v>
      </c>
      <c r="BU106">
        <f>(BF106-BE106)/(BF106-AY106)</f>
        <v>0</v>
      </c>
      <c r="BV106">
        <f>(AZ106-BF106)/(AZ106-AY106)</f>
        <v>0</v>
      </c>
      <c r="BW106">
        <f>(BS106*BQ106/BE106)</f>
        <v>0</v>
      </c>
      <c r="BX106">
        <f>(1-BW106)</f>
        <v>0</v>
      </c>
      <c r="DG106">
        <f>$B$13*EF106+$C$13*EG106+$F$13*ER106*(1-EU106)</f>
        <v>0</v>
      </c>
      <c r="DH106">
        <f>DG106*DI106</f>
        <v>0</v>
      </c>
      <c r="DI106">
        <f>($B$13*$D$11+$C$13*$D$11+$F$13*((FE106+EW106)/MAX(FE106+EW106+FF106, 0.1)*$I$11+FF106/MAX(FE106+EW106+FF106, 0.1)*$J$11))/($B$13+$C$13+$F$13)</f>
        <v>0</v>
      </c>
      <c r="DJ106">
        <f>($B$13*$K$11+$C$13*$K$11+$F$13*((FE106+EW106)/MAX(FE106+EW106+FF106, 0.1)*$P$11+FF106/MAX(FE106+EW106+FF106, 0.1)*$Q$11))/($B$13+$C$13+$F$13)</f>
        <v>0</v>
      </c>
      <c r="DK106">
        <v>1.91</v>
      </c>
      <c r="DL106">
        <v>0.5</v>
      </c>
      <c r="DM106" t="s">
        <v>430</v>
      </c>
      <c r="DN106">
        <v>2</v>
      </c>
      <c r="DO106" t="b">
        <v>1</v>
      </c>
      <c r="DP106">
        <v>1679509106.5</v>
      </c>
      <c r="DQ106">
        <v>1395.793703703704</v>
      </c>
      <c r="DR106">
        <v>1427.065185185185</v>
      </c>
      <c r="DS106">
        <v>9.355829999999999</v>
      </c>
      <c r="DT106">
        <v>8.88224962962963</v>
      </c>
      <c r="DU106">
        <v>1396.901111111111</v>
      </c>
      <c r="DV106">
        <v>9.32842962962963</v>
      </c>
      <c r="DW106">
        <v>500.0018888888889</v>
      </c>
      <c r="DX106">
        <v>90.04232222222221</v>
      </c>
      <c r="DY106">
        <v>0.1000141481481481</v>
      </c>
      <c r="DZ106">
        <v>18.91277777777778</v>
      </c>
      <c r="EA106">
        <v>19.99297777777778</v>
      </c>
      <c r="EB106">
        <v>999.9000000000001</v>
      </c>
      <c r="EC106">
        <v>0</v>
      </c>
      <c r="ED106">
        <v>0</v>
      </c>
      <c r="EE106">
        <v>9993.744444444443</v>
      </c>
      <c r="EF106">
        <v>0</v>
      </c>
      <c r="EG106">
        <v>12.4464</v>
      </c>
      <c r="EH106">
        <v>-31.27208518518518</v>
      </c>
      <c r="EI106">
        <v>1408.975185185185</v>
      </c>
      <c r="EJ106">
        <v>1439.854444444444</v>
      </c>
      <c r="EK106">
        <v>0.4735793703703703</v>
      </c>
      <c r="EL106">
        <v>1427.065185185185</v>
      </c>
      <c r="EM106">
        <v>8.88224962962963</v>
      </c>
      <c r="EN106">
        <v>0.8424207407407408</v>
      </c>
      <c r="EO106">
        <v>0.7997786296296298</v>
      </c>
      <c r="EP106">
        <v>4.442936296296296</v>
      </c>
      <c r="EQ106">
        <v>3.703374814814814</v>
      </c>
      <c r="ER106">
        <v>1999.97962962963</v>
      </c>
      <c r="ES106">
        <v>0.9800022222222222</v>
      </c>
      <c r="ET106">
        <v>0.01999737777777778</v>
      </c>
      <c r="EU106">
        <v>0</v>
      </c>
      <c r="EV106">
        <v>170.2004444444445</v>
      </c>
      <c r="EW106">
        <v>5.00078</v>
      </c>
      <c r="EX106">
        <v>3374.154444444444</v>
      </c>
      <c r="EY106">
        <v>16379.46296296297</v>
      </c>
      <c r="EZ106">
        <v>36.66633333333333</v>
      </c>
      <c r="FA106">
        <v>38.13877777777778</v>
      </c>
      <c r="FB106">
        <v>37.79837037037037</v>
      </c>
      <c r="FC106">
        <v>37.29362962962963</v>
      </c>
      <c r="FD106">
        <v>37.377</v>
      </c>
      <c r="FE106">
        <v>1955.07962962963</v>
      </c>
      <c r="FF106">
        <v>39.89000000000001</v>
      </c>
      <c r="FG106">
        <v>0</v>
      </c>
      <c r="FH106">
        <v>1679509096</v>
      </c>
      <c r="FI106">
        <v>0</v>
      </c>
      <c r="FJ106">
        <v>170.17016</v>
      </c>
      <c r="FK106">
        <v>-0.1799999933009299</v>
      </c>
      <c r="FL106">
        <v>-5.644615396976339</v>
      </c>
      <c r="FM106">
        <v>3374.18</v>
      </c>
      <c r="FN106">
        <v>15</v>
      </c>
      <c r="FO106">
        <v>0</v>
      </c>
      <c r="FP106" t="s">
        <v>431</v>
      </c>
      <c r="FQ106">
        <v>1679456443.1</v>
      </c>
      <c r="FR106">
        <v>1679456433.1</v>
      </c>
      <c r="FS106">
        <v>0</v>
      </c>
      <c r="FT106">
        <v>-0.109</v>
      </c>
      <c r="FU106">
        <v>0.019</v>
      </c>
      <c r="FV106">
        <v>-0.823</v>
      </c>
      <c r="FW106">
        <v>0.271</v>
      </c>
      <c r="FX106">
        <v>420</v>
      </c>
      <c r="FY106">
        <v>24</v>
      </c>
      <c r="FZ106">
        <v>0.71</v>
      </c>
      <c r="GA106">
        <v>0.25</v>
      </c>
      <c r="GB106">
        <v>-31.25041707317073</v>
      </c>
      <c r="GC106">
        <v>-0.09178954703841985</v>
      </c>
      <c r="GD106">
        <v>0.06878323640935965</v>
      </c>
      <c r="GE106">
        <v>1</v>
      </c>
      <c r="GF106">
        <v>0.4751010487804878</v>
      </c>
      <c r="GG106">
        <v>-0.01992416027874456</v>
      </c>
      <c r="GH106">
        <v>0.002135056336164472</v>
      </c>
      <c r="GI106">
        <v>1</v>
      </c>
      <c r="GJ106">
        <v>2</v>
      </c>
      <c r="GK106">
        <v>2</v>
      </c>
      <c r="GL106" t="s">
        <v>476</v>
      </c>
      <c r="GM106">
        <v>3.10088</v>
      </c>
      <c r="GN106">
        <v>2.73549</v>
      </c>
      <c r="GO106">
        <v>0.200089</v>
      </c>
      <c r="GP106">
        <v>0.202743</v>
      </c>
      <c r="GQ106">
        <v>0.0542798</v>
      </c>
      <c r="GR106">
        <v>0.0528248</v>
      </c>
      <c r="GS106">
        <v>20649</v>
      </c>
      <c r="GT106">
        <v>20317.1</v>
      </c>
      <c r="GU106">
        <v>26348.2</v>
      </c>
      <c r="GV106">
        <v>25807.1</v>
      </c>
      <c r="GW106">
        <v>40035.2</v>
      </c>
      <c r="GX106">
        <v>37321.2</v>
      </c>
      <c r="GY106">
        <v>46105.1</v>
      </c>
      <c r="GZ106">
        <v>42615.4</v>
      </c>
      <c r="HA106">
        <v>1.93185</v>
      </c>
      <c r="HB106">
        <v>1.95815</v>
      </c>
      <c r="HC106">
        <v>0.0253506</v>
      </c>
      <c r="HD106">
        <v>0</v>
      </c>
      <c r="HE106">
        <v>19.5793</v>
      </c>
      <c r="HF106">
        <v>999.9</v>
      </c>
      <c r="HG106">
        <v>25.6</v>
      </c>
      <c r="HH106">
        <v>29.6</v>
      </c>
      <c r="HI106">
        <v>11.8372</v>
      </c>
      <c r="HJ106">
        <v>60.9177</v>
      </c>
      <c r="HK106">
        <v>26.6146</v>
      </c>
      <c r="HL106">
        <v>1</v>
      </c>
      <c r="HM106">
        <v>-0.1867</v>
      </c>
      <c r="HN106">
        <v>3.62387</v>
      </c>
      <c r="HO106">
        <v>20.239</v>
      </c>
      <c r="HP106">
        <v>5.21639</v>
      </c>
      <c r="HQ106">
        <v>11.98</v>
      </c>
      <c r="HR106">
        <v>4.96475</v>
      </c>
      <c r="HS106">
        <v>3.27373</v>
      </c>
      <c r="HT106">
        <v>9999</v>
      </c>
      <c r="HU106">
        <v>9999</v>
      </c>
      <c r="HV106">
        <v>9999</v>
      </c>
      <c r="HW106">
        <v>935.8</v>
      </c>
      <c r="HX106">
        <v>1.86417</v>
      </c>
      <c r="HY106">
        <v>1.86018</v>
      </c>
      <c r="HZ106">
        <v>1.85835</v>
      </c>
      <c r="IA106">
        <v>1.85989</v>
      </c>
      <c r="IB106">
        <v>1.85989</v>
      </c>
      <c r="IC106">
        <v>1.85829</v>
      </c>
      <c r="ID106">
        <v>1.85734</v>
      </c>
      <c r="IE106">
        <v>1.85236</v>
      </c>
      <c r="IF106">
        <v>0</v>
      </c>
      <c r="IG106">
        <v>0</v>
      </c>
      <c r="IH106">
        <v>0</v>
      </c>
      <c r="II106">
        <v>0</v>
      </c>
      <c r="IJ106" t="s">
        <v>433</v>
      </c>
      <c r="IK106" t="s">
        <v>434</v>
      </c>
      <c r="IL106" t="s">
        <v>435</v>
      </c>
      <c r="IM106" t="s">
        <v>435</v>
      </c>
      <c r="IN106" t="s">
        <v>435</v>
      </c>
      <c r="IO106" t="s">
        <v>435</v>
      </c>
      <c r="IP106">
        <v>0</v>
      </c>
      <c r="IQ106">
        <v>100</v>
      </c>
      <c r="IR106">
        <v>100</v>
      </c>
      <c r="IS106">
        <v>-1.13</v>
      </c>
      <c r="IT106">
        <v>0.0274</v>
      </c>
      <c r="IU106">
        <v>-0.3228139330668147</v>
      </c>
      <c r="IV106">
        <v>-0.001399286051689175</v>
      </c>
      <c r="IW106">
        <v>1.297619083215453E-06</v>
      </c>
      <c r="IX106">
        <v>-4.997941095464379E-10</v>
      </c>
      <c r="IY106">
        <v>-0.005634625857734406</v>
      </c>
      <c r="IZ106">
        <v>-0.003512179546530375</v>
      </c>
      <c r="JA106">
        <v>0.0008073039280847738</v>
      </c>
      <c r="JB106">
        <v>-5.485301315548657E-06</v>
      </c>
      <c r="JC106">
        <v>2</v>
      </c>
      <c r="JD106">
        <v>1997</v>
      </c>
      <c r="JE106">
        <v>1</v>
      </c>
      <c r="JF106">
        <v>25</v>
      </c>
      <c r="JG106">
        <v>877.8</v>
      </c>
      <c r="JH106">
        <v>878</v>
      </c>
      <c r="JI106">
        <v>3.11035</v>
      </c>
      <c r="JJ106">
        <v>2.6062</v>
      </c>
      <c r="JK106">
        <v>1.49658</v>
      </c>
      <c r="JL106">
        <v>2.39014</v>
      </c>
      <c r="JM106">
        <v>1.54907</v>
      </c>
      <c r="JN106">
        <v>2.38281</v>
      </c>
      <c r="JO106">
        <v>34.1905</v>
      </c>
      <c r="JP106">
        <v>24.1838</v>
      </c>
      <c r="JQ106">
        <v>18</v>
      </c>
      <c r="JR106">
        <v>486.698</v>
      </c>
      <c r="JS106">
        <v>515.313</v>
      </c>
      <c r="JT106">
        <v>15.4739</v>
      </c>
      <c r="JU106">
        <v>24.7987</v>
      </c>
      <c r="JV106">
        <v>30.0003</v>
      </c>
      <c r="JW106">
        <v>24.9038</v>
      </c>
      <c r="JX106">
        <v>24.8599</v>
      </c>
      <c r="JY106">
        <v>62.4411</v>
      </c>
      <c r="JZ106">
        <v>23.2715</v>
      </c>
      <c r="KA106">
        <v>20.8522</v>
      </c>
      <c r="KB106">
        <v>15.4769</v>
      </c>
      <c r="KC106">
        <v>1470.31</v>
      </c>
      <c r="KD106">
        <v>8.847160000000001</v>
      </c>
      <c r="KE106">
        <v>100.729</v>
      </c>
      <c r="KF106">
        <v>101.105</v>
      </c>
    </row>
    <row r="107" spans="1:292">
      <c r="A107">
        <v>89</v>
      </c>
      <c r="B107">
        <v>1679509119</v>
      </c>
      <c r="C107">
        <v>531.5</v>
      </c>
      <c r="D107" t="s">
        <v>611</v>
      </c>
      <c r="E107" t="s">
        <v>612</v>
      </c>
      <c r="F107">
        <v>5</v>
      </c>
      <c r="G107" t="s">
        <v>428</v>
      </c>
      <c r="H107">
        <v>1679509111.214286</v>
      </c>
      <c r="I107">
        <f>(J107)/1000</f>
        <v>0</v>
      </c>
      <c r="J107">
        <f>IF(DO107, AM107, AG107)</f>
        <v>0</v>
      </c>
      <c r="K107">
        <f>IF(DO107, AH107, AF107)</f>
        <v>0</v>
      </c>
      <c r="L107">
        <f>DQ107 - IF(AT107&gt;1, K107*DK107*100.0/(AV107*EE107), 0)</f>
        <v>0</v>
      </c>
      <c r="M107">
        <f>((S107-I107/2)*L107-K107)/(S107+I107/2)</f>
        <v>0</v>
      </c>
      <c r="N107">
        <f>M107*(DX107+DY107)/1000.0</f>
        <v>0</v>
      </c>
      <c r="O107">
        <f>(DQ107 - IF(AT107&gt;1, K107*DK107*100.0/(AV107*EE107), 0))*(DX107+DY107)/1000.0</f>
        <v>0</v>
      </c>
      <c r="P107">
        <f>2.0/((1/R107-1/Q107)+SIGN(R107)*SQRT((1/R107-1/Q107)*(1/R107-1/Q107) + 4*DL107/((DL107+1)*(DL107+1))*(2*1/R107*1/Q107-1/Q107*1/Q107)))</f>
        <v>0</v>
      </c>
      <c r="Q107">
        <f>IF(LEFT(DM107,1)&lt;&gt;"0",IF(LEFT(DM107,1)="1",3.0,DN107),$D$5+$E$5*(EE107*DX107/($K$5*1000))+$F$5*(EE107*DX107/($K$5*1000))*MAX(MIN(DK107,$J$5),$I$5)*MAX(MIN(DK107,$J$5),$I$5)+$G$5*MAX(MIN(DK107,$J$5),$I$5)*(EE107*DX107/($K$5*1000))+$H$5*(EE107*DX107/($K$5*1000))*(EE107*DX107/($K$5*1000)))</f>
        <v>0</v>
      </c>
      <c r="R107">
        <f>I107*(1000-(1000*0.61365*exp(17.502*V107/(240.97+V107))/(DX107+DY107)+DS107)/2)/(1000*0.61365*exp(17.502*V107/(240.97+V107))/(DX107+DY107)-DS107)</f>
        <v>0</v>
      </c>
      <c r="S107">
        <f>1/((DL107+1)/(P107/1.6)+1/(Q107/1.37)) + DL107/((DL107+1)/(P107/1.6) + DL107/(Q107/1.37))</f>
        <v>0</v>
      </c>
      <c r="T107">
        <f>(DG107*DJ107)</f>
        <v>0</v>
      </c>
      <c r="U107">
        <f>(DZ107+(T107+2*0.95*5.67E-8*(((DZ107+$B$9)+273)^4-(DZ107+273)^4)-44100*I107)/(1.84*29.3*Q107+8*0.95*5.67E-8*(DZ107+273)^3))</f>
        <v>0</v>
      </c>
      <c r="V107">
        <f>($C$9*EA107+$D$9*EB107+$E$9*U107)</f>
        <v>0</v>
      </c>
      <c r="W107">
        <f>0.61365*exp(17.502*V107/(240.97+V107))</f>
        <v>0</v>
      </c>
      <c r="X107">
        <f>(Y107/Z107*100)</f>
        <v>0</v>
      </c>
      <c r="Y107">
        <f>DS107*(DX107+DY107)/1000</f>
        <v>0</v>
      </c>
      <c r="Z107">
        <f>0.61365*exp(17.502*DZ107/(240.97+DZ107))</f>
        <v>0</v>
      </c>
      <c r="AA107">
        <f>(W107-DS107*(DX107+DY107)/1000)</f>
        <v>0</v>
      </c>
      <c r="AB107">
        <f>(-I107*44100)</f>
        <v>0</v>
      </c>
      <c r="AC107">
        <f>2*29.3*Q107*0.92*(DZ107-V107)</f>
        <v>0</v>
      </c>
      <c r="AD107">
        <f>2*0.95*5.67E-8*(((DZ107+$B$9)+273)^4-(V107+273)^4)</f>
        <v>0</v>
      </c>
      <c r="AE107">
        <f>T107+AD107+AB107+AC107</f>
        <v>0</v>
      </c>
      <c r="AF107">
        <f>DW107*AT107*(DR107-DQ107*(1000-AT107*DT107)/(1000-AT107*DS107))/(100*DK107)</f>
        <v>0</v>
      </c>
      <c r="AG107">
        <f>1000*DW107*AT107*(DS107-DT107)/(100*DK107*(1000-AT107*DS107))</f>
        <v>0</v>
      </c>
      <c r="AH107">
        <f>(AI107 - AJ107 - DX107*1E3/(8.314*(DZ107+273.15)) * AL107/DW107 * AK107) * DW107/(100*DK107) * (1000 - DT107)/1000</f>
        <v>0</v>
      </c>
      <c r="AI107">
        <v>1471.357294415112</v>
      </c>
      <c r="AJ107">
        <v>1449.469757575757</v>
      </c>
      <c r="AK107">
        <v>3.373667843027417</v>
      </c>
      <c r="AL107">
        <v>67.30139003579045</v>
      </c>
      <c r="AM107">
        <f>(AO107 - AN107 + DX107*1E3/(8.314*(DZ107+273.15)) * AQ107/DW107 * AP107) * DW107/(100*DK107) * 1000/(1000 - AO107)</f>
        <v>0</v>
      </c>
      <c r="AN107">
        <v>8.881541345356185</v>
      </c>
      <c r="AO107">
        <v>9.351499636363632</v>
      </c>
      <c r="AP107">
        <v>-7.243095776525236E-07</v>
      </c>
      <c r="AQ107">
        <v>93.42874812251745</v>
      </c>
      <c r="AR107">
        <v>2</v>
      </c>
      <c r="AS107">
        <v>0</v>
      </c>
      <c r="AT107">
        <f>IF(AR107*$H$15&gt;=AV107,1.0,(AV107/(AV107-AR107*$H$15)))</f>
        <v>0</v>
      </c>
      <c r="AU107">
        <f>(AT107-1)*100</f>
        <v>0</v>
      </c>
      <c r="AV107">
        <f>MAX(0,($B$15+$C$15*EE107)/(1+$D$15*EE107)*DX107/(DZ107+273)*$E$15)</f>
        <v>0</v>
      </c>
      <c r="AW107" t="s">
        <v>429</v>
      </c>
      <c r="AX107" t="s">
        <v>429</v>
      </c>
      <c r="AY107">
        <v>0</v>
      </c>
      <c r="AZ107">
        <v>0</v>
      </c>
      <c r="BA107">
        <f>1-AY107/AZ107</f>
        <v>0</v>
      </c>
      <c r="BB107">
        <v>0</v>
      </c>
      <c r="BC107" t="s">
        <v>429</v>
      </c>
      <c r="BD107" t="s">
        <v>429</v>
      </c>
      <c r="BE107">
        <v>0</v>
      </c>
      <c r="BF107">
        <v>0</v>
      </c>
      <c r="BG107">
        <f>1-BE107/BF107</f>
        <v>0</v>
      </c>
      <c r="BH107">
        <v>0.5</v>
      </c>
      <c r="BI107">
        <f>DH107</f>
        <v>0</v>
      </c>
      <c r="BJ107">
        <f>K107</f>
        <v>0</v>
      </c>
      <c r="BK107">
        <f>BG107*BH107*BI107</f>
        <v>0</v>
      </c>
      <c r="BL107">
        <f>(BJ107-BB107)/BI107</f>
        <v>0</v>
      </c>
      <c r="BM107">
        <f>(AZ107-BF107)/BF107</f>
        <v>0</v>
      </c>
      <c r="BN107">
        <f>AY107/(BA107+AY107/BF107)</f>
        <v>0</v>
      </c>
      <c r="BO107" t="s">
        <v>429</v>
      </c>
      <c r="BP107">
        <v>0</v>
      </c>
      <c r="BQ107">
        <f>IF(BP107&lt;&gt;0, BP107, BN107)</f>
        <v>0</v>
      </c>
      <c r="BR107">
        <f>1-BQ107/BF107</f>
        <v>0</v>
      </c>
      <c r="BS107">
        <f>(BF107-BE107)/(BF107-BQ107)</f>
        <v>0</v>
      </c>
      <c r="BT107">
        <f>(AZ107-BF107)/(AZ107-BQ107)</f>
        <v>0</v>
      </c>
      <c r="BU107">
        <f>(BF107-BE107)/(BF107-AY107)</f>
        <v>0</v>
      </c>
      <c r="BV107">
        <f>(AZ107-BF107)/(AZ107-AY107)</f>
        <v>0</v>
      </c>
      <c r="BW107">
        <f>(BS107*BQ107/BE107)</f>
        <v>0</v>
      </c>
      <c r="BX107">
        <f>(1-BW107)</f>
        <v>0</v>
      </c>
      <c r="DG107">
        <f>$B$13*EF107+$C$13*EG107+$F$13*ER107*(1-EU107)</f>
        <v>0</v>
      </c>
      <c r="DH107">
        <f>DG107*DI107</f>
        <v>0</v>
      </c>
      <c r="DI107">
        <f>($B$13*$D$11+$C$13*$D$11+$F$13*((FE107+EW107)/MAX(FE107+EW107+FF107, 0.1)*$I$11+FF107/MAX(FE107+EW107+FF107, 0.1)*$J$11))/($B$13+$C$13+$F$13)</f>
        <v>0</v>
      </c>
      <c r="DJ107">
        <f>($B$13*$K$11+$C$13*$K$11+$F$13*((FE107+EW107)/MAX(FE107+EW107+FF107, 0.1)*$P$11+FF107/MAX(FE107+EW107+FF107, 0.1)*$Q$11))/($B$13+$C$13+$F$13)</f>
        <v>0</v>
      </c>
      <c r="DK107">
        <v>1.91</v>
      </c>
      <c r="DL107">
        <v>0.5</v>
      </c>
      <c r="DM107" t="s">
        <v>430</v>
      </c>
      <c r="DN107">
        <v>2</v>
      </c>
      <c r="DO107" t="b">
        <v>1</v>
      </c>
      <c r="DP107">
        <v>1679509111.214286</v>
      </c>
      <c r="DQ107">
        <v>1411.556071428571</v>
      </c>
      <c r="DR107">
        <v>1442.829285714286</v>
      </c>
      <c r="DS107">
        <v>9.354442857142857</v>
      </c>
      <c r="DT107">
        <v>8.881968214285715</v>
      </c>
      <c r="DU107">
        <v>1412.674642857143</v>
      </c>
      <c r="DV107">
        <v>9.327057142857141</v>
      </c>
      <c r="DW107">
        <v>500.0135</v>
      </c>
      <c r="DX107">
        <v>90.04328214285715</v>
      </c>
      <c r="DY107">
        <v>0.09989855000000002</v>
      </c>
      <c r="DZ107">
        <v>18.91436071428571</v>
      </c>
      <c r="EA107">
        <v>19.99724285714286</v>
      </c>
      <c r="EB107">
        <v>999.9000000000002</v>
      </c>
      <c r="EC107">
        <v>0</v>
      </c>
      <c r="ED107">
        <v>0</v>
      </c>
      <c r="EE107">
        <v>10011.22</v>
      </c>
      <c r="EF107">
        <v>0</v>
      </c>
      <c r="EG107">
        <v>12.4464</v>
      </c>
      <c r="EH107">
        <v>-31.27365357142858</v>
      </c>
      <c r="EI107">
        <v>1424.883571428571</v>
      </c>
      <c r="EJ107">
        <v>1455.759285714286</v>
      </c>
      <c r="EK107">
        <v>0.4724751071428571</v>
      </c>
      <c r="EL107">
        <v>1442.829285714286</v>
      </c>
      <c r="EM107">
        <v>8.881968214285715</v>
      </c>
      <c r="EN107">
        <v>0.842304857142857</v>
      </c>
      <c r="EO107">
        <v>0.7997616785714284</v>
      </c>
      <c r="EP107">
        <v>4.440972142857143</v>
      </c>
      <c r="EQ107">
        <v>3.703074285714286</v>
      </c>
      <c r="ER107">
        <v>1999.985714285714</v>
      </c>
      <c r="ES107">
        <v>0.9800022142857142</v>
      </c>
      <c r="ET107">
        <v>0.01999738571428571</v>
      </c>
      <c r="EU107">
        <v>0</v>
      </c>
      <c r="EV107">
        <v>170.1799285714286</v>
      </c>
      <c r="EW107">
        <v>5.00078</v>
      </c>
      <c r="EX107">
        <v>3373.675714285714</v>
      </c>
      <c r="EY107">
        <v>16379.51785714286</v>
      </c>
      <c r="EZ107">
        <v>36.64039285714285</v>
      </c>
      <c r="FA107">
        <v>38.11375</v>
      </c>
      <c r="FB107">
        <v>37.83464285714285</v>
      </c>
      <c r="FC107">
        <v>37.27653571428571</v>
      </c>
      <c r="FD107">
        <v>37.36125</v>
      </c>
      <c r="FE107">
        <v>1955.085714285714</v>
      </c>
      <c r="FF107">
        <v>39.89000000000001</v>
      </c>
      <c r="FG107">
        <v>0</v>
      </c>
      <c r="FH107">
        <v>1679509101.4</v>
      </c>
      <c r="FI107">
        <v>0</v>
      </c>
      <c r="FJ107">
        <v>170.1697692307692</v>
      </c>
      <c r="FK107">
        <v>-0.07193163187916411</v>
      </c>
      <c r="FL107">
        <v>-6.741538473093839</v>
      </c>
      <c r="FM107">
        <v>3373.642692307692</v>
      </c>
      <c r="FN107">
        <v>15</v>
      </c>
      <c r="FO107">
        <v>0</v>
      </c>
      <c r="FP107" t="s">
        <v>431</v>
      </c>
      <c r="FQ107">
        <v>1679456443.1</v>
      </c>
      <c r="FR107">
        <v>1679456433.1</v>
      </c>
      <c r="FS107">
        <v>0</v>
      </c>
      <c r="FT107">
        <v>-0.109</v>
      </c>
      <c r="FU107">
        <v>0.019</v>
      </c>
      <c r="FV107">
        <v>-0.823</v>
      </c>
      <c r="FW107">
        <v>0.271</v>
      </c>
      <c r="FX107">
        <v>420</v>
      </c>
      <c r="FY107">
        <v>24</v>
      </c>
      <c r="FZ107">
        <v>0.71</v>
      </c>
      <c r="GA107">
        <v>0.25</v>
      </c>
      <c r="GB107">
        <v>-31.275415</v>
      </c>
      <c r="GC107">
        <v>-0.1054536585365417</v>
      </c>
      <c r="GD107">
        <v>0.07354149016031694</v>
      </c>
      <c r="GE107">
        <v>0</v>
      </c>
      <c r="GF107">
        <v>0.4731707500000001</v>
      </c>
      <c r="GG107">
        <v>-0.01668905065666191</v>
      </c>
      <c r="GH107">
        <v>0.001781941297433787</v>
      </c>
      <c r="GI107">
        <v>1</v>
      </c>
      <c r="GJ107">
        <v>1</v>
      </c>
      <c r="GK107">
        <v>2</v>
      </c>
      <c r="GL107" t="s">
        <v>432</v>
      </c>
      <c r="GM107">
        <v>3.101</v>
      </c>
      <c r="GN107">
        <v>2.73528</v>
      </c>
      <c r="GO107">
        <v>0.201488</v>
      </c>
      <c r="GP107">
        <v>0.204139</v>
      </c>
      <c r="GQ107">
        <v>0.0542687</v>
      </c>
      <c r="GR107">
        <v>0.0528211</v>
      </c>
      <c r="GS107">
        <v>20612.7</v>
      </c>
      <c r="GT107">
        <v>20281.5</v>
      </c>
      <c r="GU107">
        <v>26347.9</v>
      </c>
      <c r="GV107">
        <v>25807</v>
      </c>
      <c r="GW107">
        <v>40035.5</v>
      </c>
      <c r="GX107">
        <v>37321.2</v>
      </c>
      <c r="GY107">
        <v>46104.7</v>
      </c>
      <c r="GZ107">
        <v>42615.1</v>
      </c>
      <c r="HA107">
        <v>1.93165</v>
      </c>
      <c r="HB107">
        <v>1.9582</v>
      </c>
      <c r="HC107">
        <v>0.025589</v>
      </c>
      <c r="HD107">
        <v>0</v>
      </c>
      <c r="HE107">
        <v>19.581</v>
      </c>
      <c r="HF107">
        <v>999.9</v>
      </c>
      <c r="HG107">
        <v>25.6</v>
      </c>
      <c r="HH107">
        <v>29.6</v>
      </c>
      <c r="HI107">
        <v>11.8361</v>
      </c>
      <c r="HJ107">
        <v>60.4477</v>
      </c>
      <c r="HK107">
        <v>26.5545</v>
      </c>
      <c r="HL107">
        <v>1</v>
      </c>
      <c r="HM107">
        <v>-0.186303</v>
      </c>
      <c r="HN107">
        <v>3.73188</v>
      </c>
      <c r="HO107">
        <v>20.2367</v>
      </c>
      <c r="HP107">
        <v>5.21639</v>
      </c>
      <c r="HQ107">
        <v>11.9798</v>
      </c>
      <c r="HR107">
        <v>4.9648</v>
      </c>
      <c r="HS107">
        <v>3.27383</v>
      </c>
      <c r="HT107">
        <v>9999</v>
      </c>
      <c r="HU107">
        <v>9999</v>
      </c>
      <c r="HV107">
        <v>9999</v>
      </c>
      <c r="HW107">
        <v>935.8</v>
      </c>
      <c r="HX107">
        <v>1.86417</v>
      </c>
      <c r="HY107">
        <v>1.86013</v>
      </c>
      <c r="HZ107">
        <v>1.85837</v>
      </c>
      <c r="IA107">
        <v>1.85988</v>
      </c>
      <c r="IB107">
        <v>1.85989</v>
      </c>
      <c r="IC107">
        <v>1.85826</v>
      </c>
      <c r="ID107">
        <v>1.85731</v>
      </c>
      <c r="IE107">
        <v>1.85232</v>
      </c>
      <c r="IF107">
        <v>0</v>
      </c>
      <c r="IG107">
        <v>0</v>
      </c>
      <c r="IH107">
        <v>0</v>
      </c>
      <c r="II107">
        <v>0</v>
      </c>
      <c r="IJ107" t="s">
        <v>433</v>
      </c>
      <c r="IK107" t="s">
        <v>434</v>
      </c>
      <c r="IL107" t="s">
        <v>435</v>
      </c>
      <c r="IM107" t="s">
        <v>435</v>
      </c>
      <c r="IN107" t="s">
        <v>435</v>
      </c>
      <c r="IO107" t="s">
        <v>435</v>
      </c>
      <c r="IP107">
        <v>0</v>
      </c>
      <c r="IQ107">
        <v>100</v>
      </c>
      <c r="IR107">
        <v>100</v>
      </c>
      <c r="IS107">
        <v>-1.14</v>
      </c>
      <c r="IT107">
        <v>0.0274</v>
      </c>
      <c r="IU107">
        <v>-0.3228139330668147</v>
      </c>
      <c r="IV107">
        <v>-0.001399286051689175</v>
      </c>
      <c r="IW107">
        <v>1.297619083215453E-06</v>
      </c>
      <c r="IX107">
        <v>-4.997941095464379E-10</v>
      </c>
      <c r="IY107">
        <v>-0.005634625857734406</v>
      </c>
      <c r="IZ107">
        <v>-0.003512179546530375</v>
      </c>
      <c r="JA107">
        <v>0.0008073039280847738</v>
      </c>
      <c r="JB107">
        <v>-5.485301315548657E-06</v>
      </c>
      <c r="JC107">
        <v>2</v>
      </c>
      <c r="JD107">
        <v>1997</v>
      </c>
      <c r="JE107">
        <v>1</v>
      </c>
      <c r="JF107">
        <v>25</v>
      </c>
      <c r="JG107">
        <v>877.9</v>
      </c>
      <c r="JH107">
        <v>878.1</v>
      </c>
      <c r="JI107">
        <v>3.13599</v>
      </c>
      <c r="JJ107">
        <v>2.60376</v>
      </c>
      <c r="JK107">
        <v>1.49658</v>
      </c>
      <c r="JL107">
        <v>2.39014</v>
      </c>
      <c r="JM107">
        <v>1.54907</v>
      </c>
      <c r="JN107">
        <v>2.41333</v>
      </c>
      <c r="JO107">
        <v>34.1905</v>
      </c>
      <c r="JP107">
        <v>24.1838</v>
      </c>
      <c r="JQ107">
        <v>18</v>
      </c>
      <c r="JR107">
        <v>486.601</v>
      </c>
      <c r="JS107">
        <v>515.366</v>
      </c>
      <c r="JT107">
        <v>15.4773</v>
      </c>
      <c r="JU107">
        <v>24.8003</v>
      </c>
      <c r="JV107">
        <v>30.0002</v>
      </c>
      <c r="JW107">
        <v>24.9059</v>
      </c>
      <c r="JX107">
        <v>24.8619</v>
      </c>
      <c r="JY107">
        <v>63.0291</v>
      </c>
      <c r="JZ107">
        <v>23.2715</v>
      </c>
      <c r="KA107">
        <v>20.8522</v>
      </c>
      <c r="KB107">
        <v>15.3934</v>
      </c>
      <c r="KC107">
        <v>1490.35</v>
      </c>
      <c r="KD107">
        <v>8.85103</v>
      </c>
      <c r="KE107">
        <v>100.728</v>
      </c>
      <c r="KF107">
        <v>101.104</v>
      </c>
    </row>
    <row r="108" spans="1:292">
      <c r="A108">
        <v>90</v>
      </c>
      <c r="B108">
        <v>1679509124</v>
      </c>
      <c r="C108">
        <v>536.5</v>
      </c>
      <c r="D108" t="s">
        <v>613</v>
      </c>
      <c r="E108" t="s">
        <v>614</v>
      </c>
      <c r="F108">
        <v>5</v>
      </c>
      <c r="G108" t="s">
        <v>428</v>
      </c>
      <c r="H108">
        <v>1679509116.5</v>
      </c>
      <c r="I108">
        <f>(J108)/1000</f>
        <v>0</v>
      </c>
      <c r="J108">
        <f>IF(DO108, AM108, AG108)</f>
        <v>0</v>
      </c>
      <c r="K108">
        <f>IF(DO108, AH108, AF108)</f>
        <v>0</v>
      </c>
      <c r="L108">
        <f>DQ108 - IF(AT108&gt;1, K108*DK108*100.0/(AV108*EE108), 0)</f>
        <v>0</v>
      </c>
      <c r="M108">
        <f>((S108-I108/2)*L108-K108)/(S108+I108/2)</f>
        <v>0</v>
      </c>
      <c r="N108">
        <f>M108*(DX108+DY108)/1000.0</f>
        <v>0</v>
      </c>
      <c r="O108">
        <f>(DQ108 - IF(AT108&gt;1, K108*DK108*100.0/(AV108*EE108), 0))*(DX108+DY108)/1000.0</f>
        <v>0</v>
      </c>
      <c r="P108">
        <f>2.0/((1/R108-1/Q108)+SIGN(R108)*SQRT((1/R108-1/Q108)*(1/R108-1/Q108) + 4*DL108/((DL108+1)*(DL108+1))*(2*1/R108*1/Q108-1/Q108*1/Q108)))</f>
        <v>0</v>
      </c>
      <c r="Q108">
        <f>IF(LEFT(DM108,1)&lt;&gt;"0",IF(LEFT(DM108,1)="1",3.0,DN108),$D$5+$E$5*(EE108*DX108/($K$5*1000))+$F$5*(EE108*DX108/($K$5*1000))*MAX(MIN(DK108,$J$5),$I$5)*MAX(MIN(DK108,$J$5),$I$5)+$G$5*MAX(MIN(DK108,$J$5),$I$5)*(EE108*DX108/($K$5*1000))+$H$5*(EE108*DX108/($K$5*1000))*(EE108*DX108/($K$5*1000)))</f>
        <v>0</v>
      </c>
      <c r="R108">
        <f>I108*(1000-(1000*0.61365*exp(17.502*V108/(240.97+V108))/(DX108+DY108)+DS108)/2)/(1000*0.61365*exp(17.502*V108/(240.97+V108))/(DX108+DY108)-DS108)</f>
        <v>0</v>
      </c>
      <c r="S108">
        <f>1/((DL108+1)/(P108/1.6)+1/(Q108/1.37)) + DL108/((DL108+1)/(P108/1.6) + DL108/(Q108/1.37))</f>
        <v>0</v>
      </c>
      <c r="T108">
        <f>(DG108*DJ108)</f>
        <v>0</v>
      </c>
      <c r="U108">
        <f>(DZ108+(T108+2*0.95*5.67E-8*(((DZ108+$B$9)+273)^4-(DZ108+273)^4)-44100*I108)/(1.84*29.3*Q108+8*0.95*5.67E-8*(DZ108+273)^3))</f>
        <v>0</v>
      </c>
      <c r="V108">
        <f>($C$9*EA108+$D$9*EB108+$E$9*U108)</f>
        <v>0</v>
      </c>
      <c r="W108">
        <f>0.61365*exp(17.502*V108/(240.97+V108))</f>
        <v>0</v>
      </c>
      <c r="X108">
        <f>(Y108/Z108*100)</f>
        <v>0</v>
      </c>
      <c r="Y108">
        <f>DS108*(DX108+DY108)/1000</f>
        <v>0</v>
      </c>
      <c r="Z108">
        <f>0.61365*exp(17.502*DZ108/(240.97+DZ108))</f>
        <v>0</v>
      </c>
      <c r="AA108">
        <f>(W108-DS108*(DX108+DY108)/1000)</f>
        <v>0</v>
      </c>
      <c r="AB108">
        <f>(-I108*44100)</f>
        <v>0</v>
      </c>
      <c r="AC108">
        <f>2*29.3*Q108*0.92*(DZ108-V108)</f>
        <v>0</v>
      </c>
      <c r="AD108">
        <f>2*0.95*5.67E-8*(((DZ108+$B$9)+273)^4-(V108+273)^4)</f>
        <v>0</v>
      </c>
      <c r="AE108">
        <f>T108+AD108+AB108+AC108</f>
        <v>0</v>
      </c>
      <c r="AF108">
        <f>DW108*AT108*(DR108-DQ108*(1000-AT108*DT108)/(1000-AT108*DS108))/(100*DK108)</f>
        <v>0</v>
      </c>
      <c r="AG108">
        <f>1000*DW108*AT108*(DS108-DT108)/(100*DK108*(1000-AT108*DS108))</f>
        <v>0</v>
      </c>
      <c r="AH108">
        <f>(AI108 - AJ108 - DX108*1E3/(8.314*(DZ108+273.15)) * AL108/DW108 * AK108) * DW108/(100*DK108) * (1000 - DT108)/1000</f>
        <v>0</v>
      </c>
      <c r="AI108">
        <v>1488.16404158683</v>
      </c>
      <c r="AJ108">
        <v>1466.307090909091</v>
      </c>
      <c r="AK108">
        <v>3.368998300811944</v>
      </c>
      <c r="AL108">
        <v>67.30139003579045</v>
      </c>
      <c r="AM108">
        <f>(AO108 - AN108 + DX108*1E3/(8.314*(DZ108+273.15)) * AQ108/DW108 * AP108) * DW108/(100*DK108) * 1000/(1000 - AO108)</f>
        <v>0</v>
      </c>
      <c r="AN108">
        <v>8.879855807243535</v>
      </c>
      <c r="AO108">
        <v>9.349161939393941</v>
      </c>
      <c r="AP108">
        <v>-1.260204345122223E-06</v>
      </c>
      <c r="AQ108">
        <v>93.42874812251745</v>
      </c>
      <c r="AR108">
        <v>2</v>
      </c>
      <c r="AS108">
        <v>0</v>
      </c>
      <c r="AT108">
        <f>IF(AR108*$H$15&gt;=AV108,1.0,(AV108/(AV108-AR108*$H$15)))</f>
        <v>0</v>
      </c>
      <c r="AU108">
        <f>(AT108-1)*100</f>
        <v>0</v>
      </c>
      <c r="AV108">
        <f>MAX(0,($B$15+$C$15*EE108)/(1+$D$15*EE108)*DX108/(DZ108+273)*$E$15)</f>
        <v>0</v>
      </c>
      <c r="AW108" t="s">
        <v>429</v>
      </c>
      <c r="AX108" t="s">
        <v>429</v>
      </c>
      <c r="AY108">
        <v>0</v>
      </c>
      <c r="AZ108">
        <v>0</v>
      </c>
      <c r="BA108">
        <f>1-AY108/AZ108</f>
        <v>0</v>
      </c>
      <c r="BB108">
        <v>0</v>
      </c>
      <c r="BC108" t="s">
        <v>429</v>
      </c>
      <c r="BD108" t="s">
        <v>429</v>
      </c>
      <c r="BE108">
        <v>0</v>
      </c>
      <c r="BF108">
        <v>0</v>
      </c>
      <c r="BG108">
        <f>1-BE108/BF108</f>
        <v>0</v>
      </c>
      <c r="BH108">
        <v>0.5</v>
      </c>
      <c r="BI108">
        <f>DH108</f>
        <v>0</v>
      </c>
      <c r="BJ108">
        <f>K108</f>
        <v>0</v>
      </c>
      <c r="BK108">
        <f>BG108*BH108*BI108</f>
        <v>0</v>
      </c>
      <c r="BL108">
        <f>(BJ108-BB108)/BI108</f>
        <v>0</v>
      </c>
      <c r="BM108">
        <f>(AZ108-BF108)/BF108</f>
        <v>0</v>
      </c>
      <c r="BN108">
        <f>AY108/(BA108+AY108/BF108)</f>
        <v>0</v>
      </c>
      <c r="BO108" t="s">
        <v>429</v>
      </c>
      <c r="BP108">
        <v>0</v>
      </c>
      <c r="BQ108">
        <f>IF(BP108&lt;&gt;0, BP108, BN108)</f>
        <v>0</v>
      </c>
      <c r="BR108">
        <f>1-BQ108/BF108</f>
        <v>0</v>
      </c>
      <c r="BS108">
        <f>(BF108-BE108)/(BF108-BQ108)</f>
        <v>0</v>
      </c>
      <c r="BT108">
        <f>(AZ108-BF108)/(AZ108-BQ108)</f>
        <v>0</v>
      </c>
      <c r="BU108">
        <f>(BF108-BE108)/(BF108-AY108)</f>
        <v>0</v>
      </c>
      <c r="BV108">
        <f>(AZ108-BF108)/(AZ108-AY108)</f>
        <v>0</v>
      </c>
      <c r="BW108">
        <f>(BS108*BQ108/BE108)</f>
        <v>0</v>
      </c>
      <c r="BX108">
        <f>(1-BW108)</f>
        <v>0</v>
      </c>
      <c r="DG108">
        <f>$B$13*EF108+$C$13*EG108+$F$13*ER108*(1-EU108)</f>
        <v>0</v>
      </c>
      <c r="DH108">
        <f>DG108*DI108</f>
        <v>0</v>
      </c>
      <c r="DI108">
        <f>($B$13*$D$11+$C$13*$D$11+$F$13*((FE108+EW108)/MAX(FE108+EW108+FF108, 0.1)*$I$11+FF108/MAX(FE108+EW108+FF108, 0.1)*$J$11))/($B$13+$C$13+$F$13)</f>
        <v>0</v>
      </c>
      <c r="DJ108">
        <f>($B$13*$K$11+$C$13*$K$11+$F$13*((FE108+EW108)/MAX(FE108+EW108+FF108, 0.1)*$P$11+FF108/MAX(FE108+EW108+FF108, 0.1)*$Q$11))/($B$13+$C$13+$F$13)</f>
        <v>0</v>
      </c>
      <c r="DK108">
        <v>1.91</v>
      </c>
      <c r="DL108">
        <v>0.5</v>
      </c>
      <c r="DM108" t="s">
        <v>430</v>
      </c>
      <c r="DN108">
        <v>2</v>
      </c>
      <c r="DO108" t="b">
        <v>1</v>
      </c>
      <c r="DP108">
        <v>1679509116.5</v>
      </c>
      <c r="DQ108">
        <v>1429.234814814815</v>
      </c>
      <c r="DR108">
        <v>1460.522962962963</v>
      </c>
      <c r="DS108">
        <v>9.352085185185185</v>
      </c>
      <c r="DT108">
        <v>8.881432592592592</v>
      </c>
      <c r="DU108">
        <v>1430.366296296296</v>
      </c>
      <c r="DV108">
        <v>9.324723333333335</v>
      </c>
      <c r="DW108">
        <v>500.0186666666666</v>
      </c>
      <c r="DX108">
        <v>90.04478518518518</v>
      </c>
      <c r="DY108">
        <v>0.1000011740740741</v>
      </c>
      <c r="DZ108">
        <v>18.91731481481482</v>
      </c>
      <c r="EA108">
        <v>20.00061111111111</v>
      </c>
      <c r="EB108">
        <v>999.9000000000001</v>
      </c>
      <c r="EC108">
        <v>0</v>
      </c>
      <c r="ED108">
        <v>0</v>
      </c>
      <c r="EE108">
        <v>10006.22481481482</v>
      </c>
      <c r="EF108">
        <v>0</v>
      </c>
      <c r="EG108">
        <v>12.4464</v>
      </c>
      <c r="EH108">
        <v>-31.28879629629629</v>
      </c>
      <c r="EI108">
        <v>1442.725555555556</v>
      </c>
      <c r="EJ108">
        <v>1473.611111111111</v>
      </c>
      <c r="EK108">
        <v>0.4706533703703704</v>
      </c>
      <c r="EL108">
        <v>1460.522962962963</v>
      </c>
      <c r="EM108">
        <v>8.881432592592592</v>
      </c>
      <c r="EN108">
        <v>0.8421065925925926</v>
      </c>
      <c r="EO108">
        <v>0.7997266296296296</v>
      </c>
      <c r="EP108">
        <v>4.43760925925926</v>
      </c>
      <c r="EQ108">
        <v>3.702452592592593</v>
      </c>
      <c r="ER108">
        <v>1999.99</v>
      </c>
      <c r="ES108">
        <v>0.9800022222222222</v>
      </c>
      <c r="ET108">
        <v>0.01999737777777778</v>
      </c>
      <c r="EU108">
        <v>0</v>
      </c>
      <c r="EV108">
        <v>170.0784444444444</v>
      </c>
      <c r="EW108">
        <v>5.00078</v>
      </c>
      <c r="EX108">
        <v>3373.178518518518</v>
      </c>
      <c r="EY108">
        <v>16379.55925925926</v>
      </c>
      <c r="EZ108">
        <v>36.60166666666667</v>
      </c>
      <c r="FA108">
        <v>38.09233333333333</v>
      </c>
      <c r="FB108">
        <v>37.766</v>
      </c>
      <c r="FC108">
        <v>37.24518518518519</v>
      </c>
      <c r="FD108">
        <v>37.31911111111111</v>
      </c>
      <c r="FE108">
        <v>1955.09</v>
      </c>
      <c r="FF108">
        <v>39.89000000000001</v>
      </c>
      <c r="FG108">
        <v>0</v>
      </c>
      <c r="FH108">
        <v>1679509106.2</v>
      </c>
      <c r="FI108">
        <v>0</v>
      </c>
      <c r="FJ108">
        <v>170.0906153846154</v>
      </c>
      <c r="FK108">
        <v>-1.443076925007571</v>
      </c>
      <c r="FL108">
        <v>-6.496410270605647</v>
      </c>
      <c r="FM108">
        <v>3373.177692307693</v>
      </c>
      <c r="FN108">
        <v>15</v>
      </c>
      <c r="FO108">
        <v>0</v>
      </c>
      <c r="FP108" t="s">
        <v>431</v>
      </c>
      <c r="FQ108">
        <v>1679456443.1</v>
      </c>
      <c r="FR108">
        <v>1679456433.1</v>
      </c>
      <c r="FS108">
        <v>0</v>
      </c>
      <c r="FT108">
        <v>-0.109</v>
      </c>
      <c r="FU108">
        <v>0.019</v>
      </c>
      <c r="FV108">
        <v>-0.823</v>
      </c>
      <c r="FW108">
        <v>0.271</v>
      </c>
      <c r="FX108">
        <v>420</v>
      </c>
      <c r="FY108">
        <v>24</v>
      </c>
      <c r="FZ108">
        <v>0.71</v>
      </c>
      <c r="GA108">
        <v>0.25</v>
      </c>
      <c r="GB108">
        <v>-31.26909756097561</v>
      </c>
      <c r="GC108">
        <v>-0.3407560975610435</v>
      </c>
      <c r="GD108">
        <v>0.08245579004002287</v>
      </c>
      <c r="GE108">
        <v>0</v>
      </c>
      <c r="GF108">
        <v>0.471827024390244</v>
      </c>
      <c r="GG108">
        <v>-0.02023352613240422</v>
      </c>
      <c r="GH108">
        <v>0.002060573191481906</v>
      </c>
      <c r="GI108">
        <v>1</v>
      </c>
      <c r="GJ108">
        <v>1</v>
      </c>
      <c r="GK108">
        <v>2</v>
      </c>
      <c r="GL108" t="s">
        <v>432</v>
      </c>
      <c r="GM108">
        <v>3.10099</v>
      </c>
      <c r="GN108">
        <v>2.73547</v>
      </c>
      <c r="GO108">
        <v>0.202874</v>
      </c>
      <c r="GP108">
        <v>0.205493</v>
      </c>
      <c r="GQ108">
        <v>0.0542583</v>
      </c>
      <c r="GR108">
        <v>0.0528191</v>
      </c>
      <c r="GS108">
        <v>20577.1</v>
      </c>
      <c r="GT108">
        <v>20246.8</v>
      </c>
      <c r="GU108">
        <v>26348.1</v>
      </c>
      <c r="GV108">
        <v>25806.7</v>
      </c>
      <c r="GW108">
        <v>40036.2</v>
      </c>
      <c r="GX108">
        <v>37321.2</v>
      </c>
      <c r="GY108">
        <v>46104.8</v>
      </c>
      <c r="GZ108">
        <v>42614.9</v>
      </c>
      <c r="HA108">
        <v>1.93175</v>
      </c>
      <c r="HB108">
        <v>1.95828</v>
      </c>
      <c r="HC108">
        <v>0.0260398</v>
      </c>
      <c r="HD108">
        <v>0</v>
      </c>
      <c r="HE108">
        <v>19.5825</v>
      </c>
      <c r="HF108">
        <v>999.9</v>
      </c>
      <c r="HG108">
        <v>25.7</v>
      </c>
      <c r="HH108">
        <v>29.6</v>
      </c>
      <c r="HI108">
        <v>11.8837</v>
      </c>
      <c r="HJ108">
        <v>60.8776</v>
      </c>
      <c r="HK108">
        <v>26.5425</v>
      </c>
      <c r="HL108">
        <v>1</v>
      </c>
      <c r="HM108">
        <v>-0.184627</v>
      </c>
      <c r="HN108">
        <v>3.91627</v>
      </c>
      <c r="HO108">
        <v>20.2322</v>
      </c>
      <c r="HP108">
        <v>5.21699</v>
      </c>
      <c r="HQ108">
        <v>11.98</v>
      </c>
      <c r="HR108">
        <v>4.9649</v>
      </c>
      <c r="HS108">
        <v>3.2739</v>
      </c>
      <c r="HT108">
        <v>9999</v>
      </c>
      <c r="HU108">
        <v>9999</v>
      </c>
      <c r="HV108">
        <v>9999</v>
      </c>
      <c r="HW108">
        <v>935.8</v>
      </c>
      <c r="HX108">
        <v>1.86417</v>
      </c>
      <c r="HY108">
        <v>1.86011</v>
      </c>
      <c r="HZ108">
        <v>1.85836</v>
      </c>
      <c r="IA108">
        <v>1.85987</v>
      </c>
      <c r="IB108">
        <v>1.85989</v>
      </c>
      <c r="IC108">
        <v>1.85827</v>
      </c>
      <c r="ID108">
        <v>1.8573</v>
      </c>
      <c r="IE108">
        <v>1.85234</v>
      </c>
      <c r="IF108">
        <v>0</v>
      </c>
      <c r="IG108">
        <v>0</v>
      </c>
      <c r="IH108">
        <v>0</v>
      </c>
      <c r="II108">
        <v>0</v>
      </c>
      <c r="IJ108" t="s">
        <v>433</v>
      </c>
      <c r="IK108" t="s">
        <v>434</v>
      </c>
      <c r="IL108" t="s">
        <v>435</v>
      </c>
      <c r="IM108" t="s">
        <v>435</v>
      </c>
      <c r="IN108" t="s">
        <v>435</v>
      </c>
      <c r="IO108" t="s">
        <v>435</v>
      </c>
      <c r="IP108">
        <v>0</v>
      </c>
      <c r="IQ108">
        <v>100</v>
      </c>
      <c r="IR108">
        <v>100</v>
      </c>
      <c r="IS108">
        <v>-1.16</v>
      </c>
      <c r="IT108">
        <v>0.0273</v>
      </c>
      <c r="IU108">
        <v>-0.3228139330668147</v>
      </c>
      <c r="IV108">
        <v>-0.001399286051689175</v>
      </c>
      <c r="IW108">
        <v>1.297619083215453E-06</v>
      </c>
      <c r="IX108">
        <v>-4.997941095464379E-10</v>
      </c>
      <c r="IY108">
        <v>-0.005634625857734406</v>
      </c>
      <c r="IZ108">
        <v>-0.003512179546530375</v>
      </c>
      <c r="JA108">
        <v>0.0008073039280847738</v>
      </c>
      <c r="JB108">
        <v>-5.485301315548657E-06</v>
      </c>
      <c r="JC108">
        <v>2</v>
      </c>
      <c r="JD108">
        <v>1997</v>
      </c>
      <c r="JE108">
        <v>1</v>
      </c>
      <c r="JF108">
        <v>25</v>
      </c>
      <c r="JG108">
        <v>878</v>
      </c>
      <c r="JH108">
        <v>878.2</v>
      </c>
      <c r="JI108">
        <v>3.16772</v>
      </c>
      <c r="JJ108">
        <v>2.61108</v>
      </c>
      <c r="JK108">
        <v>1.49658</v>
      </c>
      <c r="JL108">
        <v>2.39014</v>
      </c>
      <c r="JM108">
        <v>1.54907</v>
      </c>
      <c r="JN108">
        <v>2.31567</v>
      </c>
      <c r="JO108">
        <v>34.1905</v>
      </c>
      <c r="JP108">
        <v>24.1751</v>
      </c>
      <c r="JQ108">
        <v>18</v>
      </c>
      <c r="JR108">
        <v>486.675</v>
      </c>
      <c r="JS108">
        <v>515.436</v>
      </c>
      <c r="JT108">
        <v>15.4143</v>
      </c>
      <c r="JU108">
        <v>24.8024</v>
      </c>
      <c r="JV108">
        <v>30.0012</v>
      </c>
      <c r="JW108">
        <v>24.908</v>
      </c>
      <c r="JX108">
        <v>24.864</v>
      </c>
      <c r="JY108">
        <v>63.5657</v>
      </c>
      <c r="JZ108">
        <v>23.2715</v>
      </c>
      <c r="KA108">
        <v>20.8522</v>
      </c>
      <c r="KB108">
        <v>15.3912</v>
      </c>
      <c r="KC108">
        <v>1503.7</v>
      </c>
      <c r="KD108">
        <v>8.851129999999999</v>
      </c>
      <c r="KE108">
        <v>100.729</v>
      </c>
      <c r="KF108">
        <v>101.103</v>
      </c>
    </row>
    <row r="109" spans="1:292">
      <c r="A109">
        <v>91</v>
      </c>
      <c r="B109">
        <v>1679509129</v>
      </c>
      <c r="C109">
        <v>541.5</v>
      </c>
      <c r="D109" t="s">
        <v>615</v>
      </c>
      <c r="E109" t="s">
        <v>616</v>
      </c>
      <c r="F109">
        <v>5</v>
      </c>
      <c r="G109" t="s">
        <v>428</v>
      </c>
      <c r="H109">
        <v>1679509121.214286</v>
      </c>
      <c r="I109">
        <f>(J109)/1000</f>
        <v>0</v>
      </c>
      <c r="J109">
        <f>IF(DO109, AM109, AG109)</f>
        <v>0</v>
      </c>
      <c r="K109">
        <f>IF(DO109, AH109, AF109)</f>
        <v>0</v>
      </c>
      <c r="L109">
        <f>DQ109 - IF(AT109&gt;1, K109*DK109*100.0/(AV109*EE109), 0)</f>
        <v>0</v>
      </c>
      <c r="M109">
        <f>((S109-I109/2)*L109-K109)/(S109+I109/2)</f>
        <v>0</v>
      </c>
      <c r="N109">
        <f>M109*(DX109+DY109)/1000.0</f>
        <v>0</v>
      </c>
      <c r="O109">
        <f>(DQ109 - IF(AT109&gt;1, K109*DK109*100.0/(AV109*EE109), 0))*(DX109+DY109)/1000.0</f>
        <v>0</v>
      </c>
      <c r="P109">
        <f>2.0/((1/R109-1/Q109)+SIGN(R109)*SQRT((1/R109-1/Q109)*(1/R109-1/Q109) + 4*DL109/((DL109+1)*(DL109+1))*(2*1/R109*1/Q109-1/Q109*1/Q109)))</f>
        <v>0</v>
      </c>
      <c r="Q109">
        <f>IF(LEFT(DM109,1)&lt;&gt;"0",IF(LEFT(DM109,1)="1",3.0,DN109),$D$5+$E$5*(EE109*DX109/($K$5*1000))+$F$5*(EE109*DX109/($K$5*1000))*MAX(MIN(DK109,$J$5),$I$5)*MAX(MIN(DK109,$J$5),$I$5)+$G$5*MAX(MIN(DK109,$J$5),$I$5)*(EE109*DX109/($K$5*1000))+$H$5*(EE109*DX109/($K$5*1000))*(EE109*DX109/($K$5*1000)))</f>
        <v>0</v>
      </c>
      <c r="R109">
        <f>I109*(1000-(1000*0.61365*exp(17.502*V109/(240.97+V109))/(DX109+DY109)+DS109)/2)/(1000*0.61365*exp(17.502*V109/(240.97+V109))/(DX109+DY109)-DS109)</f>
        <v>0</v>
      </c>
      <c r="S109">
        <f>1/((DL109+1)/(P109/1.6)+1/(Q109/1.37)) + DL109/((DL109+1)/(P109/1.6) + DL109/(Q109/1.37))</f>
        <v>0</v>
      </c>
      <c r="T109">
        <f>(DG109*DJ109)</f>
        <v>0</v>
      </c>
      <c r="U109">
        <f>(DZ109+(T109+2*0.95*5.67E-8*(((DZ109+$B$9)+273)^4-(DZ109+273)^4)-44100*I109)/(1.84*29.3*Q109+8*0.95*5.67E-8*(DZ109+273)^3))</f>
        <v>0</v>
      </c>
      <c r="V109">
        <f>($C$9*EA109+$D$9*EB109+$E$9*U109)</f>
        <v>0</v>
      </c>
      <c r="W109">
        <f>0.61365*exp(17.502*V109/(240.97+V109))</f>
        <v>0</v>
      </c>
      <c r="X109">
        <f>(Y109/Z109*100)</f>
        <v>0</v>
      </c>
      <c r="Y109">
        <f>DS109*(DX109+DY109)/1000</f>
        <v>0</v>
      </c>
      <c r="Z109">
        <f>0.61365*exp(17.502*DZ109/(240.97+DZ109))</f>
        <v>0</v>
      </c>
      <c r="AA109">
        <f>(W109-DS109*(DX109+DY109)/1000)</f>
        <v>0</v>
      </c>
      <c r="AB109">
        <f>(-I109*44100)</f>
        <v>0</v>
      </c>
      <c r="AC109">
        <f>2*29.3*Q109*0.92*(DZ109-V109)</f>
        <v>0</v>
      </c>
      <c r="AD109">
        <f>2*0.95*5.67E-8*(((DZ109+$B$9)+273)^4-(V109+273)^4)</f>
        <v>0</v>
      </c>
      <c r="AE109">
        <f>T109+AD109+AB109+AC109</f>
        <v>0</v>
      </c>
      <c r="AF109">
        <f>DW109*AT109*(DR109-DQ109*(1000-AT109*DT109)/(1000-AT109*DS109))/(100*DK109)</f>
        <v>0</v>
      </c>
      <c r="AG109">
        <f>1000*DW109*AT109*(DS109-DT109)/(100*DK109*(1000-AT109*DS109))</f>
        <v>0</v>
      </c>
      <c r="AH109">
        <f>(AI109 - AJ109 - DX109*1E3/(8.314*(DZ109+273.15)) * AL109/DW109 * AK109) * DW109/(100*DK109) * (1000 - DT109)/1000</f>
        <v>0</v>
      </c>
      <c r="AI109">
        <v>1505.196299181764</v>
      </c>
      <c r="AJ109">
        <v>1483.190424242423</v>
      </c>
      <c r="AK109">
        <v>3.373996863037335</v>
      </c>
      <c r="AL109">
        <v>67.30139003579045</v>
      </c>
      <c r="AM109">
        <f>(AO109 - AN109 + DX109*1E3/(8.314*(DZ109+273.15)) * AQ109/DW109 * AP109) * DW109/(100*DK109) * 1000/(1000 - AO109)</f>
        <v>0</v>
      </c>
      <c r="AN109">
        <v>8.880463442477792</v>
      </c>
      <c r="AO109">
        <v>9.345415818181815</v>
      </c>
      <c r="AP109">
        <v>-9.991325677363659E-07</v>
      </c>
      <c r="AQ109">
        <v>93.42874812251745</v>
      </c>
      <c r="AR109">
        <v>2</v>
      </c>
      <c r="AS109">
        <v>0</v>
      </c>
      <c r="AT109">
        <f>IF(AR109*$H$15&gt;=AV109,1.0,(AV109/(AV109-AR109*$H$15)))</f>
        <v>0</v>
      </c>
      <c r="AU109">
        <f>(AT109-1)*100</f>
        <v>0</v>
      </c>
      <c r="AV109">
        <f>MAX(0,($B$15+$C$15*EE109)/(1+$D$15*EE109)*DX109/(DZ109+273)*$E$15)</f>
        <v>0</v>
      </c>
      <c r="AW109" t="s">
        <v>429</v>
      </c>
      <c r="AX109" t="s">
        <v>429</v>
      </c>
      <c r="AY109">
        <v>0</v>
      </c>
      <c r="AZ109">
        <v>0</v>
      </c>
      <c r="BA109">
        <f>1-AY109/AZ109</f>
        <v>0</v>
      </c>
      <c r="BB109">
        <v>0</v>
      </c>
      <c r="BC109" t="s">
        <v>429</v>
      </c>
      <c r="BD109" t="s">
        <v>429</v>
      </c>
      <c r="BE109">
        <v>0</v>
      </c>
      <c r="BF109">
        <v>0</v>
      </c>
      <c r="BG109">
        <f>1-BE109/BF109</f>
        <v>0</v>
      </c>
      <c r="BH109">
        <v>0.5</v>
      </c>
      <c r="BI109">
        <f>DH109</f>
        <v>0</v>
      </c>
      <c r="BJ109">
        <f>K109</f>
        <v>0</v>
      </c>
      <c r="BK109">
        <f>BG109*BH109*BI109</f>
        <v>0</v>
      </c>
      <c r="BL109">
        <f>(BJ109-BB109)/BI109</f>
        <v>0</v>
      </c>
      <c r="BM109">
        <f>(AZ109-BF109)/BF109</f>
        <v>0</v>
      </c>
      <c r="BN109">
        <f>AY109/(BA109+AY109/BF109)</f>
        <v>0</v>
      </c>
      <c r="BO109" t="s">
        <v>429</v>
      </c>
      <c r="BP109">
        <v>0</v>
      </c>
      <c r="BQ109">
        <f>IF(BP109&lt;&gt;0, BP109, BN109)</f>
        <v>0</v>
      </c>
      <c r="BR109">
        <f>1-BQ109/BF109</f>
        <v>0</v>
      </c>
      <c r="BS109">
        <f>(BF109-BE109)/(BF109-BQ109)</f>
        <v>0</v>
      </c>
      <c r="BT109">
        <f>(AZ109-BF109)/(AZ109-BQ109)</f>
        <v>0</v>
      </c>
      <c r="BU109">
        <f>(BF109-BE109)/(BF109-AY109)</f>
        <v>0</v>
      </c>
      <c r="BV109">
        <f>(AZ109-BF109)/(AZ109-AY109)</f>
        <v>0</v>
      </c>
      <c r="BW109">
        <f>(BS109*BQ109/BE109)</f>
        <v>0</v>
      </c>
      <c r="BX109">
        <f>(1-BW109)</f>
        <v>0</v>
      </c>
      <c r="DG109">
        <f>$B$13*EF109+$C$13*EG109+$F$13*ER109*(1-EU109)</f>
        <v>0</v>
      </c>
      <c r="DH109">
        <f>DG109*DI109</f>
        <v>0</v>
      </c>
      <c r="DI109">
        <f>($B$13*$D$11+$C$13*$D$11+$F$13*((FE109+EW109)/MAX(FE109+EW109+FF109, 0.1)*$I$11+FF109/MAX(FE109+EW109+FF109, 0.1)*$J$11))/($B$13+$C$13+$F$13)</f>
        <v>0</v>
      </c>
      <c r="DJ109">
        <f>($B$13*$K$11+$C$13*$K$11+$F$13*((FE109+EW109)/MAX(FE109+EW109+FF109, 0.1)*$P$11+FF109/MAX(FE109+EW109+FF109, 0.1)*$Q$11))/($B$13+$C$13+$F$13)</f>
        <v>0</v>
      </c>
      <c r="DK109">
        <v>1.91</v>
      </c>
      <c r="DL109">
        <v>0.5</v>
      </c>
      <c r="DM109" t="s">
        <v>430</v>
      </c>
      <c r="DN109">
        <v>2</v>
      </c>
      <c r="DO109" t="b">
        <v>1</v>
      </c>
      <c r="DP109">
        <v>1679509121.214286</v>
      </c>
      <c r="DQ109">
        <v>1444.977857142857</v>
      </c>
      <c r="DR109">
        <v>1476.326785714286</v>
      </c>
      <c r="DS109">
        <v>9.349666071428571</v>
      </c>
      <c r="DT109">
        <v>8.880604285714286</v>
      </c>
      <c r="DU109">
        <v>1446.122857142857</v>
      </c>
      <c r="DV109">
        <v>9.3223275</v>
      </c>
      <c r="DW109">
        <v>500.0066071428571</v>
      </c>
      <c r="DX109">
        <v>90.04558928571429</v>
      </c>
      <c r="DY109">
        <v>0.100014525</v>
      </c>
      <c r="DZ109">
        <v>18.91964285714286</v>
      </c>
      <c r="EA109">
        <v>20.00935</v>
      </c>
      <c r="EB109">
        <v>999.9000000000002</v>
      </c>
      <c r="EC109">
        <v>0</v>
      </c>
      <c r="ED109">
        <v>0</v>
      </c>
      <c r="EE109">
        <v>9996.513214285715</v>
      </c>
      <c r="EF109">
        <v>0</v>
      </c>
      <c r="EG109">
        <v>12.4464</v>
      </c>
      <c r="EH109">
        <v>-31.34843214285714</v>
      </c>
      <c r="EI109">
        <v>1458.614642857143</v>
      </c>
      <c r="EJ109">
        <v>1489.555</v>
      </c>
      <c r="EK109">
        <v>0.4690622857142857</v>
      </c>
      <c r="EL109">
        <v>1476.326785714286</v>
      </c>
      <c r="EM109">
        <v>8.880604285714286</v>
      </c>
      <c r="EN109">
        <v>0.8418962499999999</v>
      </c>
      <c r="EO109">
        <v>0.7996591428571428</v>
      </c>
      <c r="EP109">
        <v>4.434041785714285</v>
      </c>
      <c r="EQ109">
        <v>3.701254642857144</v>
      </c>
      <c r="ER109">
        <v>1999.992142857143</v>
      </c>
      <c r="ES109">
        <v>0.9800022142857142</v>
      </c>
      <c r="ET109">
        <v>0.01999738571428571</v>
      </c>
      <c r="EU109">
        <v>0</v>
      </c>
      <c r="EV109">
        <v>169.9855714285714</v>
      </c>
      <c r="EW109">
        <v>5.00078</v>
      </c>
      <c r="EX109">
        <v>3372.83</v>
      </c>
      <c r="EY109">
        <v>16379.58928571429</v>
      </c>
      <c r="EZ109">
        <v>36.56003571428572</v>
      </c>
      <c r="FA109">
        <v>38.07103571428571</v>
      </c>
      <c r="FB109">
        <v>37.76321428571428</v>
      </c>
      <c r="FC109">
        <v>37.20971428571429</v>
      </c>
      <c r="FD109">
        <v>37.28985714285714</v>
      </c>
      <c r="FE109">
        <v>1955.092142857143</v>
      </c>
      <c r="FF109">
        <v>39.89000000000001</v>
      </c>
      <c r="FG109">
        <v>0</v>
      </c>
      <c r="FH109">
        <v>1679509111</v>
      </c>
      <c r="FI109">
        <v>0</v>
      </c>
      <c r="FJ109">
        <v>170.0105384615384</v>
      </c>
      <c r="FK109">
        <v>-1.408068367318772</v>
      </c>
      <c r="FL109">
        <v>-3.355555561635043</v>
      </c>
      <c r="FM109">
        <v>3372.821923076924</v>
      </c>
      <c r="FN109">
        <v>15</v>
      </c>
      <c r="FO109">
        <v>0</v>
      </c>
      <c r="FP109" t="s">
        <v>431</v>
      </c>
      <c r="FQ109">
        <v>1679456443.1</v>
      </c>
      <c r="FR109">
        <v>1679456433.1</v>
      </c>
      <c r="FS109">
        <v>0</v>
      </c>
      <c r="FT109">
        <v>-0.109</v>
      </c>
      <c r="FU109">
        <v>0.019</v>
      </c>
      <c r="FV109">
        <v>-0.823</v>
      </c>
      <c r="FW109">
        <v>0.271</v>
      </c>
      <c r="FX109">
        <v>420</v>
      </c>
      <c r="FY109">
        <v>24</v>
      </c>
      <c r="FZ109">
        <v>0.71</v>
      </c>
      <c r="GA109">
        <v>0.25</v>
      </c>
      <c r="GB109">
        <v>-31.32805609756097</v>
      </c>
      <c r="GC109">
        <v>-0.6035874564460442</v>
      </c>
      <c r="GD109">
        <v>0.1127726723703552</v>
      </c>
      <c r="GE109">
        <v>0</v>
      </c>
      <c r="GF109">
        <v>0.4699317317073171</v>
      </c>
      <c r="GG109">
        <v>-0.02053649477351835</v>
      </c>
      <c r="GH109">
        <v>0.002087748782013659</v>
      </c>
      <c r="GI109">
        <v>1</v>
      </c>
      <c r="GJ109">
        <v>1</v>
      </c>
      <c r="GK109">
        <v>2</v>
      </c>
      <c r="GL109" t="s">
        <v>432</v>
      </c>
      <c r="GM109">
        <v>3.10088</v>
      </c>
      <c r="GN109">
        <v>2.73523</v>
      </c>
      <c r="GO109">
        <v>0.204252</v>
      </c>
      <c r="GP109">
        <v>0.206884</v>
      </c>
      <c r="GQ109">
        <v>0.0542396</v>
      </c>
      <c r="GR109">
        <v>0.0528142</v>
      </c>
      <c r="GS109">
        <v>20541.4</v>
      </c>
      <c r="GT109">
        <v>20211.4</v>
      </c>
      <c r="GU109">
        <v>26347.7</v>
      </c>
      <c r="GV109">
        <v>25806.6</v>
      </c>
      <c r="GW109">
        <v>40036.7</v>
      </c>
      <c r="GX109">
        <v>37321.1</v>
      </c>
      <c r="GY109">
        <v>46104.3</v>
      </c>
      <c r="GZ109">
        <v>42614.3</v>
      </c>
      <c r="HA109">
        <v>1.93152</v>
      </c>
      <c r="HB109">
        <v>1.95835</v>
      </c>
      <c r="HC109">
        <v>0.0258386</v>
      </c>
      <c r="HD109">
        <v>0</v>
      </c>
      <c r="HE109">
        <v>19.5851</v>
      </c>
      <c r="HF109">
        <v>999.9</v>
      </c>
      <c r="HG109">
        <v>25.6</v>
      </c>
      <c r="HH109">
        <v>29.6</v>
      </c>
      <c r="HI109">
        <v>11.8368</v>
      </c>
      <c r="HJ109">
        <v>61.1576</v>
      </c>
      <c r="HK109">
        <v>26.6266</v>
      </c>
      <c r="HL109">
        <v>1</v>
      </c>
      <c r="HM109">
        <v>-0.185142</v>
      </c>
      <c r="HN109">
        <v>3.84385</v>
      </c>
      <c r="HO109">
        <v>20.2334</v>
      </c>
      <c r="HP109">
        <v>5.2134</v>
      </c>
      <c r="HQ109">
        <v>11.98</v>
      </c>
      <c r="HR109">
        <v>4.96435</v>
      </c>
      <c r="HS109">
        <v>3.27335</v>
      </c>
      <c r="HT109">
        <v>9999</v>
      </c>
      <c r="HU109">
        <v>9999</v>
      </c>
      <c r="HV109">
        <v>9999</v>
      </c>
      <c r="HW109">
        <v>935.8</v>
      </c>
      <c r="HX109">
        <v>1.86417</v>
      </c>
      <c r="HY109">
        <v>1.86011</v>
      </c>
      <c r="HZ109">
        <v>1.85835</v>
      </c>
      <c r="IA109">
        <v>1.85987</v>
      </c>
      <c r="IB109">
        <v>1.8599</v>
      </c>
      <c r="IC109">
        <v>1.85826</v>
      </c>
      <c r="ID109">
        <v>1.85731</v>
      </c>
      <c r="IE109">
        <v>1.85231</v>
      </c>
      <c r="IF109">
        <v>0</v>
      </c>
      <c r="IG109">
        <v>0</v>
      </c>
      <c r="IH109">
        <v>0</v>
      </c>
      <c r="II109">
        <v>0</v>
      </c>
      <c r="IJ109" t="s">
        <v>433</v>
      </c>
      <c r="IK109" t="s">
        <v>434</v>
      </c>
      <c r="IL109" t="s">
        <v>435</v>
      </c>
      <c r="IM109" t="s">
        <v>435</v>
      </c>
      <c r="IN109" t="s">
        <v>435</v>
      </c>
      <c r="IO109" t="s">
        <v>435</v>
      </c>
      <c r="IP109">
        <v>0</v>
      </c>
      <c r="IQ109">
        <v>100</v>
      </c>
      <c r="IR109">
        <v>100</v>
      </c>
      <c r="IS109">
        <v>-1.16</v>
      </c>
      <c r="IT109">
        <v>0.0273</v>
      </c>
      <c r="IU109">
        <v>-0.3228139330668147</v>
      </c>
      <c r="IV109">
        <v>-0.001399286051689175</v>
      </c>
      <c r="IW109">
        <v>1.297619083215453E-06</v>
      </c>
      <c r="IX109">
        <v>-4.997941095464379E-10</v>
      </c>
      <c r="IY109">
        <v>-0.005634625857734406</v>
      </c>
      <c r="IZ109">
        <v>-0.003512179546530375</v>
      </c>
      <c r="JA109">
        <v>0.0008073039280847738</v>
      </c>
      <c r="JB109">
        <v>-5.485301315548657E-06</v>
      </c>
      <c r="JC109">
        <v>2</v>
      </c>
      <c r="JD109">
        <v>1997</v>
      </c>
      <c r="JE109">
        <v>1</v>
      </c>
      <c r="JF109">
        <v>25</v>
      </c>
      <c r="JG109">
        <v>878.1</v>
      </c>
      <c r="JH109">
        <v>878.3</v>
      </c>
      <c r="JI109">
        <v>3.19214</v>
      </c>
      <c r="JJ109">
        <v>2.59766</v>
      </c>
      <c r="JK109">
        <v>1.49658</v>
      </c>
      <c r="JL109">
        <v>2.39014</v>
      </c>
      <c r="JM109">
        <v>1.54907</v>
      </c>
      <c r="JN109">
        <v>2.41211</v>
      </c>
      <c r="JO109">
        <v>34.1905</v>
      </c>
      <c r="JP109">
        <v>24.1838</v>
      </c>
      <c r="JQ109">
        <v>18</v>
      </c>
      <c r="JR109">
        <v>486.564</v>
      </c>
      <c r="JS109">
        <v>515.506</v>
      </c>
      <c r="JT109">
        <v>15.3864</v>
      </c>
      <c r="JU109">
        <v>24.8045</v>
      </c>
      <c r="JV109">
        <v>30.0002</v>
      </c>
      <c r="JW109">
        <v>24.9101</v>
      </c>
      <c r="JX109">
        <v>24.8661</v>
      </c>
      <c r="JY109">
        <v>64.1463</v>
      </c>
      <c r="JZ109">
        <v>23.2715</v>
      </c>
      <c r="KA109">
        <v>20.8522</v>
      </c>
      <c r="KB109">
        <v>15.3706</v>
      </c>
      <c r="KC109">
        <v>1523.74</v>
      </c>
      <c r="KD109">
        <v>8.901859999999999</v>
      </c>
      <c r="KE109">
        <v>100.727</v>
      </c>
      <c r="KF109">
        <v>101.102</v>
      </c>
    </row>
    <row r="110" spans="1:292">
      <c r="A110">
        <v>92</v>
      </c>
      <c r="B110">
        <v>1679509134</v>
      </c>
      <c r="C110">
        <v>546.5</v>
      </c>
      <c r="D110" t="s">
        <v>617</v>
      </c>
      <c r="E110" t="s">
        <v>618</v>
      </c>
      <c r="F110">
        <v>5</v>
      </c>
      <c r="G110" t="s">
        <v>428</v>
      </c>
      <c r="H110">
        <v>1679509126.5</v>
      </c>
      <c r="I110">
        <f>(J110)/1000</f>
        <v>0</v>
      </c>
      <c r="J110">
        <f>IF(DO110, AM110, AG110)</f>
        <v>0</v>
      </c>
      <c r="K110">
        <f>IF(DO110, AH110, AF110)</f>
        <v>0</v>
      </c>
      <c r="L110">
        <f>DQ110 - IF(AT110&gt;1, K110*DK110*100.0/(AV110*EE110), 0)</f>
        <v>0</v>
      </c>
      <c r="M110">
        <f>((S110-I110/2)*L110-K110)/(S110+I110/2)</f>
        <v>0</v>
      </c>
      <c r="N110">
        <f>M110*(DX110+DY110)/1000.0</f>
        <v>0</v>
      </c>
      <c r="O110">
        <f>(DQ110 - IF(AT110&gt;1, K110*DK110*100.0/(AV110*EE110), 0))*(DX110+DY110)/1000.0</f>
        <v>0</v>
      </c>
      <c r="P110">
        <f>2.0/((1/R110-1/Q110)+SIGN(R110)*SQRT((1/R110-1/Q110)*(1/R110-1/Q110) + 4*DL110/((DL110+1)*(DL110+1))*(2*1/R110*1/Q110-1/Q110*1/Q110)))</f>
        <v>0</v>
      </c>
      <c r="Q110">
        <f>IF(LEFT(DM110,1)&lt;&gt;"0",IF(LEFT(DM110,1)="1",3.0,DN110),$D$5+$E$5*(EE110*DX110/($K$5*1000))+$F$5*(EE110*DX110/($K$5*1000))*MAX(MIN(DK110,$J$5),$I$5)*MAX(MIN(DK110,$J$5),$I$5)+$G$5*MAX(MIN(DK110,$J$5),$I$5)*(EE110*DX110/($K$5*1000))+$H$5*(EE110*DX110/($K$5*1000))*(EE110*DX110/($K$5*1000)))</f>
        <v>0</v>
      </c>
      <c r="R110">
        <f>I110*(1000-(1000*0.61365*exp(17.502*V110/(240.97+V110))/(DX110+DY110)+DS110)/2)/(1000*0.61365*exp(17.502*V110/(240.97+V110))/(DX110+DY110)-DS110)</f>
        <v>0</v>
      </c>
      <c r="S110">
        <f>1/((DL110+1)/(P110/1.6)+1/(Q110/1.37)) + DL110/((DL110+1)/(P110/1.6) + DL110/(Q110/1.37))</f>
        <v>0</v>
      </c>
      <c r="T110">
        <f>(DG110*DJ110)</f>
        <v>0</v>
      </c>
      <c r="U110">
        <f>(DZ110+(T110+2*0.95*5.67E-8*(((DZ110+$B$9)+273)^4-(DZ110+273)^4)-44100*I110)/(1.84*29.3*Q110+8*0.95*5.67E-8*(DZ110+273)^3))</f>
        <v>0</v>
      </c>
      <c r="V110">
        <f>($C$9*EA110+$D$9*EB110+$E$9*U110)</f>
        <v>0</v>
      </c>
      <c r="W110">
        <f>0.61365*exp(17.502*V110/(240.97+V110))</f>
        <v>0</v>
      </c>
      <c r="X110">
        <f>(Y110/Z110*100)</f>
        <v>0</v>
      </c>
      <c r="Y110">
        <f>DS110*(DX110+DY110)/1000</f>
        <v>0</v>
      </c>
      <c r="Z110">
        <f>0.61365*exp(17.502*DZ110/(240.97+DZ110))</f>
        <v>0</v>
      </c>
      <c r="AA110">
        <f>(W110-DS110*(DX110+DY110)/1000)</f>
        <v>0</v>
      </c>
      <c r="AB110">
        <f>(-I110*44100)</f>
        <v>0</v>
      </c>
      <c r="AC110">
        <f>2*29.3*Q110*0.92*(DZ110-V110)</f>
        <v>0</v>
      </c>
      <c r="AD110">
        <f>2*0.95*5.67E-8*(((DZ110+$B$9)+273)^4-(V110+273)^4)</f>
        <v>0</v>
      </c>
      <c r="AE110">
        <f>T110+AD110+AB110+AC110</f>
        <v>0</v>
      </c>
      <c r="AF110">
        <f>DW110*AT110*(DR110-DQ110*(1000-AT110*DT110)/(1000-AT110*DS110))/(100*DK110)</f>
        <v>0</v>
      </c>
      <c r="AG110">
        <f>1000*DW110*AT110*(DS110-DT110)/(100*DK110*(1000-AT110*DS110))</f>
        <v>0</v>
      </c>
      <c r="AH110">
        <f>(AI110 - AJ110 - DX110*1E3/(8.314*(DZ110+273.15)) * AL110/DW110 * AK110) * DW110/(100*DK110) * (1000 - DT110)/1000</f>
        <v>0</v>
      </c>
      <c r="AI110">
        <v>1522.133810871309</v>
      </c>
      <c r="AJ110">
        <v>1500.195212121212</v>
      </c>
      <c r="AK110">
        <v>3.400341829273744</v>
      </c>
      <c r="AL110">
        <v>67.30139003579045</v>
      </c>
      <c r="AM110">
        <f>(AO110 - AN110 + DX110*1E3/(8.314*(DZ110+273.15)) * AQ110/DW110 * AP110) * DW110/(100*DK110) * 1000/(1000 - AO110)</f>
        <v>0</v>
      </c>
      <c r="AN110">
        <v>8.879306266701935</v>
      </c>
      <c r="AO110">
        <v>9.341267393939395</v>
      </c>
      <c r="AP110">
        <v>-1.289369376673653E-06</v>
      </c>
      <c r="AQ110">
        <v>93.42874812251745</v>
      </c>
      <c r="AR110">
        <v>2</v>
      </c>
      <c r="AS110">
        <v>0</v>
      </c>
      <c r="AT110">
        <f>IF(AR110*$H$15&gt;=AV110,1.0,(AV110/(AV110-AR110*$H$15)))</f>
        <v>0</v>
      </c>
      <c r="AU110">
        <f>(AT110-1)*100</f>
        <v>0</v>
      </c>
      <c r="AV110">
        <f>MAX(0,($B$15+$C$15*EE110)/(1+$D$15*EE110)*DX110/(DZ110+273)*$E$15)</f>
        <v>0</v>
      </c>
      <c r="AW110" t="s">
        <v>429</v>
      </c>
      <c r="AX110" t="s">
        <v>429</v>
      </c>
      <c r="AY110">
        <v>0</v>
      </c>
      <c r="AZ110">
        <v>0</v>
      </c>
      <c r="BA110">
        <f>1-AY110/AZ110</f>
        <v>0</v>
      </c>
      <c r="BB110">
        <v>0</v>
      </c>
      <c r="BC110" t="s">
        <v>429</v>
      </c>
      <c r="BD110" t="s">
        <v>429</v>
      </c>
      <c r="BE110">
        <v>0</v>
      </c>
      <c r="BF110">
        <v>0</v>
      </c>
      <c r="BG110">
        <f>1-BE110/BF110</f>
        <v>0</v>
      </c>
      <c r="BH110">
        <v>0.5</v>
      </c>
      <c r="BI110">
        <f>DH110</f>
        <v>0</v>
      </c>
      <c r="BJ110">
        <f>K110</f>
        <v>0</v>
      </c>
      <c r="BK110">
        <f>BG110*BH110*BI110</f>
        <v>0</v>
      </c>
      <c r="BL110">
        <f>(BJ110-BB110)/BI110</f>
        <v>0</v>
      </c>
      <c r="BM110">
        <f>(AZ110-BF110)/BF110</f>
        <v>0</v>
      </c>
      <c r="BN110">
        <f>AY110/(BA110+AY110/BF110)</f>
        <v>0</v>
      </c>
      <c r="BO110" t="s">
        <v>429</v>
      </c>
      <c r="BP110">
        <v>0</v>
      </c>
      <c r="BQ110">
        <f>IF(BP110&lt;&gt;0, BP110, BN110)</f>
        <v>0</v>
      </c>
      <c r="BR110">
        <f>1-BQ110/BF110</f>
        <v>0</v>
      </c>
      <c r="BS110">
        <f>(BF110-BE110)/(BF110-BQ110)</f>
        <v>0</v>
      </c>
      <c r="BT110">
        <f>(AZ110-BF110)/(AZ110-BQ110)</f>
        <v>0</v>
      </c>
      <c r="BU110">
        <f>(BF110-BE110)/(BF110-AY110)</f>
        <v>0</v>
      </c>
      <c r="BV110">
        <f>(AZ110-BF110)/(AZ110-AY110)</f>
        <v>0</v>
      </c>
      <c r="BW110">
        <f>(BS110*BQ110/BE110)</f>
        <v>0</v>
      </c>
      <c r="BX110">
        <f>(1-BW110)</f>
        <v>0</v>
      </c>
      <c r="DG110">
        <f>$B$13*EF110+$C$13*EG110+$F$13*ER110*(1-EU110)</f>
        <v>0</v>
      </c>
      <c r="DH110">
        <f>DG110*DI110</f>
        <v>0</v>
      </c>
      <c r="DI110">
        <f>($B$13*$D$11+$C$13*$D$11+$F$13*((FE110+EW110)/MAX(FE110+EW110+FF110, 0.1)*$I$11+FF110/MAX(FE110+EW110+FF110, 0.1)*$J$11))/($B$13+$C$13+$F$13)</f>
        <v>0</v>
      </c>
      <c r="DJ110">
        <f>($B$13*$K$11+$C$13*$K$11+$F$13*((FE110+EW110)/MAX(FE110+EW110+FF110, 0.1)*$P$11+FF110/MAX(FE110+EW110+FF110, 0.1)*$Q$11))/($B$13+$C$13+$F$13)</f>
        <v>0</v>
      </c>
      <c r="DK110">
        <v>1.91</v>
      </c>
      <c r="DL110">
        <v>0.5</v>
      </c>
      <c r="DM110" t="s">
        <v>430</v>
      </c>
      <c r="DN110">
        <v>2</v>
      </c>
      <c r="DO110" t="b">
        <v>1</v>
      </c>
      <c r="DP110">
        <v>1679509126.5</v>
      </c>
      <c r="DQ110">
        <v>1462.669259259259</v>
      </c>
      <c r="DR110">
        <v>1494.047777777778</v>
      </c>
      <c r="DS110">
        <v>9.346472222222221</v>
      </c>
      <c r="DT110">
        <v>8.879834814814815</v>
      </c>
      <c r="DU110">
        <v>1463.828888888889</v>
      </c>
      <c r="DV110">
        <v>9.319164814814815</v>
      </c>
      <c r="DW110">
        <v>500.0137037037038</v>
      </c>
      <c r="DX110">
        <v>90.04545555555556</v>
      </c>
      <c r="DY110">
        <v>0.1000365111111111</v>
      </c>
      <c r="DZ110">
        <v>18.92065555555556</v>
      </c>
      <c r="EA110">
        <v>20.0083037037037</v>
      </c>
      <c r="EB110">
        <v>999.9000000000001</v>
      </c>
      <c r="EC110">
        <v>0</v>
      </c>
      <c r="ED110">
        <v>0</v>
      </c>
      <c r="EE110">
        <v>9991.289259259262</v>
      </c>
      <c r="EF110">
        <v>0</v>
      </c>
      <c r="EG110">
        <v>12.45612222222222</v>
      </c>
      <c r="EH110">
        <v>-31.37711481481481</v>
      </c>
      <c r="EI110">
        <v>1476.469629629629</v>
      </c>
      <c r="EJ110">
        <v>1507.433703703704</v>
      </c>
      <c r="EK110">
        <v>0.4666372962962964</v>
      </c>
      <c r="EL110">
        <v>1494.047777777778</v>
      </c>
      <c r="EM110">
        <v>8.879834814814815</v>
      </c>
      <c r="EN110">
        <v>0.8416073703703703</v>
      </c>
      <c r="EO110">
        <v>0.7995887037037038</v>
      </c>
      <c r="EP110">
        <v>4.429141481481481</v>
      </c>
      <c r="EQ110">
        <v>3.700003703703704</v>
      </c>
      <c r="ER110">
        <v>1999.989259259259</v>
      </c>
      <c r="ES110">
        <v>0.9800021111111111</v>
      </c>
      <c r="ET110">
        <v>0.01999748888888889</v>
      </c>
      <c r="EU110">
        <v>0</v>
      </c>
      <c r="EV110">
        <v>169.9549259259259</v>
      </c>
      <c r="EW110">
        <v>5.00078</v>
      </c>
      <c r="EX110">
        <v>3372.573703703704</v>
      </c>
      <c r="EY110">
        <v>16379.57037037037</v>
      </c>
      <c r="EZ110">
        <v>36.52288888888889</v>
      </c>
      <c r="FA110">
        <v>38.04822222222223</v>
      </c>
      <c r="FB110">
        <v>37.68033333333334</v>
      </c>
      <c r="FC110">
        <v>37.17807407407408</v>
      </c>
      <c r="FD110">
        <v>37.22655555555556</v>
      </c>
      <c r="FE110">
        <v>1955.089259259259</v>
      </c>
      <c r="FF110">
        <v>39.89037037037038</v>
      </c>
      <c r="FG110">
        <v>0</v>
      </c>
      <c r="FH110">
        <v>1679509116.4</v>
      </c>
      <c r="FI110">
        <v>0</v>
      </c>
      <c r="FJ110">
        <v>169.9704</v>
      </c>
      <c r="FK110">
        <v>1.037923084443055</v>
      </c>
      <c r="FL110">
        <v>-2.589230777692608</v>
      </c>
      <c r="FM110">
        <v>3372.542</v>
      </c>
      <c r="FN110">
        <v>15</v>
      </c>
      <c r="FO110">
        <v>0</v>
      </c>
      <c r="FP110" t="s">
        <v>431</v>
      </c>
      <c r="FQ110">
        <v>1679456443.1</v>
      </c>
      <c r="FR110">
        <v>1679456433.1</v>
      </c>
      <c r="FS110">
        <v>0</v>
      </c>
      <c r="FT110">
        <v>-0.109</v>
      </c>
      <c r="FU110">
        <v>0.019</v>
      </c>
      <c r="FV110">
        <v>-0.823</v>
      </c>
      <c r="FW110">
        <v>0.271</v>
      </c>
      <c r="FX110">
        <v>420</v>
      </c>
      <c r="FY110">
        <v>24</v>
      </c>
      <c r="FZ110">
        <v>0.71</v>
      </c>
      <c r="GA110">
        <v>0.25</v>
      </c>
      <c r="GB110">
        <v>-31.36391219512196</v>
      </c>
      <c r="GC110">
        <v>-0.6099324041811978</v>
      </c>
      <c r="GD110">
        <v>0.120049421114038</v>
      </c>
      <c r="GE110">
        <v>0</v>
      </c>
      <c r="GF110">
        <v>0.468347512195122</v>
      </c>
      <c r="GG110">
        <v>-0.02549747038327474</v>
      </c>
      <c r="GH110">
        <v>0.002568688391909246</v>
      </c>
      <c r="GI110">
        <v>1</v>
      </c>
      <c r="GJ110">
        <v>1</v>
      </c>
      <c r="GK110">
        <v>2</v>
      </c>
      <c r="GL110" t="s">
        <v>432</v>
      </c>
      <c r="GM110">
        <v>3.10096</v>
      </c>
      <c r="GN110">
        <v>2.73524</v>
      </c>
      <c r="GO110">
        <v>0.205631</v>
      </c>
      <c r="GP110">
        <v>0.208231</v>
      </c>
      <c r="GQ110">
        <v>0.0542227</v>
      </c>
      <c r="GR110">
        <v>0.0528145</v>
      </c>
      <c r="GS110">
        <v>20505.9</v>
      </c>
      <c r="GT110">
        <v>20177</v>
      </c>
      <c r="GU110">
        <v>26347.8</v>
      </c>
      <c r="GV110">
        <v>25806.5</v>
      </c>
      <c r="GW110">
        <v>40037.4</v>
      </c>
      <c r="GX110">
        <v>37321.4</v>
      </c>
      <c r="GY110">
        <v>46104.1</v>
      </c>
      <c r="GZ110">
        <v>42614.5</v>
      </c>
      <c r="HA110">
        <v>1.93145</v>
      </c>
      <c r="HB110">
        <v>1.9582</v>
      </c>
      <c r="HC110">
        <v>0.0244267</v>
      </c>
      <c r="HD110">
        <v>0</v>
      </c>
      <c r="HE110">
        <v>19.5879</v>
      </c>
      <c r="HF110">
        <v>999.9</v>
      </c>
      <c r="HG110">
        <v>25.6</v>
      </c>
      <c r="HH110">
        <v>29.6</v>
      </c>
      <c r="HI110">
        <v>11.8364</v>
      </c>
      <c r="HJ110">
        <v>60.4776</v>
      </c>
      <c r="HK110">
        <v>26.7588</v>
      </c>
      <c r="HL110">
        <v>1</v>
      </c>
      <c r="HM110">
        <v>-0.184886</v>
      </c>
      <c r="HN110">
        <v>3.83383</v>
      </c>
      <c r="HO110">
        <v>20.2342</v>
      </c>
      <c r="HP110">
        <v>5.21609</v>
      </c>
      <c r="HQ110">
        <v>11.98</v>
      </c>
      <c r="HR110">
        <v>4.96475</v>
      </c>
      <c r="HS110">
        <v>3.27368</v>
      </c>
      <c r="HT110">
        <v>9999</v>
      </c>
      <c r="HU110">
        <v>9999</v>
      </c>
      <c r="HV110">
        <v>9999</v>
      </c>
      <c r="HW110">
        <v>935.8</v>
      </c>
      <c r="HX110">
        <v>1.86416</v>
      </c>
      <c r="HY110">
        <v>1.8601</v>
      </c>
      <c r="HZ110">
        <v>1.85836</v>
      </c>
      <c r="IA110">
        <v>1.85988</v>
      </c>
      <c r="IB110">
        <v>1.85989</v>
      </c>
      <c r="IC110">
        <v>1.85824</v>
      </c>
      <c r="ID110">
        <v>1.85732</v>
      </c>
      <c r="IE110">
        <v>1.85234</v>
      </c>
      <c r="IF110">
        <v>0</v>
      </c>
      <c r="IG110">
        <v>0</v>
      </c>
      <c r="IH110">
        <v>0</v>
      </c>
      <c r="II110">
        <v>0</v>
      </c>
      <c r="IJ110" t="s">
        <v>433</v>
      </c>
      <c r="IK110" t="s">
        <v>434</v>
      </c>
      <c r="IL110" t="s">
        <v>435</v>
      </c>
      <c r="IM110" t="s">
        <v>435</v>
      </c>
      <c r="IN110" t="s">
        <v>435</v>
      </c>
      <c r="IO110" t="s">
        <v>435</v>
      </c>
      <c r="IP110">
        <v>0</v>
      </c>
      <c r="IQ110">
        <v>100</v>
      </c>
      <c r="IR110">
        <v>100</v>
      </c>
      <c r="IS110">
        <v>-1.18</v>
      </c>
      <c r="IT110">
        <v>0.0273</v>
      </c>
      <c r="IU110">
        <v>-0.3228139330668147</v>
      </c>
      <c r="IV110">
        <v>-0.001399286051689175</v>
      </c>
      <c r="IW110">
        <v>1.297619083215453E-06</v>
      </c>
      <c r="IX110">
        <v>-4.997941095464379E-10</v>
      </c>
      <c r="IY110">
        <v>-0.005634625857734406</v>
      </c>
      <c r="IZ110">
        <v>-0.003512179546530375</v>
      </c>
      <c r="JA110">
        <v>0.0008073039280847738</v>
      </c>
      <c r="JB110">
        <v>-5.485301315548657E-06</v>
      </c>
      <c r="JC110">
        <v>2</v>
      </c>
      <c r="JD110">
        <v>1997</v>
      </c>
      <c r="JE110">
        <v>1</v>
      </c>
      <c r="JF110">
        <v>25</v>
      </c>
      <c r="JG110">
        <v>878.2</v>
      </c>
      <c r="JH110">
        <v>878.3</v>
      </c>
      <c r="JI110">
        <v>3.22144</v>
      </c>
      <c r="JJ110">
        <v>2.59766</v>
      </c>
      <c r="JK110">
        <v>1.49658</v>
      </c>
      <c r="JL110">
        <v>2.38892</v>
      </c>
      <c r="JM110">
        <v>1.54907</v>
      </c>
      <c r="JN110">
        <v>2.33887</v>
      </c>
      <c r="JO110">
        <v>34.1905</v>
      </c>
      <c r="JP110">
        <v>24.1838</v>
      </c>
      <c r="JQ110">
        <v>18</v>
      </c>
      <c r="JR110">
        <v>486.534</v>
      </c>
      <c r="JS110">
        <v>515.425</v>
      </c>
      <c r="JT110">
        <v>15.3665</v>
      </c>
      <c r="JU110">
        <v>24.806</v>
      </c>
      <c r="JV110">
        <v>30.0003</v>
      </c>
      <c r="JW110">
        <v>24.9116</v>
      </c>
      <c r="JX110">
        <v>24.8681</v>
      </c>
      <c r="JY110">
        <v>64.6765</v>
      </c>
      <c r="JZ110">
        <v>23.2715</v>
      </c>
      <c r="KA110">
        <v>20.8522</v>
      </c>
      <c r="KB110">
        <v>15.3669</v>
      </c>
      <c r="KC110">
        <v>1537.1</v>
      </c>
      <c r="KD110">
        <v>8.925369999999999</v>
      </c>
      <c r="KE110">
        <v>100.727</v>
      </c>
      <c r="KF110">
        <v>101.102</v>
      </c>
    </row>
    <row r="111" spans="1:292">
      <c r="A111">
        <v>93</v>
      </c>
      <c r="B111">
        <v>1679509139</v>
      </c>
      <c r="C111">
        <v>551.5</v>
      </c>
      <c r="D111" t="s">
        <v>619</v>
      </c>
      <c r="E111" t="s">
        <v>620</v>
      </c>
      <c r="F111">
        <v>5</v>
      </c>
      <c r="G111" t="s">
        <v>428</v>
      </c>
      <c r="H111">
        <v>1679509131.214286</v>
      </c>
      <c r="I111">
        <f>(J111)/1000</f>
        <v>0</v>
      </c>
      <c r="J111">
        <f>IF(DO111, AM111, AG111)</f>
        <v>0</v>
      </c>
      <c r="K111">
        <f>IF(DO111, AH111, AF111)</f>
        <v>0</v>
      </c>
      <c r="L111">
        <f>DQ111 - IF(AT111&gt;1, K111*DK111*100.0/(AV111*EE111), 0)</f>
        <v>0</v>
      </c>
      <c r="M111">
        <f>((S111-I111/2)*L111-K111)/(S111+I111/2)</f>
        <v>0</v>
      </c>
      <c r="N111">
        <f>M111*(DX111+DY111)/1000.0</f>
        <v>0</v>
      </c>
      <c r="O111">
        <f>(DQ111 - IF(AT111&gt;1, K111*DK111*100.0/(AV111*EE111), 0))*(DX111+DY111)/1000.0</f>
        <v>0</v>
      </c>
      <c r="P111">
        <f>2.0/((1/R111-1/Q111)+SIGN(R111)*SQRT((1/R111-1/Q111)*(1/R111-1/Q111) + 4*DL111/((DL111+1)*(DL111+1))*(2*1/R111*1/Q111-1/Q111*1/Q111)))</f>
        <v>0</v>
      </c>
      <c r="Q111">
        <f>IF(LEFT(DM111,1)&lt;&gt;"0",IF(LEFT(DM111,1)="1",3.0,DN111),$D$5+$E$5*(EE111*DX111/($K$5*1000))+$F$5*(EE111*DX111/($K$5*1000))*MAX(MIN(DK111,$J$5),$I$5)*MAX(MIN(DK111,$J$5),$I$5)+$G$5*MAX(MIN(DK111,$J$5),$I$5)*(EE111*DX111/($K$5*1000))+$H$5*(EE111*DX111/($K$5*1000))*(EE111*DX111/($K$5*1000)))</f>
        <v>0</v>
      </c>
      <c r="R111">
        <f>I111*(1000-(1000*0.61365*exp(17.502*V111/(240.97+V111))/(DX111+DY111)+DS111)/2)/(1000*0.61365*exp(17.502*V111/(240.97+V111))/(DX111+DY111)-DS111)</f>
        <v>0</v>
      </c>
      <c r="S111">
        <f>1/((DL111+1)/(P111/1.6)+1/(Q111/1.37)) + DL111/((DL111+1)/(P111/1.6) + DL111/(Q111/1.37))</f>
        <v>0</v>
      </c>
      <c r="T111">
        <f>(DG111*DJ111)</f>
        <v>0</v>
      </c>
      <c r="U111">
        <f>(DZ111+(T111+2*0.95*5.67E-8*(((DZ111+$B$9)+273)^4-(DZ111+273)^4)-44100*I111)/(1.84*29.3*Q111+8*0.95*5.67E-8*(DZ111+273)^3))</f>
        <v>0</v>
      </c>
      <c r="V111">
        <f>($C$9*EA111+$D$9*EB111+$E$9*U111)</f>
        <v>0</v>
      </c>
      <c r="W111">
        <f>0.61365*exp(17.502*V111/(240.97+V111))</f>
        <v>0</v>
      </c>
      <c r="X111">
        <f>(Y111/Z111*100)</f>
        <v>0</v>
      </c>
      <c r="Y111">
        <f>DS111*(DX111+DY111)/1000</f>
        <v>0</v>
      </c>
      <c r="Z111">
        <f>0.61365*exp(17.502*DZ111/(240.97+DZ111))</f>
        <v>0</v>
      </c>
      <c r="AA111">
        <f>(W111-DS111*(DX111+DY111)/1000)</f>
        <v>0</v>
      </c>
      <c r="AB111">
        <f>(-I111*44100)</f>
        <v>0</v>
      </c>
      <c r="AC111">
        <f>2*29.3*Q111*0.92*(DZ111-V111)</f>
        <v>0</v>
      </c>
      <c r="AD111">
        <f>2*0.95*5.67E-8*(((DZ111+$B$9)+273)^4-(V111+273)^4)</f>
        <v>0</v>
      </c>
      <c r="AE111">
        <f>T111+AD111+AB111+AC111</f>
        <v>0</v>
      </c>
      <c r="AF111">
        <f>DW111*AT111*(DR111-DQ111*(1000-AT111*DT111)/(1000-AT111*DS111))/(100*DK111)</f>
        <v>0</v>
      </c>
      <c r="AG111">
        <f>1000*DW111*AT111*(DS111-DT111)/(100*DK111*(1000-AT111*DS111))</f>
        <v>0</v>
      </c>
      <c r="AH111">
        <f>(AI111 - AJ111 - DX111*1E3/(8.314*(DZ111+273.15)) * AL111/DW111 * AK111) * DW111/(100*DK111) * (1000 - DT111)/1000</f>
        <v>0</v>
      </c>
      <c r="AI111">
        <v>1538.998359260898</v>
      </c>
      <c r="AJ111">
        <v>1516.971090909091</v>
      </c>
      <c r="AK111">
        <v>3.357676469674559</v>
      </c>
      <c r="AL111">
        <v>67.30139003579045</v>
      </c>
      <c r="AM111">
        <f>(AO111 - AN111 + DX111*1E3/(8.314*(DZ111+273.15)) * AQ111/DW111 * AP111) * DW111/(100*DK111) * 1000/(1000 - AO111)</f>
        <v>0</v>
      </c>
      <c r="AN111">
        <v>8.879188888675875</v>
      </c>
      <c r="AO111">
        <v>9.338862242424243</v>
      </c>
      <c r="AP111">
        <v>-6.066566229252084E-07</v>
      </c>
      <c r="AQ111">
        <v>93.42874812251745</v>
      </c>
      <c r="AR111">
        <v>2</v>
      </c>
      <c r="AS111">
        <v>0</v>
      </c>
      <c r="AT111">
        <f>IF(AR111*$H$15&gt;=AV111,1.0,(AV111/(AV111-AR111*$H$15)))</f>
        <v>0</v>
      </c>
      <c r="AU111">
        <f>(AT111-1)*100</f>
        <v>0</v>
      </c>
      <c r="AV111">
        <f>MAX(0,($B$15+$C$15*EE111)/(1+$D$15*EE111)*DX111/(DZ111+273)*$E$15)</f>
        <v>0</v>
      </c>
      <c r="AW111" t="s">
        <v>429</v>
      </c>
      <c r="AX111" t="s">
        <v>429</v>
      </c>
      <c r="AY111">
        <v>0</v>
      </c>
      <c r="AZ111">
        <v>0</v>
      </c>
      <c r="BA111">
        <f>1-AY111/AZ111</f>
        <v>0</v>
      </c>
      <c r="BB111">
        <v>0</v>
      </c>
      <c r="BC111" t="s">
        <v>429</v>
      </c>
      <c r="BD111" t="s">
        <v>429</v>
      </c>
      <c r="BE111">
        <v>0</v>
      </c>
      <c r="BF111">
        <v>0</v>
      </c>
      <c r="BG111">
        <f>1-BE111/BF111</f>
        <v>0</v>
      </c>
      <c r="BH111">
        <v>0.5</v>
      </c>
      <c r="BI111">
        <f>DH111</f>
        <v>0</v>
      </c>
      <c r="BJ111">
        <f>K111</f>
        <v>0</v>
      </c>
      <c r="BK111">
        <f>BG111*BH111*BI111</f>
        <v>0</v>
      </c>
      <c r="BL111">
        <f>(BJ111-BB111)/BI111</f>
        <v>0</v>
      </c>
      <c r="BM111">
        <f>(AZ111-BF111)/BF111</f>
        <v>0</v>
      </c>
      <c r="BN111">
        <f>AY111/(BA111+AY111/BF111)</f>
        <v>0</v>
      </c>
      <c r="BO111" t="s">
        <v>429</v>
      </c>
      <c r="BP111">
        <v>0</v>
      </c>
      <c r="BQ111">
        <f>IF(BP111&lt;&gt;0, BP111, BN111)</f>
        <v>0</v>
      </c>
      <c r="BR111">
        <f>1-BQ111/BF111</f>
        <v>0</v>
      </c>
      <c r="BS111">
        <f>(BF111-BE111)/(BF111-BQ111)</f>
        <v>0</v>
      </c>
      <c r="BT111">
        <f>(AZ111-BF111)/(AZ111-BQ111)</f>
        <v>0</v>
      </c>
      <c r="BU111">
        <f>(BF111-BE111)/(BF111-AY111)</f>
        <v>0</v>
      </c>
      <c r="BV111">
        <f>(AZ111-BF111)/(AZ111-AY111)</f>
        <v>0</v>
      </c>
      <c r="BW111">
        <f>(BS111*BQ111/BE111)</f>
        <v>0</v>
      </c>
      <c r="BX111">
        <f>(1-BW111)</f>
        <v>0</v>
      </c>
      <c r="DG111">
        <f>$B$13*EF111+$C$13*EG111+$F$13*ER111*(1-EU111)</f>
        <v>0</v>
      </c>
      <c r="DH111">
        <f>DG111*DI111</f>
        <v>0</v>
      </c>
      <c r="DI111">
        <f>($B$13*$D$11+$C$13*$D$11+$F$13*((FE111+EW111)/MAX(FE111+EW111+FF111, 0.1)*$I$11+FF111/MAX(FE111+EW111+FF111, 0.1)*$J$11))/($B$13+$C$13+$F$13)</f>
        <v>0</v>
      </c>
      <c r="DJ111">
        <f>($B$13*$K$11+$C$13*$K$11+$F$13*((FE111+EW111)/MAX(FE111+EW111+FF111, 0.1)*$P$11+FF111/MAX(FE111+EW111+FF111, 0.1)*$Q$11))/($B$13+$C$13+$F$13)</f>
        <v>0</v>
      </c>
      <c r="DK111">
        <v>1.91</v>
      </c>
      <c r="DL111">
        <v>0.5</v>
      </c>
      <c r="DM111" t="s">
        <v>430</v>
      </c>
      <c r="DN111">
        <v>2</v>
      </c>
      <c r="DO111" t="b">
        <v>1</v>
      </c>
      <c r="DP111">
        <v>1679509131.214286</v>
      </c>
      <c r="DQ111">
        <v>1478.455714285714</v>
      </c>
      <c r="DR111">
        <v>1509.866428571429</v>
      </c>
      <c r="DS111">
        <v>9.3435325</v>
      </c>
      <c r="DT111">
        <v>8.87956107142857</v>
      </c>
      <c r="DU111">
        <v>1479.628928571429</v>
      </c>
      <c r="DV111">
        <v>9.316253571428572</v>
      </c>
      <c r="DW111">
        <v>500.0011785714286</v>
      </c>
      <c r="DX111">
        <v>90.04517857142856</v>
      </c>
      <c r="DY111">
        <v>0.1000233285714286</v>
      </c>
      <c r="DZ111">
        <v>18.92036785714286</v>
      </c>
      <c r="EA111">
        <v>20.00716785714286</v>
      </c>
      <c r="EB111">
        <v>999.9000000000002</v>
      </c>
      <c r="EC111">
        <v>0</v>
      </c>
      <c r="ED111">
        <v>0</v>
      </c>
      <c r="EE111">
        <v>9989.373214285715</v>
      </c>
      <c r="EF111">
        <v>0</v>
      </c>
      <c r="EG111">
        <v>12.46005357142857</v>
      </c>
      <c r="EH111">
        <v>-31.41002142857143</v>
      </c>
      <c r="EI111">
        <v>1492.401071428571</v>
      </c>
      <c r="EJ111">
        <v>1523.395</v>
      </c>
      <c r="EK111">
        <v>0.46397125</v>
      </c>
      <c r="EL111">
        <v>1509.866428571429</v>
      </c>
      <c r="EM111">
        <v>8.87956107142857</v>
      </c>
      <c r="EN111">
        <v>0.8413400357142856</v>
      </c>
      <c r="EO111">
        <v>0.7995616428571429</v>
      </c>
      <c r="EP111">
        <v>4.42460607142857</v>
      </c>
      <c r="EQ111">
        <v>3.699524285714285</v>
      </c>
      <c r="ER111">
        <v>2000.001785714286</v>
      </c>
      <c r="ES111">
        <v>0.9800021071428571</v>
      </c>
      <c r="ET111">
        <v>0.01999749285714286</v>
      </c>
      <c r="EU111">
        <v>0</v>
      </c>
      <c r="EV111">
        <v>170.0023571428571</v>
      </c>
      <c r="EW111">
        <v>5.00078</v>
      </c>
      <c r="EX111">
        <v>3372.313214285715</v>
      </c>
      <c r="EY111">
        <v>16379.675</v>
      </c>
      <c r="EZ111">
        <v>36.52428571428571</v>
      </c>
      <c r="FA111">
        <v>38.02878571428572</v>
      </c>
      <c r="FB111">
        <v>37.69178571428571</v>
      </c>
      <c r="FC111">
        <v>37.16946428571428</v>
      </c>
      <c r="FD111">
        <v>37.22510714285714</v>
      </c>
      <c r="FE111">
        <v>1955.101785714286</v>
      </c>
      <c r="FF111">
        <v>39.89357142857143</v>
      </c>
      <c r="FG111">
        <v>0</v>
      </c>
      <c r="FH111">
        <v>1679509121.2</v>
      </c>
      <c r="FI111">
        <v>0</v>
      </c>
      <c r="FJ111">
        <v>170.04764</v>
      </c>
      <c r="FK111">
        <v>1.310076921903292</v>
      </c>
      <c r="FL111">
        <v>-4.133846155178488</v>
      </c>
      <c r="FM111">
        <v>3372.274800000001</v>
      </c>
      <c r="FN111">
        <v>15</v>
      </c>
      <c r="FO111">
        <v>0</v>
      </c>
      <c r="FP111" t="s">
        <v>431</v>
      </c>
      <c r="FQ111">
        <v>1679456443.1</v>
      </c>
      <c r="FR111">
        <v>1679456433.1</v>
      </c>
      <c r="FS111">
        <v>0</v>
      </c>
      <c r="FT111">
        <v>-0.109</v>
      </c>
      <c r="FU111">
        <v>0.019</v>
      </c>
      <c r="FV111">
        <v>-0.823</v>
      </c>
      <c r="FW111">
        <v>0.271</v>
      </c>
      <c r="FX111">
        <v>420</v>
      </c>
      <c r="FY111">
        <v>24</v>
      </c>
      <c r="FZ111">
        <v>0.71</v>
      </c>
      <c r="GA111">
        <v>0.25</v>
      </c>
      <c r="GB111">
        <v>-31.3843425</v>
      </c>
      <c r="GC111">
        <v>-0.2621347091932233</v>
      </c>
      <c r="GD111">
        <v>0.1129742977130199</v>
      </c>
      <c r="GE111">
        <v>0</v>
      </c>
      <c r="GF111">
        <v>0.465563925</v>
      </c>
      <c r="GG111">
        <v>-0.03364193245778525</v>
      </c>
      <c r="GH111">
        <v>0.003267521709090083</v>
      </c>
      <c r="GI111">
        <v>1</v>
      </c>
      <c r="GJ111">
        <v>1</v>
      </c>
      <c r="GK111">
        <v>2</v>
      </c>
      <c r="GL111" t="s">
        <v>432</v>
      </c>
      <c r="GM111">
        <v>3.10091</v>
      </c>
      <c r="GN111">
        <v>2.73528</v>
      </c>
      <c r="GO111">
        <v>0.206986</v>
      </c>
      <c r="GP111">
        <v>0.209557</v>
      </c>
      <c r="GQ111">
        <v>0.0542096</v>
      </c>
      <c r="GR111">
        <v>0.0528125</v>
      </c>
      <c r="GS111">
        <v>20471</v>
      </c>
      <c r="GT111">
        <v>20143.3</v>
      </c>
      <c r="GU111">
        <v>26347.8</v>
      </c>
      <c r="GV111">
        <v>25806.5</v>
      </c>
      <c r="GW111">
        <v>40038.1</v>
      </c>
      <c r="GX111">
        <v>37321.8</v>
      </c>
      <c r="GY111">
        <v>46104</v>
      </c>
      <c r="GZ111">
        <v>42614.6</v>
      </c>
      <c r="HA111">
        <v>1.93177</v>
      </c>
      <c r="HB111">
        <v>1.95828</v>
      </c>
      <c r="HC111">
        <v>0.0252686</v>
      </c>
      <c r="HD111">
        <v>0</v>
      </c>
      <c r="HE111">
        <v>19.5905</v>
      </c>
      <c r="HF111">
        <v>999.9</v>
      </c>
      <c r="HG111">
        <v>25.6</v>
      </c>
      <c r="HH111">
        <v>29.6</v>
      </c>
      <c r="HI111">
        <v>11.8365</v>
      </c>
      <c r="HJ111">
        <v>60.7876</v>
      </c>
      <c r="HK111">
        <v>26.7829</v>
      </c>
      <c r="HL111">
        <v>1</v>
      </c>
      <c r="HM111">
        <v>-0.18497</v>
      </c>
      <c r="HN111">
        <v>3.77358</v>
      </c>
      <c r="HO111">
        <v>20.2355</v>
      </c>
      <c r="HP111">
        <v>5.21489</v>
      </c>
      <c r="HQ111">
        <v>11.9798</v>
      </c>
      <c r="HR111">
        <v>4.9645</v>
      </c>
      <c r="HS111">
        <v>3.27345</v>
      </c>
      <c r="HT111">
        <v>9999</v>
      </c>
      <c r="HU111">
        <v>9999</v>
      </c>
      <c r="HV111">
        <v>9999</v>
      </c>
      <c r="HW111">
        <v>935.8</v>
      </c>
      <c r="HX111">
        <v>1.86416</v>
      </c>
      <c r="HY111">
        <v>1.86012</v>
      </c>
      <c r="HZ111">
        <v>1.85837</v>
      </c>
      <c r="IA111">
        <v>1.85987</v>
      </c>
      <c r="IB111">
        <v>1.85989</v>
      </c>
      <c r="IC111">
        <v>1.85825</v>
      </c>
      <c r="ID111">
        <v>1.85731</v>
      </c>
      <c r="IE111">
        <v>1.85235</v>
      </c>
      <c r="IF111">
        <v>0</v>
      </c>
      <c r="IG111">
        <v>0</v>
      </c>
      <c r="IH111">
        <v>0</v>
      </c>
      <c r="II111">
        <v>0</v>
      </c>
      <c r="IJ111" t="s">
        <v>433</v>
      </c>
      <c r="IK111" t="s">
        <v>434</v>
      </c>
      <c r="IL111" t="s">
        <v>435</v>
      </c>
      <c r="IM111" t="s">
        <v>435</v>
      </c>
      <c r="IN111" t="s">
        <v>435</v>
      </c>
      <c r="IO111" t="s">
        <v>435</v>
      </c>
      <c r="IP111">
        <v>0</v>
      </c>
      <c r="IQ111">
        <v>100</v>
      </c>
      <c r="IR111">
        <v>100</v>
      </c>
      <c r="IS111">
        <v>-1.2</v>
      </c>
      <c r="IT111">
        <v>0.0272</v>
      </c>
      <c r="IU111">
        <v>-0.3228139330668147</v>
      </c>
      <c r="IV111">
        <v>-0.001399286051689175</v>
      </c>
      <c r="IW111">
        <v>1.297619083215453E-06</v>
      </c>
      <c r="IX111">
        <v>-4.997941095464379E-10</v>
      </c>
      <c r="IY111">
        <v>-0.005634625857734406</v>
      </c>
      <c r="IZ111">
        <v>-0.003512179546530375</v>
      </c>
      <c r="JA111">
        <v>0.0008073039280847738</v>
      </c>
      <c r="JB111">
        <v>-5.485301315548657E-06</v>
      </c>
      <c r="JC111">
        <v>2</v>
      </c>
      <c r="JD111">
        <v>1997</v>
      </c>
      <c r="JE111">
        <v>1</v>
      </c>
      <c r="JF111">
        <v>25</v>
      </c>
      <c r="JG111">
        <v>878.3</v>
      </c>
      <c r="JH111">
        <v>878.4</v>
      </c>
      <c r="JI111">
        <v>3.24707</v>
      </c>
      <c r="JJ111">
        <v>2.60254</v>
      </c>
      <c r="JK111">
        <v>1.49658</v>
      </c>
      <c r="JL111">
        <v>2.39014</v>
      </c>
      <c r="JM111">
        <v>1.54907</v>
      </c>
      <c r="JN111">
        <v>2.33032</v>
      </c>
      <c r="JO111">
        <v>34.1905</v>
      </c>
      <c r="JP111">
        <v>24.1751</v>
      </c>
      <c r="JQ111">
        <v>18</v>
      </c>
      <c r="JR111">
        <v>486.737</v>
      </c>
      <c r="JS111">
        <v>515.495</v>
      </c>
      <c r="JT111">
        <v>15.3593</v>
      </c>
      <c r="JU111">
        <v>24.8081</v>
      </c>
      <c r="JV111">
        <v>30.0002</v>
      </c>
      <c r="JW111">
        <v>24.9137</v>
      </c>
      <c r="JX111">
        <v>24.8702</v>
      </c>
      <c r="JY111">
        <v>65.2659</v>
      </c>
      <c r="JZ111">
        <v>23.2715</v>
      </c>
      <c r="KA111">
        <v>20.8522</v>
      </c>
      <c r="KB111">
        <v>15.3766</v>
      </c>
      <c r="KC111">
        <v>1557.13</v>
      </c>
      <c r="KD111">
        <v>8.90433</v>
      </c>
      <c r="KE111">
        <v>100.727</v>
      </c>
      <c r="KF111">
        <v>101.103</v>
      </c>
    </row>
    <row r="112" spans="1:292">
      <c r="A112">
        <v>94</v>
      </c>
      <c r="B112">
        <v>1679509144</v>
      </c>
      <c r="C112">
        <v>556.5</v>
      </c>
      <c r="D112" t="s">
        <v>621</v>
      </c>
      <c r="E112" t="s">
        <v>622</v>
      </c>
      <c r="F112">
        <v>5</v>
      </c>
      <c r="G112" t="s">
        <v>428</v>
      </c>
      <c r="H112">
        <v>1679509136.5</v>
      </c>
      <c r="I112">
        <f>(J112)/1000</f>
        <v>0</v>
      </c>
      <c r="J112">
        <f>IF(DO112, AM112, AG112)</f>
        <v>0</v>
      </c>
      <c r="K112">
        <f>IF(DO112, AH112, AF112)</f>
        <v>0</v>
      </c>
      <c r="L112">
        <f>DQ112 - IF(AT112&gt;1, K112*DK112*100.0/(AV112*EE112), 0)</f>
        <v>0</v>
      </c>
      <c r="M112">
        <f>((S112-I112/2)*L112-K112)/(S112+I112/2)</f>
        <v>0</v>
      </c>
      <c r="N112">
        <f>M112*(DX112+DY112)/1000.0</f>
        <v>0</v>
      </c>
      <c r="O112">
        <f>(DQ112 - IF(AT112&gt;1, K112*DK112*100.0/(AV112*EE112), 0))*(DX112+DY112)/1000.0</f>
        <v>0</v>
      </c>
      <c r="P112">
        <f>2.0/((1/R112-1/Q112)+SIGN(R112)*SQRT((1/R112-1/Q112)*(1/R112-1/Q112) + 4*DL112/((DL112+1)*(DL112+1))*(2*1/R112*1/Q112-1/Q112*1/Q112)))</f>
        <v>0</v>
      </c>
      <c r="Q112">
        <f>IF(LEFT(DM112,1)&lt;&gt;"0",IF(LEFT(DM112,1)="1",3.0,DN112),$D$5+$E$5*(EE112*DX112/($K$5*1000))+$F$5*(EE112*DX112/($K$5*1000))*MAX(MIN(DK112,$J$5),$I$5)*MAX(MIN(DK112,$J$5),$I$5)+$G$5*MAX(MIN(DK112,$J$5),$I$5)*(EE112*DX112/($K$5*1000))+$H$5*(EE112*DX112/($K$5*1000))*(EE112*DX112/($K$5*1000)))</f>
        <v>0</v>
      </c>
      <c r="R112">
        <f>I112*(1000-(1000*0.61365*exp(17.502*V112/(240.97+V112))/(DX112+DY112)+DS112)/2)/(1000*0.61365*exp(17.502*V112/(240.97+V112))/(DX112+DY112)-DS112)</f>
        <v>0</v>
      </c>
      <c r="S112">
        <f>1/((DL112+1)/(P112/1.6)+1/(Q112/1.37)) + DL112/((DL112+1)/(P112/1.6) + DL112/(Q112/1.37))</f>
        <v>0</v>
      </c>
      <c r="T112">
        <f>(DG112*DJ112)</f>
        <v>0</v>
      </c>
      <c r="U112">
        <f>(DZ112+(T112+2*0.95*5.67E-8*(((DZ112+$B$9)+273)^4-(DZ112+273)^4)-44100*I112)/(1.84*29.3*Q112+8*0.95*5.67E-8*(DZ112+273)^3))</f>
        <v>0</v>
      </c>
      <c r="V112">
        <f>($C$9*EA112+$D$9*EB112+$E$9*U112)</f>
        <v>0</v>
      </c>
      <c r="W112">
        <f>0.61365*exp(17.502*V112/(240.97+V112))</f>
        <v>0</v>
      </c>
      <c r="X112">
        <f>(Y112/Z112*100)</f>
        <v>0</v>
      </c>
      <c r="Y112">
        <f>DS112*(DX112+DY112)/1000</f>
        <v>0</v>
      </c>
      <c r="Z112">
        <f>0.61365*exp(17.502*DZ112/(240.97+DZ112))</f>
        <v>0</v>
      </c>
      <c r="AA112">
        <f>(W112-DS112*(DX112+DY112)/1000)</f>
        <v>0</v>
      </c>
      <c r="AB112">
        <f>(-I112*44100)</f>
        <v>0</v>
      </c>
      <c r="AC112">
        <f>2*29.3*Q112*0.92*(DZ112-V112)</f>
        <v>0</v>
      </c>
      <c r="AD112">
        <f>2*0.95*5.67E-8*(((DZ112+$B$9)+273)^4-(V112+273)^4)</f>
        <v>0</v>
      </c>
      <c r="AE112">
        <f>T112+AD112+AB112+AC112</f>
        <v>0</v>
      </c>
      <c r="AF112">
        <f>DW112*AT112*(DR112-DQ112*(1000-AT112*DT112)/(1000-AT112*DS112))/(100*DK112)</f>
        <v>0</v>
      </c>
      <c r="AG112">
        <f>1000*DW112*AT112*(DS112-DT112)/(100*DK112*(1000-AT112*DS112))</f>
        <v>0</v>
      </c>
      <c r="AH112">
        <f>(AI112 - AJ112 - DX112*1E3/(8.314*(DZ112+273.15)) * AL112/DW112 * AK112) * DW112/(100*DK112) * (1000 - DT112)/1000</f>
        <v>0</v>
      </c>
      <c r="AI112">
        <v>1555.80197313142</v>
      </c>
      <c r="AJ112">
        <v>1533.865393939393</v>
      </c>
      <c r="AK112">
        <v>3.369645884289355</v>
      </c>
      <c r="AL112">
        <v>67.30139003579045</v>
      </c>
      <c r="AM112">
        <f>(AO112 - AN112 + DX112*1E3/(8.314*(DZ112+273.15)) * AQ112/DW112 * AP112) * DW112/(100*DK112) * 1000/(1000 - AO112)</f>
        <v>0</v>
      </c>
      <c r="AN112">
        <v>8.879206793953175</v>
      </c>
      <c r="AO112">
        <v>9.336477757575759</v>
      </c>
      <c r="AP112">
        <v>-1.573163905998762E-06</v>
      </c>
      <c r="AQ112">
        <v>93.42874812251745</v>
      </c>
      <c r="AR112">
        <v>2</v>
      </c>
      <c r="AS112">
        <v>0</v>
      </c>
      <c r="AT112">
        <f>IF(AR112*$H$15&gt;=AV112,1.0,(AV112/(AV112-AR112*$H$15)))</f>
        <v>0</v>
      </c>
      <c r="AU112">
        <f>(AT112-1)*100</f>
        <v>0</v>
      </c>
      <c r="AV112">
        <f>MAX(0,($B$15+$C$15*EE112)/(1+$D$15*EE112)*DX112/(DZ112+273)*$E$15)</f>
        <v>0</v>
      </c>
      <c r="AW112" t="s">
        <v>429</v>
      </c>
      <c r="AX112" t="s">
        <v>429</v>
      </c>
      <c r="AY112">
        <v>0</v>
      </c>
      <c r="AZ112">
        <v>0</v>
      </c>
      <c r="BA112">
        <f>1-AY112/AZ112</f>
        <v>0</v>
      </c>
      <c r="BB112">
        <v>0</v>
      </c>
      <c r="BC112" t="s">
        <v>429</v>
      </c>
      <c r="BD112" t="s">
        <v>429</v>
      </c>
      <c r="BE112">
        <v>0</v>
      </c>
      <c r="BF112">
        <v>0</v>
      </c>
      <c r="BG112">
        <f>1-BE112/BF112</f>
        <v>0</v>
      </c>
      <c r="BH112">
        <v>0.5</v>
      </c>
      <c r="BI112">
        <f>DH112</f>
        <v>0</v>
      </c>
      <c r="BJ112">
        <f>K112</f>
        <v>0</v>
      </c>
      <c r="BK112">
        <f>BG112*BH112*BI112</f>
        <v>0</v>
      </c>
      <c r="BL112">
        <f>(BJ112-BB112)/BI112</f>
        <v>0</v>
      </c>
      <c r="BM112">
        <f>(AZ112-BF112)/BF112</f>
        <v>0</v>
      </c>
      <c r="BN112">
        <f>AY112/(BA112+AY112/BF112)</f>
        <v>0</v>
      </c>
      <c r="BO112" t="s">
        <v>429</v>
      </c>
      <c r="BP112">
        <v>0</v>
      </c>
      <c r="BQ112">
        <f>IF(BP112&lt;&gt;0, BP112, BN112)</f>
        <v>0</v>
      </c>
      <c r="BR112">
        <f>1-BQ112/BF112</f>
        <v>0</v>
      </c>
      <c r="BS112">
        <f>(BF112-BE112)/(BF112-BQ112)</f>
        <v>0</v>
      </c>
      <c r="BT112">
        <f>(AZ112-BF112)/(AZ112-BQ112)</f>
        <v>0</v>
      </c>
      <c r="BU112">
        <f>(BF112-BE112)/(BF112-AY112)</f>
        <v>0</v>
      </c>
      <c r="BV112">
        <f>(AZ112-BF112)/(AZ112-AY112)</f>
        <v>0</v>
      </c>
      <c r="BW112">
        <f>(BS112*BQ112/BE112)</f>
        <v>0</v>
      </c>
      <c r="BX112">
        <f>(1-BW112)</f>
        <v>0</v>
      </c>
      <c r="DG112">
        <f>$B$13*EF112+$C$13*EG112+$F$13*ER112*(1-EU112)</f>
        <v>0</v>
      </c>
      <c r="DH112">
        <f>DG112*DI112</f>
        <v>0</v>
      </c>
      <c r="DI112">
        <f>($B$13*$D$11+$C$13*$D$11+$F$13*((FE112+EW112)/MAX(FE112+EW112+FF112, 0.1)*$I$11+FF112/MAX(FE112+EW112+FF112, 0.1)*$J$11))/($B$13+$C$13+$F$13)</f>
        <v>0</v>
      </c>
      <c r="DJ112">
        <f>($B$13*$K$11+$C$13*$K$11+$F$13*((FE112+EW112)/MAX(FE112+EW112+FF112, 0.1)*$P$11+FF112/MAX(FE112+EW112+FF112, 0.1)*$Q$11))/($B$13+$C$13+$F$13)</f>
        <v>0</v>
      </c>
      <c r="DK112">
        <v>1.91</v>
      </c>
      <c r="DL112">
        <v>0.5</v>
      </c>
      <c r="DM112" t="s">
        <v>430</v>
      </c>
      <c r="DN112">
        <v>2</v>
      </c>
      <c r="DO112" t="b">
        <v>1</v>
      </c>
      <c r="DP112">
        <v>1679509136.5</v>
      </c>
      <c r="DQ112">
        <v>1496.152222222222</v>
      </c>
      <c r="DR112">
        <v>1527.548518518519</v>
      </c>
      <c r="DS112">
        <v>9.339922222222222</v>
      </c>
      <c r="DT112">
        <v>8.879228888888887</v>
      </c>
      <c r="DU112">
        <v>1497.339259259259</v>
      </c>
      <c r="DV112">
        <v>9.31267925925926</v>
      </c>
      <c r="DW112">
        <v>500.002074074074</v>
      </c>
      <c r="DX112">
        <v>90.04552962962963</v>
      </c>
      <c r="DY112">
        <v>0.09995096666666665</v>
      </c>
      <c r="DZ112">
        <v>18.91837777777777</v>
      </c>
      <c r="EA112">
        <v>20.00202962962963</v>
      </c>
      <c r="EB112">
        <v>999.9000000000001</v>
      </c>
      <c r="EC112">
        <v>0</v>
      </c>
      <c r="ED112">
        <v>0</v>
      </c>
      <c r="EE112">
        <v>9997.706666666667</v>
      </c>
      <c r="EF112">
        <v>0</v>
      </c>
      <c r="EG112">
        <v>12.47460740740741</v>
      </c>
      <c r="EH112">
        <v>-31.39672222222223</v>
      </c>
      <c r="EI112">
        <v>1510.258148148148</v>
      </c>
      <c r="EJ112">
        <v>1541.235185185185</v>
      </c>
      <c r="EK112">
        <v>0.4606922592592593</v>
      </c>
      <c r="EL112">
        <v>1527.548518518519</v>
      </c>
      <c r="EM112">
        <v>8.879228888888887</v>
      </c>
      <c r="EN112">
        <v>0.8410181481481482</v>
      </c>
      <c r="EO112">
        <v>0.7995348888888889</v>
      </c>
      <c r="EP112">
        <v>4.419142222222222</v>
      </c>
      <c r="EQ112">
        <v>3.699049259259259</v>
      </c>
      <c r="ER112">
        <v>2000.016296296296</v>
      </c>
      <c r="ES112">
        <v>0.9800021111111111</v>
      </c>
      <c r="ET112">
        <v>0.01999748888888889</v>
      </c>
      <c r="EU112">
        <v>0</v>
      </c>
      <c r="EV112">
        <v>170.0818888888889</v>
      </c>
      <c r="EW112">
        <v>5.00078</v>
      </c>
      <c r="EX112">
        <v>3372.101851851852</v>
      </c>
      <c r="EY112">
        <v>16379.78888888889</v>
      </c>
      <c r="EZ112">
        <v>36.509</v>
      </c>
      <c r="FA112">
        <v>38.00685185185185</v>
      </c>
      <c r="FB112">
        <v>37.66418518518518</v>
      </c>
      <c r="FC112">
        <v>37.15951851851852</v>
      </c>
      <c r="FD112">
        <v>37.2057037037037</v>
      </c>
      <c r="FE112">
        <v>1955.116296296296</v>
      </c>
      <c r="FF112">
        <v>39.89703703703704</v>
      </c>
      <c r="FG112">
        <v>0</v>
      </c>
      <c r="FH112">
        <v>1679509126</v>
      </c>
      <c r="FI112">
        <v>0</v>
      </c>
      <c r="FJ112">
        <v>170.09988</v>
      </c>
      <c r="FK112">
        <v>0.1938461403718987</v>
      </c>
      <c r="FL112">
        <v>-2.41461536569971</v>
      </c>
      <c r="FM112">
        <v>3372.0716</v>
      </c>
      <c r="FN112">
        <v>15</v>
      </c>
      <c r="FO112">
        <v>0</v>
      </c>
      <c r="FP112" t="s">
        <v>431</v>
      </c>
      <c r="FQ112">
        <v>1679456443.1</v>
      </c>
      <c r="FR112">
        <v>1679456433.1</v>
      </c>
      <c r="FS112">
        <v>0</v>
      </c>
      <c r="FT112">
        <v>-0.109</v>
      </c>
      <c r="FU112">
        <v>0.019</v>
      </c>
      <c r="FV112">
        <v>-0.823</v>
      </c>
      <c r="FW112">
        <v>0.271</v>
      </c>
      <c r="FX112">
        <v>420</v>
      </c>
      <c r="FY112">
        <v>24</v>
      </c>
      <c r="FZ112">
        <v>0.71</v>
      </c>
      <c r="GA112">
        <v>0.25</v>
      </c>
      <c r="GB112">
        <v>-31.402325</v>
      </c>
      <c r="GC112">
        <v>0.16005253283305</v>
      </c>
      <c r="GD112">
        <v>0.104695054205058</v>
      </c>
      <c r="GE112">
        <v>0</v>
      </c>
      <c r="GF112">
        <v>0.4626464</v>
      </c>
      <c r="GG112">
        <v>-0.03732729455910015</v>
      </c>
      <c r="GH112">
        <v>0.003609937193359467</v>
      </c>
      <c r="GI112">
        <v>1</v>
      </c>
      <c r="GJ112">
        <v>1</v>
      </c>
      <c r="GK112">
        <v>2</v>
      </c>
      <c r="GL112" t="s">
        <v>432</v>
      </c>
      <c r="GM112">
        <v>3.1009</v>
      </c>
      <c r="GN112">
        <v>2.73551</v>
      </c>
      <c r="GO112">
        <v>0.208338</v>
      </c>
      <c r="GP112">
        <v>0.210928</v>
      </c>
      <c r="GQ112">
        <v>0.0541993</v>
      </c>
      <c r="GR112">
        <v>0.0528118</v>
      </c>
      <c r="GS112">
        <v>20435.9</v>
      </c>
      <c r="GT112">
        <v>20108.3</v>
      </c>
      <c r="GU112">
        <v>26347.5</v>
      </c>
      <c r="GV112">
        <v>25806.4</v>
      </c>
      <c r="GW112">
        <v>40038.5</v>
      </c>
      <c r="GX112">
        <v>37321.7</v>
      </c>
      <c r="GY112">
        <v>46103.8</v>
      </c>
      <c r="GZ112">
        <v>42614.4</v>
      </c>
      <c r="HA112">
        <v>1.93163</v>
      </c>
      <c r="HB112">
        <v>1.9583</v>
      </c>
      <c r="HC112">
        <v>0.0242516</v>
      </c>
      <c r="HD112">
        <v>0</v>
      </c>
      <c r="HE112">
        <v>19.5922</v>
      </c>
      <c r="HF112">
        <v>999.9</v>
      </c>
      <c r="HG112">
        <v>25.6</v>
      </c>
      <c r="HH112">
        <v>29.6</v>
      </c>
      <c r="HI112">
        <v>11.8367</v>
      </c>
      <c r="HJ112">
        <v>60.4376</v>
      </c>
      <c r="HK112">
        <v>26.7027</v>
      </c>
      <c r="HL112">
        <v>1</v>
      </c>
      <c r="HM112">
        <v>-0.185206</v>
      </c>
      <c r="HN112">
        <v>3.73145</v>
      </c>
      <c r="HO112">
        <v>20.2369</v>
      </c>
      <c r="HP112">
        <v>5.21639</v>
      </c>
      <c r="HQ112">
        <v>11.98</v>
      </c>
      <c r="HR112">
        <v>4.96475</v>
      </c>
      <c r="HS112">
        <v>3.27383</v>
      </c>
      <c r="HT112">
        <v>9999</v>
      </c>
      <c r="HU112">
        <v>9999</v>
      </c>
      <c r="HV112">
        <v>9999</v>
      </c>
      <c r="HW112">
        <v>935.8</v>
      </c>
      <c r="HX112">
        <v>1.86417</v>
      </c>
      <c r="HY112">
        <v>1.86016</v>
      </c>
      <c r="HZ112">
        <v>1.85837</v>
      </c>
      <c r="IA112">
        <v>1.85987</v>
      </c>
      <c r="IB112">
        <v>1.85989</v>
      </c>
      <c r="IC112">
        <v>1.85828</v>
      </c>
      <c r="ID112">
        <v>1.85732</v>
      </c>
      <c r="IE112">
        <v>1.85232</v>
      </c>
      <c r="IF112">
        <v>0</v>
      </c>
      <c r="IG112">
        <v>0</v>
      </c>
      <c r="IH112">
        <v>0</v>
      </c>
      <c r="II112">
        <v>0</v>
      </c>
      <c r="IJ112" t="s">
        <v>433</v>
      </c>
      <c r="IK112" t="s">
        <v>434</v>
      </c>
      <c r="IL112" t="s">
        <v>435</v>
      </c>
      <c r="IM112" t="s">
        <v>435</v>
      </c>
      <c r="IN112" t="s">
        <v>435</v>
      </c>
      <c r="IO112" t="s">
        <v>435</v>
      </c>
      <c r="IP112">
        <v>0</v>
      </c>
      <c r="IQ112">
        <v>100</v>
      </c>
      <c r="IR112">
        <v>100</v>
      </c>
      <c r="IS112">
        <v>-1.21</v>
      </c>
      <c r="IT112">
        <v>0.0272</v>
      </c>
      <c r="IU112">
        <v>-0.3228139330668147</v>
      </c>
      <c r="IV112">
        <v>-0.001399286051689175</v>
      </c>
      <c r="IW112">
        <v>1.297619083215453E-06</v>
      </c>
      <c r="IX112">
        <v>-4.997941095464379E-10</v>
      </c>
      <c r="IY112">
        <v>-0.005634625857734406</v>
      </c>
      <c r="IZ112">
        <v>-0.003512179546530375</v>
      </c>
      <c r="JA112">
        <v>0.0008073039280847738</v>
      </c>
      <c r="JB112">
        <v>-5.485301315548657E-06</v>
      </c>
      <c r="JC112">
        <v>2</v>
      </c>
      <c r="JD112">
        <v>1997</v>
      </c>
      <c r="JE112">
        <v>1</v>
      </c>
      <c r="JF112">
        <v>25</v>
      </c>
      <c r="JG112">
        <v>878.3</v>
      </c>
      <c r="JH112">
        <v>878.5</v>
      </c>
      <c r="JI112">
        <v>3.27637</v>
      </c>
      <c r="JJ112">
        <v>2.60864</v>
      </c>
      <c r="JK112">
        <v>1.49658</v>
      </c>
      <c r="JL112">
        <v>2.38892</v>
      </c>
      <c r="JM112">
        <v>1.54907</v>
      </c>
      <c r="JN112">
        <v>2.33521</v>
      </c>
      <c r="JO112">
        <v>34.1905</v>
      </c>
      <c r="JP112">
        <v>24.1838</v>
      </c>
      <c r="JQ112">
        <v>18</v>
      </c>
      <c r="JR112">
        <v>486.668</v>
      </c>
      <c r="JS112">
        <v>515.526</v>
      </c>
      <c r="JT112">
        <v>15.3678</v>
      </c>
      <c r="JU112">
        <v>24.8102</v>
      </c>
      <c r="JV112">
        <v>30</v>
      </c>
      <c r="JW112">
        <v>24.9158</v>
      </c>
      <c r="JX112">
        <v>24.8718</v>
      </c>
      <c r="JY112">
        <v>65.77760000000001</v>
      </c>
      <c r="JZ112">
        <v>23.2715</v>
      </c>
      <c r="KA112">
        <v>20.8522</v>
      </c>
      <c r="KB112">
        <v>15.3713</v>
      </c>
      <c r="KC112">
        <v>1570.49</v>
      </c>
      <c r="KD112">
        <v>8.90849</v>
      </c>
      <c r="KE112">
        <v>100.726</v>
      </c>
      <c r="KF112">
        <v>101.102</v>
      </c>
    </row>
    <row r="113" spans="1:292">
      <c r="A113">
        <v>95</v>
      </c>
      <c r="B113">
        <v>1679509149</v>
      </c>
      <c r="C113">
        <v>561.5</v>
      </c>
      <c r="D113" t="s">
        <v>623</v>
      </c>
      <c r="E113" t="s">
        <v>624</v>
      </c>
      <c r="F113">
        <v>5</v>
      </c>
      <c r="G113" t="s">
        <v>428</v>
      </c>
      <c r="H113">
        <v>1679509141.214286</v>
      </c>
      <c r="I113">
        <f>(J113)/1000</f>
        <v>0</v>
      </c>
      <c r="J113">
        <f>IF(DO113, AM113, AG113)</f>
        <v>0</v>
      </c>
      <c r="K113">
        <f>IF(DO113, AH113, AF113)</f>
        <v>0</v>
      </c>
      <c r="L113">
        <f>DQ113 - IF(AT113&gt;1, K113*DK113*100.0/(AV113*EE113), 0)</f>
        <v>0</v>
      </c>
      <c r="M113">
        <f>((S113-I113/2)*L113-K113)/(S113+I113/2)</f>
        <v>0</v>
      </c>
      <c r="N113">
        <f>M113*(DX113+DY113)/1000.0</f>
        <v>0</v>
      </c>
      <c r="O113">
        <f>(DQ113 - IF(AT113&gt;1, K113*DK113*100.0/(AV113*EE113), 0))*(DX113+DY113)/1000.0</f>
        <v>0</v>
      </c>
      <c r="P113">
        <f>2.0/((1/R113-1/Q113)+SIGN(R113)*SQRT((1/R113-1/Q113)*(1/R113-1/Q113) + 4*DL113/((DL113+1)*(DL113+1))*(2*1/R113*1/Q113-1/Q113*1/Q113)))</f>
        <v>0</v>
      </c>
      <c r="Q113">
        <f>IF(LEFT(DM113,1)&lt;&gt;"0",IF(LEFT(DM113,1)="1",3.0,DN113),$D$5+$E$5*(EE113*DX113/($K$5*1000))+$F$5*(EE113*DX113/($K$5*1000))*MAX(MIN(DK113,$J$5),$I$5)*MAX(MIN(DK113,$J$5),$I$5)+$G$5*MAX(MIN(DK113,$J$5),$I$5)*(EE113*DX113/($K$5*1000))+$H$5*(EE113*DX113/($K$5*1000))*(EE113*DX113/($K$5*1000)))</f>
        <v>0</v>
      </c>
      <c r="R113">
        <f>I113*(1000-(1000*0.61365*exp(17.502*V113/(240.97+V113))/(DX113+DY113)+DS113)/2)/(1000*0.61365*exp(17.502*V113/(240.97+V113))/(DX113+DY113)-DS113)</f>
        <v>0</v>
      </c>
      <c r="S113">
        <f>1/((DL113+1)/(P113/1.6)+1/(Q113/1.37)) + DL113/((DL113+1)/(P113/1.6) + DL113/(Q113/1.37))</f>
        <v>0</v>
      </c>
      <c r="T113">
        <f>(DG113*DJ113)</f>
        <v>0</v>
      </c>
      <c r="U113">
        <f>(DZ113+(T113+2*0.95*5.67E-8*(((DZ113+$B$9)+273)^4-(DZ113+273)^4)-44100*I113)/(1.84*29.3*Q113+8*0.95*5.67E-8*(DZ113+273)^3))</f>
        <v>0</v>
      </c>
      <c r="V113">
        <f>($C$9*EA113+$D$9*EB113+$E$9*U113)</f>
        <v>0</v>
      </c>
      <c r="W113">
        <f>0.61365*exp(17.502*V113/(240.97+V113))</f>
        <v>0</v>
      </c>
      <c r="X113">
        <f>(Y113/Z113*100)</f>
        <v>0</v>
      </c>
      <c r="Y113">
        <f>DS113*(DX113+DY113)/1000</f>
        <v>0</v>
      </c>
      <c r="Z113">
        <f>0.61365*exp(17.502*DZ113/(240.97+DZ113))</f>
        <v>0</v>
      </c>
      <c r="AA113">
        <f>(W113-DS113*(DX113+DY113)/1000)</f>
        <v>0</v>
      </c>
      <c r="AB113">
        <f>(-I113*44100)</f>
        <v>0</v>
      </c>
      <c r="AC113">
        <f>2*29.3*Q113*0.92*(DZ113-V113)</f>
        <v>0</v>
      </c>
      <c r="AD113">
        <f>2*0.95*5.67E-8*(((DZ113+$B$9)+273)^4-(V113+273)^4)</f>
        <v>0</v>
      </c>
      <c r="AE113">
        <f>T113+AD113+AB113+AC113</f>
        <v>0</v>
      </c>
      <c r="AF113">
        <f>DW113*AT113*(DR113-DQ113*(1000-AT113*DT113)/(1000-AT113*DS113))/(100*DK113)</f>
        <v>0</v>
      </c>
      <c r="AG113">
        <f>1000*DW113*AT113*(DS113-DT113)/(100*DK113*(1000-AT113*DS113))</f>
        <v>0</v>
      </c>
      <c r="AH113">
        <f>(AI113 - AJ113 - DX113*1E3/(8.314*(DZ113+273.15)) * AL113/DW113 * AK113) * DW113/(100*DK113) * (1000 - DT113)/1000</f>
        <v>0</v>
      </c>
      <c r="AI113">
        <v>1573.000661363547</v>
      </c>
      <c r="AJ113">
        <v>1550.859333333333</v>
      </c>
      <c r="AK113">
        <v>3.398020128842883</v>
      </c>
      <c r="AL113">
        <v>67.30139003579045</v>
      </c>
      <c r="AM113">
        <f>(AO113 - AN113 + DX113*1E3/(8.314*(DZ113+273.15)) * AQ113/DW113 * AP113) * DW113/(100*DK113) * 1000/(1000 - AO113)</f>
        <v>0</v>
      </c>
      <c r="AN113">
        <v>8.878031637341207</v>
      </c>
      <c r="AO113">
        <v>9.331711333333329</v>
      </c>
      <c r="AP113">
        <v>-2.162193331011898E-06</v>
      </c>
      <c r="AQ113">
        <v>93.42874812251745</v>
      </c>
      <c r="AR113">
        <v>2</v>
      </c>
      <c r="AS113">
        <v>0</v>
      </c>
      <c r="AT113">
        <f>IF(AR113*$H$15&gt;=AV113,1.0,(AV113/(AV113-AR113*$H$15)))</f>
        <v>0</v>
      </c>
      <c r="AU113">
        <f>(AT113-1)*100</f>
        <v>0</v>
      </c>
      <c r="AV113">
        <f>MAX(0,($B$15+$C$15*EE113)/(1+$D$15*EE113)*DX113/(DZ113+273)*$E$15)</f>
        <v>0</v>
      </c>
      <c r="AW113" t="s">
        <v>429</v>
      </c>
      <c r="AX113" t="s">
        <v>429</v>
      </c>
      <c r="AY113">
        <v>0</v>
      </c>
      <c r="AZ113">
        <v>0</v>
      </c>
      <c r="BA113">
        <f>1-AY113/AZ113</f>
        <v>0</v>
      </c>
      <c r="BB113">
        <v>0</v>
      </c>
      <c r="BC113" t="s">
        <v>429</v>
      </c>
      <c r="BD113" t="s">
        <v>429</v>
      </c>
      <c r="BE113">
        <v>0</v>
      </c>
      <c r="BF113">
        <v>0</v>
      </c>
      <c r="BG113">
        <f>1-BE113/BF113</f>
        <v>0</v>
      </c>
      <c r="BH113">
        <v>0.5</v>
      </c>
      <c r="BI113">
        <f>DH113</f>
        <v>0</v>
      </c>
      <c r="BJ113">
        <f>K113</f>
        <v>0</v>
      </c>
      <c r="BK113">
        <f>BG113*BH113*BI113</f>
        <v>0</v>
      </c>
      <c r="BL113">
        <f>(BJ113-BB113)/BI113</f>
        <v>0</v>
      </c>
      <c r="BM113">
        <f>(AZ113-BF113)/BF113</f>
        <v>0</v>
      </c>
      <c r="BN113">
        <f>AY113/(BA113+AY113/BF113)</f>
        <v>0</v>
      </c>
      <c r="BO113" t="s">
        <v>429</v>
      </c>
      <c r="BP113">
        <v>0</v>
      </c>
      <c r="BQ113">
        <f>IF(BP113&lt;&gt;0, BP113, BN113)</f>
        <v>0</v>
      </c>
      <c r="BR113">
        <f>1-BQ113/BF113</f>
        <v>0</v>
      </c>
      <c r="BS113">
        <f>(BF113-BE113)/(BF113-BQ113)</f>
        <v>0</v>
      </c>
      <c r="BT113">
        <f>(AZ113-BF113)/(AZ113-BQ113)</f>
        <v>0</v>
      </c>
      <c r="BU113">
        <f>(BF113-BE113)/(BF113-AY113)</f>
        <v>0</v>
      </c>
      <c r="BV113">
        <f>(AZ113-BF113)/(AZ113-AY113)</f>
        <v>0</v>
      </c>
      <c r="BW113">
        <f>(BS113*BQ113/BE113)</f>
        <v>0</v>
      </c>
      <c r="BX113">
        <f>(1-BW113)</f>
        <v>0</v>
      </c>
      <c r="DG113">
        <f>$B$13*EF113+$C$13*EG113+$F$13*ER113*(1-EU113)</f>
        <v>0</v>
      </c>
      <c r="DH113">
        <f>DG113*DI113</f>
        <v>0</v>
      </c>
      <c r="DI113">
        <f>($B$13*$D$11+$C$13*$D$11+$F$13*((FE113+EW113)/MAX(FE113+EW113+FF113, 0.1)*$I$11+FF113/MAX(FE113+EW113+FF113, 0.1)*$J$11))/($B$13+$C$13+$F$13)</f>
        <v>0</v>
      </c>
      <c r="DJ113">
        <f>($B$13*$K$11+$C$13*$K$11+$F$13*((FE113+EW113)/MAX(FE113+EW113+FF113, 0.1)*$P$11+FF113/MAX(FE113+EW113+FF113, 0.1)*$Q$11))/($B$13+$C$13+$F$13)</f>
        <v>0</v>
      </c>
      <c r="DK113">
        <v>1.91</v>
      </c>
      <c r="DL113">
        <v>0.5</v>
      </c>
      <c r="DM113" t="s">
        <v>430</v>
      </c>
      <c r="DN113">
        <v>2</v>
      </c>
      <c r="DO113" t="b">
        <v>1</v>
      </c>
      <c r="DP113">
        <v>1679509141.214286</v>
      </c>
      <c r="DQ113">
        <v>1511.937857142857</v>
      </c>
      <c r="DR113">
        <v>1543.3825</v>
      </c>
      <c r="DS113">
        <v>9.336971785714285</v>
      </c>
      <c r="DT113">
        <v>8.878842499999999</v>
      </c>
      <c r="DU113">
        <v>1513.139642857143</v>
      </c>
      <c r="DV113">
        <v>9.309758928571428</v>
      </c>
      <c r="DW113">
        <v>500.0091428571428</v>
      </c>
      <c r="DX113">
        <v>90.04605357142859</v>
      </c>
      <c r="DY113">
        <v>0.1000360678571428</v>
      </c>
      <c r="DZ113">
        <v>18.91618928571429</v>
      </c>
      <c r="EA113">
        <v>19.99848928571428</v>
      </c>
      <c r="EB113">
        <v>999.9000000000002</v>
      </c>
      <c r="EC113">
        <v>0</v>
      </c>
      <c r="ED113">
        <v>0</v>
      </c>
      <c r="EE113">
        <v>9989.177142857141</v>
      </c>
      <c r="EF113">
        <v>0</v>
      </c>
      <c r="EG113">
        <v>12.55486071428571</v>
      </c>
      <c r="EH113">
        <v>-31.44537500000001</v>
      </c>
      <c r="EI113">
        <v>1526.187857142857</v>
      </c>
      <c r="EJ113">
        <v>1557.210714285715</v>
      </c>
      <c r="EK113">
        <v>0.4581285714285714</v>
      </c>
      <c r="EL113">
        <v>1543.3825</v>
      </c>
      <c r="EM113">
        <v>8.878842499999999</v>
      </c>
      <c r="EN113">
        <v>0.8407574285714284</v>
      </c>
      <c r="EO113">
        <v>0.79950475</v>
      </c>
      <c r="EP113">
        <v>4.414713928571429</v>
      </c>
      <c r="EQ113">
        <v>3.698514642857142</v>
      </c>
      <c r="ER113">
        <v>1999.984642857143</v>
      </c>
      <c r="ES113">
        <v>0.9800022142857142</v>
      </c>
      <c r="ET113">
        <v>0.01999738571428571</v>
      </c>
      <c r="EU113">
        <v>0</v>
      </c>
      <c r="EV113">
        <v>170.0928214285715</v>
      </c>
      <c r="EW113">
        <v>5.00078</v>
      </c>
      <c r="EX113">
        <v>3371.240357142858</v>
      </c>
      <c r="EY113">
        <v>16379.51428571428</v>
      </c>
      <c r="EZ113">
        <v>36.51089285714286</v>
      </c>
      <c r="FA113">
        <v>38.02</v>
      </c>
      <c r="FB113">
        <v>37.63603571428571</v>
      </c>
      <c r="FC113">
        <v>37.18732142857142</v>
      </c>
      <c r="FD113">
        <v>37.26532142857143</v>
      </c>
      <c r="FE113">
        <v>1955.086428571429</v>
      </c>
      <c r="FF113">
        <v>39.8975</v>
      </c>
      <c r="FG113">
        <v>0</v>
      </c>
      <c r="FH113">
        <v>1679509131.4</v>
      </c>
      <c r="FI113">
        <v>0</v>
      </c>
      <c r="FJ113">
        <v>170.1196153846154</v>
      </c>
      <c r="FK113">
        <v>0.3718974301252667</v>
      </c>
      <c r="FL113">
        <v>-11.78564100497173</v>
      </c>
      <c r="FM113">
        <v>3371.173461538462</v>
      </c>
      <c r="FN113">
        <v>15</v>
      </c>
      <c r="FO113">
        <v>0</v>
      </c>
      <c r="FP113" t="s">
        <v>431</v>
      </c>
      <c r="FQ113">
        <v>1679456443.1</v>
      </c>
      <c r="FR113">
        <v>1679456433.1</v>
      </c>
      <c r="FS113">
        <v>0</v>
      </c>
      <c r="FT113">
        <v>-0.109</v>
      </c>
      <c r="FU113">
        <v>0.019</v>
      </c>
      <c r="FV113">
        <v>-0.823</v>
      </c>
      <c r="FW113">
        <v>0.271</v>
      </c>
      <c r="FX113">
        <v>420</v>
      </c>
      <c r="FY113">
        <v>24</v>
      </c>
      <c r="FZ113">
        <v>0.71</v>
      </c>
      <c r="GA113">
        <v>0.25</v>
      </c>
      <c r="GB113">
        <v>-31.4470825</v>
      </c>
      <c r="GC113">
        <v>-0.3936101313320925</v>
      </c>
      <c r="GD113">
        <v>0.1206798862435247</v>
      </c>
      <c r="GE113">
        <v>0</v>
      </c>
      <c r="GF113">
        <v>0.459859275</v>
      </c>
      <c r="GG113">
        <v>-0.03363308442776871</v>
      </c>
      <c r="GH113">
        <v>0.003285782539879203</v>
      </c>
      <c r="GI113">
        <v>1</v>
      </c>
      <c r="GJ113">
        <v>1</v>
      </c>
      <c r="GK113">
        <v>2</v>
      </c>
      <c r="GL113" t="s">
        <v>432</v>
      </c>
      <c r="GM113">
        <v>3.10089</v>
      </c>
      <c r="GN113">
        <v>2.73544</v>
      </c>
      <c r="GO113">
        <v>0.20969</v>
      </c>
      <c r="GP113">
        <v>0.212245</v>
      </c>
      <c r="GQ113">
        <v>0.0541796</v>
      </c>
      <c r="GR113">
        <v>0.0528073</v>
      </c>
      <c r="GS113">
        <v>20401</v>
      </c>
      <c r="GT113">
        <v>20074.8</v>
      </c>
      <c r="GU113">
        <v>26347.5</v>
      </c>
      <c r="GV113">
        <v>25806.3</v>
      </c>
      <c r="GW113">
        <v>40039.3</v>
      </c>
      <c r="GX113">
        <v>37322</v>
      </c>
      <c r="GY113">
        <v>46103.6</v>
      </c>
      <c r="GZ113">
        <v>42614.3</v>
      </c>
      <c r="HA113">
        <v>1.93155</v>
      </c>
      <c r="HB113">
        <v>1.95842</v>
      </c>
      <c r="HC113">
        <v>0.0241362</v>
      </c>
      <c r="HD113">
        <v>0</v>
      </c>
      <c r="HE113">
        <v>19.5939</v>
      </c>
      <c r="HF113">
        <v>999.9</v>
      </c>
      <c r="HG113">
        <v>25.6</v>
      </c>
      <c r="HH113">
        <v>29.6</v>
      </c>
      <c r="HI113">
        <v>11.8362</v>
      </c>
      <c r="HJ113">
        <v>60.9576</v>
      </c>
      <c r="HK113">
        <v>26.5625</v>
      </c>
      <c r="HL113">
        <v>1</v>
      </c>
      <c r="HM113">
        <v>-0.185053</v>
      </c>
      <c r="HN113">
        <v>3.74315</v>
      </c>
      <c r="HO113">
        <v>20.2381</v>
      </c>
      <c r="HP113">
        <v>5.21609</v>
      </c>
      <c r="HQ113">
        <v>11.98</v>
      </c>
      <c r="HR113">
        <v>4.9646</v>
      </c>
      <c r="HS113">
        <v>3.27378</v>
      </c>
      <c r="HT113">
        <v>9999</v>
      </c>
      <c r="HU113">
        <v>9999</v>
      </c>
      <c r="HV113">
        <v>9999</v>
      </c>
      <c r="HW113">
        <v>935.8</v>
      </c>
      <c r="HX113">
        <v>1.86416</v>
      </c>
      <c r="HY113">
        <v>1.86015</v>
      </c>
      <c r="HZ113">
        <v>1.85836</v>
      </c>
      <c r="IA113">
        <v>1.85988</v>
      </c>
      <c r="IB113">
        <v>1.85989</v>
      </c>
      <c r="IC113">
        <v>1.85828</v>
      </c>
      <c r="ID113">
        <v>1.85732</v>
      </c>
      <c r="IE113">
        <v>1.8523</v>
      </c>
      <c r="IF113">
        <v>0</v>
      </c>
      <c r="IG113">
        <v>0</v>
      </c>
      <c r="IH113">
        <v>0</v>
      </c>
      <c r="II113">
        <v>0</v>
      </c>
      <c r="IJ113" t="s">
        <v>433</v>
      </c>
      <c r="IK113" t="s">
        <v>434</v>
      </c>
      <c r="IL113" t="s">
        <v>435</v>
      </c>
      <c r="IM113" t="s">
        <v>435</v>
      </c>
      <c r="IN113" t="s">
        <v>435</v>
      </c>
      <c r="IO113" t="s">
        <v>435</v>
      </c>
      <c r="IP113">
        <v>0</v>
      </c>
      <c r="IQ113">
        <v>100</v>
      </c>
      <c r="IR113">
        <v>100</v>
      </c>
      <c r="IS113">
        <v>-1.23</v>
      </c>
      <c r="IT113">
        <v>0.0272</v>
      </c>
      <c r="IU113">
        <v>-0.3228139330668147</v>
      </c>
      <c r="IV113">
        <v>-0.001399286051689175</v>
      </c>
      <c r="IW113">
        <v>1.297619083215453E-06</v>
      </c>
      <c r="IX113">
        <v>-4.997941095464379E-10</v>
      </c>
      <c r="IY113">
        <v>-0.005634625857734406</v>
      </c>
      <c r="IZ113">
        <v>-0.003512179546530375</v>
      </c>
      <c r="JA113">
        <v>0.0008073039280847738</v>
      </c>
      <c r="JB113">
        <v>-5.485301315548657E-06</v>
      </c>
      <c r="JC113">
        <v>2</v>
      </c>
      <c r="JD113">
        <v>1997</v>
      </c>
      <c r="JE113">
        <v>1</v>
      </c>
      <c r="JF113">
        <v>25</v>
      </c>
      <c r="JG113">
        <v>878.4</v>
      </c>
      <c r="JH113">
        <v>878.6</v>
      </c>
      <c r="JI113">
        <v>3.302</v>
      </c>
      <c r="JJ113">
        <v>2.6062</v>
      </c>
      <c r="JK113">
        <v>1.49658</v>
      </c>
      <c r="JL113">
        <v>2.39014</v>
      </c>
      <c r="JM113">
        <v>1.54907</v>
      </c>
      <c r="JN113">
        <v>2.37549</v>
      </c>
      <c r="JO113">
        <v>34.1905</v>
      </c>
      <c r="JP113">
        <v>24.1838</v>
      </c>
      <c r="JQ113">
        <v>18</v>
      </c>
      <c r="JR113">
        <v>486.638</v>
      </c>
      <c r="JS113">
        <v>515.627</v>
      </c>
      <c r="JT113">
        <v>15.3694</v>
      </c>
      <c r="JU113">
        <v>24.8123</v>
      </c>
      <c r="JV113">
        <v>30.0002</v>
      </c>
      <c r="JW113">
        <v>24.9174</v>
      </c>
      <c r="JX113">
        <v>24.8735</v>
      </c>
      <c r="JY113">
        <v>66.3566</v>
      </c>
      <c r="JZ113">
        <v>23.2715</v>
      </c>
      <c r="KA113">
        <v>20.8522</v>
      </c>
      <c r="KB113">
        <v>15.3703</v>
      </c>
      <c r="KC113">
        <v>1590.52</v>
      </c>
      <c r="KD113">
        <v>8.91752</v>
      </c>
      <c r="KE113">
        <v>100.726</v>
      </c>
      <c r="KF113">
        <v>101.102</v>
      </c>
    </row>
    <row r="114" spans="1:292">
      <c r="A114">
        <v>96</v>
      </c>
      <c r="B114">
        <v>1679509154</v>
      </c>
      <c r="C114">
        <v>566.5</v>
      </c>
      <c r="D114" t="s">
        <v>625</v>
      </c>
      <c r="E114" t="s">
        <v>626</v>
      </c>
      <c r="F114">
        <v>5</v>
      </c>
      <c r="G114" t="s">
        <v>428</v>
      </c>
      <c r="H114">
        <v>1679509146.5</v>
      </c>
      <c r="I114">
        <f>(J114)/1000</f>
        <v>0</v>
      </c>
      <c r="J114">
        <f>IF(DO114, AM114, AG114)</f>
        <v>0</v>
      </c>
      <c r="K114">
        <f>IF(DO114, AH114, AF114)</f>
        <v>0</v>
      </c>
      <c r="L114">
        <f>DQ114 - IF(AT114&gt;1, K114*DK114*100.0/(AV114*EE114), 0)</f>
        <v>0</v>
      </c>
      <c r="M114">
        <f>((S114-I114/2)*L114-K114)/(S114+I114/2)</f>
        <v>0</v>
      </c>
      <c r="N114">
        <f>M114*(DX114+DY114)/1000.0</f>
        <v>0</v>
      </c>
      <c r="O114">
        <f>(DQ114 - IF(AT114&gt;1, K114*DK114*100.0/(AV114*EE114), 0))*(DX114+DY114)/1000.0</f>
        <v>0</v>
      </c>
      <c r="P114">
        <f>2.0/((1/R114-1/Q114)+SIGN(R114)*SQRT((1/R114-1/Q114)*(1/R114-1/Q114) + 4*DL114/((DL114+1)*(DL114+1))*(2*1/R114*1/Q114-1/Q114*1/Q114)))</f>
        <v>0</v>
      </c>
      <c r="Q114">
        <f>IF(LEFT(DM114,1)&lt;&gt;"0",IF(LEFT(DM114,1)="1",3.0,DN114),$D$5+$E$5*(EE114*DX114/($K$5*1000))+$F$5*(EE114*DX114/($K$5*1000))*MAX(MIN(DK114,$J$5),$I$5)*MAX(MIN(DK114,$J$5),$I$5)+$G$5*MAX(MIN(DK114,$J$5),$I$5)*(EE114*DX114/($K$5*1000))+$H$5*(EE114*DX114/($K$5*1000))*(EE114*DX114/($K$5*1000)))</f>
        <v>0</v>
      </c>
      <c r="R114">
        <f>I114*(1000-(1000*0.61365*exp(17.502*V114/(240.97+V114))/(DX114+DY114)+DS114)/2)/(1000*0.61365*exp(17.502*V114/(240.97+V114))/(DX114+DY114)-DS114)</f>
        <v>0</v>
      </c>
      <c r="S114">
        <f>1/((DL114+1)/(P114/1.6)+1/(Q114/1.37)) + DL114/((DL114+1)/(P114/1.6) + DL114/(Q114/1.37))</f>
        <v>0</v>
      </c>
      <c r="T114">
        <f>(DG114*DJ114)</f>
        <v>0</v>
      </c>
      <c r="U114">
        <f>(DZ114+(T114+2*0.95*5.67E-8*(((DZ114+$B$9)+273)^4-(DZ114+273)^4)-44100*I114)/(1.84*29.3*Q114+8*0.95*5.67E-8*(DZ114+273)^3))</f>
        <v>0</v>
      </c>
      <c r="V114">
        <f>($C$9*EA114+$D$9*EB114+$E$9*U114)</f>
        <v>0</v>
      </c>
      <c r="W114">
        <f>0.61365*exp(17.502*V114/(240.97+V114))</f>
        <v>0</v>
      </c>
      <c r="X114">
        <f>(Y114/Z114*100)</f>
        <v>0</v>
      </c>
      <c r="Y114">
        <f>DS114*(DX114+DY114)/1000</f>
        <v>0</v>
      </c>
      <c r="Z114">
        <f>0.61365*exp(17.502*DZ114/(240.97+DZ114))</f>
        <v>0</v>
      </c>
      <c r="AA114">
        <f>(W114-DS114*(DX114+DY114)/1000)</f>
        <v>0</v>
      </c>
      <c r="AB114">
        <f>(-I114*44100)</f>
        <v>0</v>
      </c>
      <c r="AC114">
        <f>2*29.3*Q114*0.92*(DZ114-V114)</f>
        <v>0</v>
      </c>
      <c r="AD114">
        <f>2*0.95*5.67E-8*(((DZ114+$B$9)+273)^4-(V114+273)^4)</f>
        <v>0</v>
      </c>
      <c r="AE114">
        <f>T114+AD114+AB114+AC114</f>
        <v>0</v>
      </c>
      <c r="AF114">
        <f>DW114*AT114*(DR114-DQ114*(1000-AT114*DT114)/(1000-AT114*DS114))/(100*DK114)</f>
        <v>0</v>
      </c>
      <c r="AG114">
        <f>1000*DW114*AT114*(DS114-DT114)/(100*DK114*(1000-AT114*DS114))</f>
        <v>0</v>
      </c>
      <c r="AH114">
        <f>(AI114 - AJ114 - DX114*1E3/(8.314*(DZ114+273.15)) * AL114/DW114 * AK114) * DW114/(100*DK114) * (1000 - DT114)/1000</f>
        <v>0</v>
      </c>
      <c r="AI114">
        <v>1589.702206227056</v>
      </c>
      <c r="AJ114">
        <v>1567.808181818181</v>
      </c>
      <c r="AK114">
        <v>3.393298303917402</v>
      </c>
      <c r="AL114">
        <v>67.30139003579045</v>
      </c>
      <c r="AM114">
        <f>(AO114 - AN114 + DX114*1E3/(8.314*(DZ114+273.15)) * AQ114/DW114 * AP114) * DW114/(100*DK114) * 1000/(1000 - AO114)</f>
        <v>0</v>
      </c>
      <c r="AN114">
        <v>8.876923912793824</v>
      </c>
      <c r="AO114">
        <v>9.329645696969694</v>
      </c>
      <c r="AP114">
        <v>-7.392554809445968E-07</v>
      </c>
      <c r="AQ114">
        <v>93.42874812251745</v>
      </c>
      <c r="AR114">
        <v>2</v>
      </c>
      <c r="AS114">
        <v>0</v>
      </c>
      <c r="AT114">
        <f>IF(AR114*$H$15&gt;=AV114,1.0,(AV114/(AV114-AR114*$H$15)))</f>
        <v>0</v>
      </c>
      <c r="AU114">
        <f>(AT114-1)*100</f>
        <v>0</v>
      </c>
      <c r="AV114">
        <f>MAX(0,($B$15+$C$15*EE114)/(1+$D$15*EE114)*DX114/(DZ114+273)*$E$15)</f>
        <v>0</v>
      </c>
      <c r="AW114" t="s">
        <v>429</v>
      </c>
      <c r="AX114" t="s">
        <v>429</v>
      </c>
      <c r="AY114">
        <v>0</v>
      </c>
      <c r="AZ114">
        <v>0</v>
      </c>
      <c r="BA114">
        <f>1-AY114/AZ114</f>
        <v>0</v>
      </c>
      <c r="BB114">
        <v>0</v>
      </c>
      <c r="BC114" t="s">
        <v>429</v>
      </c>
      <c r="BD114" t="s">
        <v>429</v>
      </c>
      <c r="BE114">
        <v>0</v>
      </c>
      <c r="BF114">
        <v>0</v>
      </c>
      <c r="BG114">
        <f>1-BE114/BF114</f>
        <v>0</v>
      </c>
      <c r="BH114">
        <v>0.5</v>
      </c>
      <c r="BI114">
        <f>DH114</f>
        <v>0</v>
      </c>
      <c r="BJ114">
        <f>K114</f>
        <v>0</v>
      </c>
      <c r="BK114">
        <f>BG114*BH114*BI114</f>
        <v>0</v>
      </c>
      <c r="BL114">
        <f>(BJ114-BB114)/BI114</f>
        <v>0</v>
      </c>
      <c r="BM114">
        <f>(AZ114-BF114)/BF114</f>
        <v>0</v>
      </c>
      <c r="BN114">
        <f>AY114/(BA114+AY114/BF114)</f>
        <v>0</v>
      </c>
      <c r="BO114" t="s">
        <v>429</v>
      </c>
      <c r="BP114">
        <v>0</v>
      </c>
      <c r="BQ114">
        <f>IF(BP114&lt;&gt;0, BP114, BN114)</f>
        <v>0</v>
      </c>
      <c r="BR114">
        <f>1-BQ114/BF114</f>
        <v>0</v>
      </c>
      <c r="BS114">
        <f>(BF114-BE114)/(BF114-BQ114)</f>
        <v>0</v>
      </c>
      <c r="BT114">
        <f>(AZ114-BF114)/(AZ114-BQ114)</f>
        <v>0</v>
      </c>
      <c r="BU114">
        <f>(BF114-BE114)/(BF114-AY114)</f>
        <v>0</v>
      </c>
      <c r="BV114">
        <f>(AZ114-BF114)/(AZ114-AY114)</f>
        <v>0</v>
      </c>
      <c r="BW114">
        <f>(BS114*BQ114/BE114)</f>
        <v>0</v>
      </c>
      <c r="BX114">
        <f>(1-BW114)</f>
        <v>0</v>
      </c>
      <c r="DG114">
        <f>$B$13*EF114+$C$13*EG114+$F$13*ER114*(1-EU114)</f>
        <v>0</v>
      </c>
      <c r="DH114">
        <f>DG114*DI114</f>
        <v>0</v>
      </c>
      <c r="DI114">
        <f>($B$13*$D$11+$C$13*$D$11+$F$13*((FE114+EW114)/MAX(FE114+EW114+FF114, 0.1)*$I$11+FF114/MAX(FE114+EW114+FF114, 0.1)*$J$11))/($B$13+$C$13+$F$13)</f>
        <v>0</v>
      </c>
      <c r="DJ114">
        <f>($B$13*$K$11+$C$13*$K$11+$F$13*((FE114+EW114)/MAX(FE114+EW114+FF114, 0.1)*$P$11+FF114/MAX(FE114+EW114+FF114, 0.1)*$Q$11))/($B$13+$C$13+$F$13)</f>
        <v>0</v>
      </c>
      <c r="DK114">
        <v>1.91</v>
      </c>
      <c r="DL114">
        <v>0.5</v>
      </c>
      <c r="DM114" t="s">
        <v>430</v>
      </c>
      <c r="DN114">
        <v>2</v>
      </c>
      <c r="DO114" t="b">
        <v>1</v>
      </c>
      <c r="DP114">
        <v>1679509146.5</v>
      </c>
      <c r="DQ114">
        <v>1529.648888888889</v>
      </c>
      <c r="DR114">
        <v>1561.105555555555</v>
      </c>
      <c r="DS114">
        <v>9.33369925925926</v>
      </c>
      <c r="DT114">
        <v>8.878027037037036</v>
      </c>
      <c r="DU114">
        <v>1530.866296296296</v>
      </c>
      <c r="DV114">
        <v>9.30651962962963</v>
      </c>
      <c r="DW114">
        <v>500.0123333333333</v>
      </c>
      <c r="DX114">
        <v>90.04637037037037</v>
      </c>
      <c r="DY114">
        <v>0.09997247407407406</v>
      </c>
      <c r="DZ114">
        <v>18.91450740740741</v>
      </c>
      <c r="EA114">
        <v>19.99569259259259</v>
      </c>
      <c r="EB114">
        <v>999.9000000000001</v>
      </c>
      <c r="EC114">
        <v>0</v>
      </c>
      <c r="ED114">
        <v>0</v>
      </c>
      <c r="EE114">
        <v>10001.5762962963</v>
      </c>
      <c r="EF114">
        <v>0</v>
      </c>
      <c r="EG114">
        <v>12.56961111111111</v>
      </c>
      <c r="EH114">
        <v>-31.4562925925926</v>
      </c>
      <c r="EI114">
        <v>1544.061111111111</v>
      </c>
      <c r="EJ114">
        <v>1575.09037037037</v>
      </c>
      <c r="EK114">
        <v>0.4556717777777778</v>
      </c>
      <c r="EL114">
        <v>1561.105555555555</v>
      </c>
      <c r="EM114">
        <v>8.878027037037036</v>
      </c>
      <c r="EN114">
        <v>0.8404657037037039</v>
      </c>
      <c r="EO114">
        <v>0.7994341111111112</v>
      </c>
      <c r="EP114">
        <v>4.409758888888889</v>
      </c>
      <c r="EQ114">
        <v>3.69725962962963</v>
      </c>
      <c r="ER114">
        <v>1999.908518518519</v>
      </c>
      <c r="ES114">
        <v>0.9800004444444442</v>
      </c>
      <c r="ET114">
        <v>0.01999928888888889</v>
      </c>
      <c r="EU114">
        <v>0</v>
      </c>
      <c r="EV114">
        <v>170.1393703703703</v>
      </c>
      <c r="EW114">
        <v>5.00078</v>
      </c>
      <c r="EX114">
        <v>3370.917777777778</v>
      </c>
      <c r="EY114">
        <v>16378.87777777778</v>
      </c>
      <c r="EZ114">
        <v>36.54837037037037</v>
      </c>
      <c r="FA114">
        <v>38.08548148148148</v>
      </c>
      <c r="FB114">
        <v>37.51148148148148</v>
      </c>
      <c r="FC114">
        <v>37.2637037037037</v>
      </c>
      <c r="FD114">
        <v>37.40722222222222</v>
      </c>
      <c r="FE114">
        <v>1955.009629629629</v>
      </c>
      <c r="FF114">
        <v>39.89777777777778</v>
      </c>
      <c r="FG114">
        <v>0</v>
      </c>
      <c r="FH114">
        <v>1679509136.2</v>
      </c>
      <c r="FI114">
        <v>0</v>
      </c>
      <c r="FJ114">
        <v>170.1460384615385</v>
      </c>
      <c r="FK114">
        <v>0.1222905959515337</v>
      </c>
      <c r="FL114">
        <v>-2.766495709946081</v>
      </c>
      <c r="FM114">
        <v>3371.004615384615</v>
      </c>
      <c r="FN114">
        <v>15</v>
      </c>
      <c r="FO114">
        <v>0</v>
      </c>
      <c r="FP114" t="s">
        <v>431</v>
      </c>
      <c r="FQ114">
        <v>1679456443.1</v>
      </c>
      <c r="FR114">
        <v>1679456433.1</v>
      </c>
      <c r="FS114">
        <v>0</v>
      </c>
      <c r="FT114">
        <v>-0.109</v>
      </c>
      <c r="FU114">
        <v>0.019</v>
      </c>
      <c r="FV114">
        <v>-0.823</v>
      </c>
      <c r="FW114">
        <v>0.271</v>
      </c>
      <c r="FX114">
        <v>420</v>
      </c>
      <c r="FY114">
        <v>24</v>
      </c>
      <c r="FZ114">
        <v>0.71</v>
      </c>
      <c r="GA114">
        <v>0.25</v>
      </c>
      <c r="GB114">
        <v>-31.43477804878049</v>
      </c>
      <c r="GC114">
        <v>-0.3165595818815348</v>
      </c>
      <c r="GD114">
        <v>0.1090293505173794</v>
      </c>
      <c r="GE114">
        <v>0</v>
      </c>
      <c r="GF114">
        <v>0.4571521951219512</v>
      </c>
      <c r="GG114">
        <v>-0.02757637630661942</v>
      </c>
      <c r="GH114">
        <v>0.002798401156928391</v>
      </c>
      <c r="GI114">
        <v>1</v>
      </c>
      <c r="GJ114">
        <v>1</v>
      </c>
      <c r="GK114">
        <v>2</v>
      </c>
      <c r="GL114" t="s">
        <v>432</v>
      </c>
      <c r="GM114">
        <v>3.10088</v>
      </c>
      <c r="GN114">
        <v>2.73552</v>
      </c>
      <c r="GO114">
        <v>0.211027</v>
      </c>
      <c r="GP114">
        <v>0.21356</v>
      </c>
      <c r="GQ114">
        <v>0.0541677</v>
      </c>
      <c r="GR114">
        <v>0.0527985</v>
      </c>
      <c r="GS114">
        <v>20366.6</v>
      </c>
      <c r="GT114">
        <v>20041.4</v>
      </c>
      <c r="GU114">
        <v>26347.5</v>
      </c>
      <c r="GV114">
        <v>25806.4</v>
      </c>
      <c r="GW114">
        <v>40040</v>
      </c>
      <c r="GX114">
        <v>37322.3</v>
      </c>
      <c r="GY114">
        <v>46103.6</v>
      </c>
      <c r="GZ114">
        <v>42614.1</v>
      </c>
      <c r="HA114">
        <v>1.93152</v>
      </c>
      <c r="HB114">
        <v>1.95852</v>
      </c>
      <c r="HC114">
        <v>0.0238158</v>
      </c>
      <c r="HD114">
        <v>0</v>
      </c>
      <c r="HE114">
        <v>19.5952</v>
      </c>
      <c r="HF114">
        <v>999.9</v>
      </c>
      <c r="HG114">
        <v>25.6</v>
      </c>
      <c r="HH114">
        <v>29.6</v>
      </c>
      <c r="HI114">
        <v>11.8374</v>
      </c>
      <c r="HJ114">
        <v>60.9076</v>
      </c>
      <c r="HK114">
        <v>26.5986</v>
      </c>
      <c r="HL114">
        <v>1</v>
      </c>
      <c r="HM114">
        <v>-0.184693</v>
      </c>
      <c r="HN114">
        <v>3.73556</v>
      </c>
      <c r="HO114">
        <v>20.2385</v>
      </c>
      <c r="HP114">
        <v>5.21594</v>
      </c>
      <c r="HQ114">
        <v>11.9798</v>
      </c>
      <c r="HR114">
        <v>4.9646</v>
      </c>
      <c r="HS114">
        <v>3.27375</v>
      </c>
      <c r="HT114">
        <v>9999</v>
      </c>
      <c r="HU114">
        <v>9999</v>
      </c>
      <c r="HV114">
        <v>9999</v>
      </c>
      <c r="HW114">
        <v>935.8</v>
      </c>
      <c r="HX114">
        <v>1.86417</v>
      </c>
      <c r="HY114">
        <v>1.86014</v>
      </c>
      <c r="HZ114">
        <v>1.85837</v>
      </c>
      <c r="IA114">
        <v>1.85987</v>
      </c>
      <c r="IB114">
        <v>1.85989</v>
      </c>
      <c r="IC114">
        <v>1.85825</v>
      </c>
      <c r="ID114">
        <v>1.8573</v>
      </c>
      <c r="IE114">
        <v>1.85234</v>
      </c>
      <c r="IF114">
        <v>0</v>
      </c>
      <c r="IG114">
        <v>0</v>
      </c>
      <c r="IH114">
        <v>0</v>
      </c>
      <c r="II114">
        <v>0</v>
      </c>
      <c r="IJ114" t="s">
        <v>433</v>
      </c>
      <c r="IK114" t="s">
        <v>434</v>
      </c>
      <c r="IL114" t="s">
        <v>435</v>
      </c>
      <c r="IM114" t="s">
        <v>435</v>
      </c>
      <c r="IN114" t="s">
        <v>435</v>
      </c>
      <c r="IO114" t="s">
        <v>435</v>
      </c>
      <c r="IP114">
        <v>0</v>
      </c>
      <c r="IQ114">
        <v>100</v>
      </c>
      <c r="IR114">
        <v>100</v>
      </c>
      <c r="IS114">
        <v>-1.25</v>
      </c>
      <c r="IT114">
        <v>0.0271</v>
      </c>
      <c r="IU114">
        <v>-0.3228139330668147</v>
      </c>
      <c r="IV114">
        <v>-0.001399286051689175</v>
      </c>
      <c r="IW114">
        <v>1.297619083215453E-06</v>
      </c>
      <c r="IX114">
        <v>-4.997941095464379E-10</v>
      </c>
      <c r="IY114">
        <v>-0.005634625857734406</v>
      </c>
      <c r="IZ114">
        <v>-0.003512179546530375</v>
      </c>
      <c r="JA114">
        <v>0.0008073039280847738</v>
      </c>
      <c r="JB114">
        <v>-5.485301315548657E-06</v>
      </c>
      <c r="JC114">
        <v>2</v>
      </c>
      <c r="JD114">
        <v>1997</v>
      </c>
      <c r="JE114">
        <v>1</v>
      </c>
      <c r="JF114">
        <v>25</v>
      </c>
      <c r="JG114">
        <v>878.5</v>
      </c>
      <c r="JH114">
        <v>878.7</v>
      </c>
      <c r="JI114">
        <v>3.3313</v>
      </c>
      <c r="JJ114">
        <v>2.59766</v>
      </c>
      <c r="JK114">
        <v>1.49658</v>
      </c>
      <c r="JL114">
        <v>2.39014</v>
      </c>
      <c r="JM114">
        <v>1.54907</v>
      </c>
      <c r="JN114">
        <v>2.42188</v>
      </c>
      <c r="JO114">
        <v>34.1905</v>
      </c>
      <c r="JP114">
        <v>24.1926</v>
      </c>
      <c r="JQ114">
        <v>18</v>
      </c>
      <c r="JR114">
        <v>486.641</v>
      </c>
      <c r="JS114">
        <v>515.713</v>
      </c>
      <c r="JT114">
        <v>15.3698</v>
      </c>
      <c r="JU114">
        <v>24.8144</v>
      </c>
      <c r="JV114">
        <v>30</v>
      </c>
      <c r="JW114">
        <v>24.9195</v>
      </c>
      <c r="JX114">
        <v>24.8756</v>
      </c>
      <c r="JY114">
        <v>66.8741</v>
      </c>
      <c r="JZ114">
        <v>23.2715</v>
      </c>
      <c r="KA114">
        <v>20.8522</v>
      </c>
      <c r="KB114">
        <v>15.3769</v>
      </c>
      <c r="KC114">
        <v>1603.88</v>
      </c>
      <c r="KD114">
        <v>8.92764</v>
      </c>
      <c r="KE114">
        <v>100.726</v>
      </c>
      <c r="KF114">
        <v>101.102</v>
      </c>
    </row>
    <row r="115" spans="1:292">
      <c r="A115">
        <v>97</v>
      </c>
      <c r="B115">
        <v>1679511042.1</v>
      </c>
      <c r="C115">
        <v>2454.599999904633</v>
      </c>
      <c r="D115" t="s">
        <v>627</v>
      </c>
      <c r="E115" t="s">
        <v>628</v>
      </c>
      <c r="F115">
        <v>5</v>
      </c>
      <c r="G115" t="s">
        <v>428</v>
      </c>
      <c r="H115">
        <v>1679511034.099999</v>
      </c>
      <c r="I115">
        <f>(J115)/1000</f>
        <v>0</v>
      </c>
      <c r="J115">
        <f>IF(DO115, AM115, AG115)</f>
        <v>0</v>
      </c>
      <c r="K115">
        <f>IF(DO115, AH115, AF115)</f>
        <v>0</v>
      </c>
      <c r="L115">
        <f>DQ115 - IF(AT115&gt;1, K115*DK115*100.0/(AV115*EE115), 0)</f>
        <v>0</v>
      </c>
      <c r="M115">
        <f>((S115-I115/2)*L115-K115)/(S115+I115/2)</f>
        <v>0</v>
      </c>
      <c r="N115">
        <f>M115*(DX115+DY115)/1000.0</f>
        <v>0</v>
      </c>
      <c r="O115">
        <f>(DQ115 - IF(AT115&gt;1, K115*DK115*100.0/(AV115*EE115), 0))*(DX115+DY115)/1000.0</f>
        <v>0</v>
      </c>
      <c r="P115">
        <f>2.0/((1/R115-1/Q115)+SIGN(R115)*SQRT((1/R115-1/Q115)*(1/R115-1/Q115) + 4*DL115/((DL115+1)*(DL115+1))*(2*1/R115*1/Q115-1/Q115*1/Q115)))</f>
        <v>0</v>
      </c>
      <c r="Q115">
        <f>IF(LEFT(DM115,1)&lt;&gt;"0",IF(LEFT(DM115,1)="1",3.0,DN115),$D$5+$E$5*(EE115*DX115/($K$5*1000))+$F$5*(EE115*DX115/($K$5*1000))*MAX(MIN(DK115,$J$5),$I$5)*MAX(MIN(DK115,$J$5),$I$5)+$G$5*MAX(MIN(DK115,$J$5),$I$5)*(EE115*DX115/($K$5*1000))+$H$5*(EE115*DX115/($K$5*1000))*(EE115*DX115/($K$5*1000)))</f>
        <v>0</v>
      </c>
      <c r="R115">
        <f>I115*(1000-(1000*0.61365*exp(17.502*V115/(240.97+V115))/(DX115+DY115)+DS115)/2)/(1000*0.61365*exp(17.502*V115/(240.97+V115))/(DX115+DY115)-DS115)</f>
        <v>0</v>
      </c>
      <c r="S115">
        <f>1/((DL115+1)/(P115/1.6)+1/(Q115/1.37)) + DL115/((DL115+1)/(P115/1.6) + DL115/(Q115/1.37))</f>
        <v>0</v>
      </c>
      <c r="T115">
        <f>(DG115*DJ115)</f>
        <v>0</v>
      </c>
      <c r="U115">
        <f>(DZ115+(T115+2*0.95*5.67E-8*(((DZ115+$B$9)+273)^4-(DZ115+273)^4)-44100*I115)/(1.84*29.3*Q115+8*0.95*5.67E-8*(DZ115+273)^3))</f>
        <v>0</v>
      </c>
      <c r="V115">
        <f>($C$9*EA115+$D$9*EB115+$E$9*U115)</f>
        <v>0</v>
      </c>
      <c r="W115">
        <f>0.61365*exp(17.502*V115/(240.97+V115))</f>
        <v>0</v>
      </c>
      <c r="X115">
        <f>(Y115/Z115*100)</f>
        <v>0</v>
      </c>
      <c r="Y115">
        <f>DS115*(DX115+DY115)/1000</f>
        <v>0</v>
      </c>
      <c r="Z115">
        <f>0.61365*exp(17.502*DZ115/(240.97+DZ115))</f>
        <v>0</v>
      </c>
      <c r="AA115">
        <f>(W115-DS115*(DX115+DY115)/1000)</f>
        <v>0</v>
      </c>
      <c r="AB115">
        <f>(-I115*44100)</f>
        <v>0</v>
      </c>
      <c r="AC115">
        <f>2*29.3*Q115*0.92*(DZ115-V115)</f>
        <v>0</v>
      </c>
      <c r="AD115">
        <f>2*0.95*5.67E-8*(((DZ115+$B$9)+273)^4-(V115+273)^4)</f>
        <v>0</v>
      </c>
      <c r="AE115">
        <f>T115+AD115+AB115+AC115</f>
        <v>0</v>
      </c>
      <c r="AF115">
        <f>DW115*AT115*(DR115-DQ115*(1000-AT115*DT115)/(1000-AT115*DS115))/(100*DK115)</f>
        <v>0</v>
      </c>
      <c r="AG115">
        <f>1000*DW115*AT115*(DS115-DT115)/(100*DK115*(1000-AT115*DS115))</f>
        <v>0</v>
      </c>
      <c r="AH115">
        <f>(AI115 - AJ115 - DX115*1E3/(8.314*(DZ115+273.15)) * AL115/DW115 * AK115) * DW115/(100*DK115) * (1000 - DT115)/1000</f>
        <v>0</v>
      </c>
      <c r="AI115">
        <v>430.1435490154912</v>
      </c>
      <c r="AJ115">
        <v>424.4563999999996</v>
      </c>
      <c r="AK115">
        <v>-0.005388391996122606</v>
      </c>
      <c r="AL115">
        <v>67.30139003579045</v>
      </c>
      <c r="AM115">
        <f>(AO115 - AN115 + DX115*1E3/(8.314*(DZ115+273.15)) * AQ115/DW115 * AP115) * DW115/(100*DK115) * 1000/(1000 - AO115)</f>
        <v>0</v>
      </c>
      <c r="AN115">
        <v>23.68588010113328</v>
      </c>
      <c r="AO115">
        <v>24.31366181818181</v>
      </c>
      <c r="AP115">
        <v>-3.355115542581662E-06</v>
      </c>
      <c r="AQ115">
        <v>93.42874812251745</v>
      </c>
      <c r="AR115">
        <v>0</v>
      </c>
      <c r="AS115">
        <v>0</v>
      </c>
      <c r="AT115">
        <f>IF(AR115*$H$15&gt;=AV115,1.0,(AV115/(AV115-AR115*$H$15)))</f>
        <v>0</v>
      </c>
      <c r="AU115">
        <f>(AT115-1)*100</f>
        <v>0</v>
      </c>
      <c r="AV115">
        <f>MAX(0,($B$15+$C$15*EE115)/(1+$D$15*EE115)*DX115/(DZ115+273)*$E$15)</f>
        <v>0</v>
      </c>
      <c r="AW115" t="s">
        <v>429</v>
      </c>
      <c r="AX115" t="s">
        <v>429</v>
      </c>
      <c r="AY115">
        <v>0</v>
      </c>
      <c r="AZ115">
        <v>0</v>
      </c>
      <c r="BA115">
        <f>1-AY115/AZ115</f>
        <v>0</v>
      </c>
      <c r="BB115">
        <v>0</v>
      </c>
      <c r="BC115" t="s">
        <v>429</v>
      </c>
      <c r="BD115" t="s">
        <v>429</v>
      </c>
      <c r="BE115">
        <v>0</v>
      </c>
      <c r="BF115">
        <v>0</v>
      </c>
      <c r="BG115">
        <f>1-BE115/BF115</f>
        <v>0</v>
      </c>
      <c r="BH115">
        <v>0.5</v>
      </c>
      <c r="BI115">
        <f>DH115</f>
        <v>0</v>
      </c>
      <c r="BJ115">
        <f>K115</f>
        <v>0</v>
      </c>
      <c r="BK115">
        <f>BG115*BH115*BI115</f>
        <v>0</v>
      </c>
      <c r="BL115">
        <f>(BJ115-BB115)/BI115</f>
        <v>0</v>
      </c>
      <c r="BM115">
        <f>(AZ115-BF115)/BF115</f>
        <v>0</v>
      </c>
      <c r="BN115">
        <f>AY115/(BA115+AY115/BF115)</f>
        <v>0</v>
      </c>
      <c r="BO115" t="s">
        <v>429</v>
      </c>
      <c r="BP115">
        <v>0</v>
      </c>
      <c r="BQ115">
        <f>IF(BP115&lt;&gt;0, BP115, BN115)</f>
        <v>0</v>
      </c>
      <c r="BR115">
        <f>1-BQ115/BF115</f>
        <v>0</v>
      </c>
      <c r="BS115">
        <f>(BF115-BE115)/(BF115-BQ115)</f>
        <v>0</v>
      </c>
      <c r="BT115">
        <f>(AZ115-BF115)/(AZ115-BQ115)</f>
        <v>0</v>
      </c>
      <c r="BU115">
        <f>(BF115-BE115)/(BF115-AY115)</f>
        <v>0</v>
      </c>
      <c r="BV115">
        <f>(AZ115-BF115)/(AZ115-AY115)</f>
        <v>0</v>
      </c>
      <c r="BW115">
        <f>(BS115*BQ115/BE115)</f>
        <v>0</v>
      </c>
      <c r="BX115">
        <f>(1-BW115)</f>
        <v>0</v>
      </c>
      <c r="DG115">
        <f>$B$13*EF115+$C$13*EG115+$F$13*ER115*(1-EU115)</f>
        <v>0</v>
      </c>
      <c r="DH115">
        <f>DG115*DI115</f>
        <v>0</v>
      </c>
      <c r="DI115">
        <f>($B$13*$D$11+$C$13*$D$11+$F$13*((FE115+EW115)/MAX(FE115+EW115+FF115, 0.1)*$I$11+FF115/MAX(FE115+EW115+FF115, 0.1)*$J$11))/($B$13+$C$13+$F$13)</f>
        <v>0</v>
      </c>
      <c r="DJ115">
        <f>($B$13*$K$11+$C$13*$K$11+$F$13*((FE115+EW115)/MAX(FE115+EW115+FF115, 0.1)*$P$11+FF115/MAX(FE115+EW115+FF115, 0.1)*$Q$11))/($B$13+$C$13+$F$13)</f>
        <v>0</v>
      </c>
      <c r="DK115">
        <v>1.91</v>
      </c>
      <c r="DL115">
        <v>0.5</v>
      </c>
      <c r="DM115" t="s">
        <v>430</v>
      </c>
      <c r="DN115">
        <v>2</v>
      </c>
      <c r="DO115" t="b">
        <v>1</v>
      </c>
      <c r="DP115">
        <v>1679511034.099999</v>
      </c>
      <c r="DQ115">
        <v>414.1173870967742</v>
      </c>
      <c r="DR115">
        <v>419.9592903225806</v>
      </c>
      <c r="DS115">
        <v>24.32112580645162</v>
      </c>
      <c r="DT115">
        <v>23.68753225806452</v>
      </c>
      <c r="DU115">
        <v>414.832935483871</v>
      </c>
      <c r="DV115">
        <v>24.02132580645161</v>
      </c>
      <c r="DW115">
        <v>500.013935483871</v>
      </c>
      <c r="DX115">
        <v>90.03020645161294</v>
      </c>
      <c r="DY115">
        <v>0.1000041903225806</v>
      </c>
      <c r="DZ115">
        <v>26.39321935483871</v>
      </c>
      <c r="EA115">
        <v>27.51630322580645</v>
      </c>
      <c r="EB115">
        <v>999.9000000000003</v>
      </c>
      <c r="EC115">
        <v>0</v>
      </c>
      <c r="ED115">
        <v>0</v>
      </c>
      <c r="EE115">
        <v>10000.84709677419</v>
      </c>
      <c r="EF115">
        <v>0</v>
      </c>
      <c r="EG115">
        <v>12.44732903225806</v>
      </c>
      <c r="EH115">
        <v>-5.842075806451613</v>
      </c>
      <c r="EI115">
        <v>424.4402580645162</v>
      </c>
      <c r="EJ115">
        <v>430.1486451612904</v>
      </c>
      <c r="EK115">
        <v>0.6336009032258064</v>
      </c>
      <c r="EL115">
        <v>419.9592903225806</v>
      </c>
      <c r="EM115">
        <v>23.68753225806452</v>
      </c>
      <c r="EN115">
        <v>2.189635806451613</v>
      </c>
      <c r="EO115">
        <v>2.132592258064516</v>
      </c>
      <c r="EP115">
        <v>18.88668709677419</v>
      </c>
      <c r="EQ115">
        <v>18.46473548387097</v>
      </c>
      <c r="ER115">
        <v>1999.984193548387</v>
      </c>
      <c r="ES115">
        <v>0.9800024516129032</v>
      </c>
      <c r="ET115">
        <v>0.0199979870967742</v>
      </c>
      <c r="EU115">
        <v>0</v>
      </c>
      <c r="EV115">
        <v>163.9979032258064</v>
      </c>
      <c r="EW115">
        <v>5.000779999999999</v>
      </c>
      <c r="EX115">
        <v>3300.458709677419</v>
      </c>
      <c r="EY115">
        <v>16379.50322580645</v>
      </c>
      <c r="EZ115">
        <v>39.50577419354838</v>
      </c>
      <c r="FA115">
        <v>40.83241935483869</v>
      </c>
      <c r="FB115">
        <v>39.83238709677418</v>
      </c>
      <c r="FC115">
        <v>41.19312903225804</v>
      </c>
      <c r="FD115">
        <v>41.09454838709677</v>
      </c>
      <c r="FE115">
        <v>1955.088064516129</v>
      </c>
      <c r="FF115">
        <v>39.89612903225808</v>
      </c>
      <c r="FG115">
        <v>0</v>
      </c>
      <c r="FH115">
        <v>1679511024.4</v>
      </c>
      <c r="FI115">
        <v>0</v>
      </c>
      <c r="FJ115">
        <v>163.98728</v>
      </c>
      <c r="FK115">
        <v>0.2254615248130498</v>
      </c>
      <c r="FL115">
        <v>14.31076920879728</v>
      </c>
      <c r="FM115">
        <v>3300.705599999999</v>
      </c>
      <c r="FN115">
        <v>15</v>
      </c>
      <c r="FO115">
        <v>0</v>
      </c>
      <c r="FP115" t="s">
        <v>431</v>
      </c>
      <c r="FQ115">
        <v>1679456443.1</v>
      </c>
      <c r="FR115">
        <v>1679456433.1</v>
      </c>
      <c r="FS115">
        <v>0</v>
      </c>
      <c r="FT115">
        <v>-0.109</v>
      </c>
      <c r="FU115">
        <v>0.019</v>
      </c>
      <c r="FV115">
        <v>-0.823</v>
      </c>
      <c r="FW115">
        <v>0.271</v>
      </c>
      <c r="FX115">
        <v>420</v>
      </c>
      <c r="FY115">
        <v>24</v>
      </c>
      <c r="FZ115">
        <v>0.71</v>
      </c>
      <c r="GA115">
        <v>0.25</v>
      </c>
      <c r="GB115">
        <v>-5.86848</v>
      </c>
      <c r="GC115">
        <v>0.3312376306620217</v>
      </c>
      <c r="GD115">
        <v>0.06527825600701258</v>
      </c>
      <c r="GE115">
        <v>0</v>
      </c>
      <c r="GF115">
        <v>0.6334574634146342</v>
      </c>
      <c r="GG115">
        <v>-0.01329311498257758</v>
      </c>
      <c r="GH115">
        <v>0.002741138806404842</v>
      </c>
      <c r="GI115">
        <v>1</v>
      </c>
      <c r="GJ115">
        <v>1</v>
      </c>
      <c r="GK115">
        <v>2</v>
      </c>
      <c r="GL115" t="s">
        <v>432</v>
      </c>
      <c r="GM115">
        <v>3.10448</v>
      </c>
      <c r="GN115">
        <v>2.73515</v>
      </c>
      <c r="GO115">
        <v>0.08749079999999999</v>
      </c>
      <c r="GP115">
        <v>0.0883684</v>
      </c>
      <c r="GQ115">
        <v>0.109178</v>
      </c>
      <c r="GR115">
        <v>0.108558</v>
      </c>
      <c r="GS115">
        <v>23514.8</v>
      </c>
      <c r="GT115">
        <v>23196.9</v>
      </c>
      <c r="GU115">
        <v>26306.3</v>
      </c>
      <c r="GV115">
        <v>25772.8</v>
      </c>
      <c r="GW115">
        <v>37609.1</v>
      </c>
      <c r="GX115">
        <v>35051.2</v>
      </c>
      <c r="GY115">
        <v>46032</v>
      </c>
      <c r="GZ115">
        <v>42562.7</v>
      </c>
      <c r="HA115">
        <v>1.92418</v>
      </c>
      <c r="HB115">
        <v>1.97355</v>
      </c>
      <c r="HC115">
        <v>0.108827</v>
      </c>
      <c r="HD115">
        <v>0</v>
      </c>
      <c r="HE115">
        <v>25.729</v>
      </c>
      <c r="HF115">
        <v>999.9</v>
      </c>
      <c r="HG115">
        <v>57.3</v>
      </c>
      <c r="HH115">
        <v>29.1</v>
      </c>
      <c r="HI115">
        <v>25.7441</v>
      </c>
      <c r="HJ115">
        <v>60.4532</v>
      </c>
      <c r="HK115">
        <v>25.5288</v>
      </c>
      <c r="HL115">
        <v>1</v>
      </c>
      <c r="HM115">
        <v>-0.129383</v>
      </c>
      <c r="HN115">
        <v>0.512879</v>
      </c>
      <c r="HO115">
        <v>20.2765</v>
      </c>
      <c r="HP115">
        <v>5.21984</v>
      </c>
      <c r="HQ115">
        <v>11.9794</v>
      </c>
      <c r="HR115">
        <v>4.96515</v>
      </c>
      <c r="HS115">
        <v>3.27443</v>
      </c>
      <c r="HT115">
        <v>9999</v>
      </c>
      <c r="HU115">
        <v>9999</v>
      </c>
      <c r="HV115">
        <v>9999</v>
      </c>
      <c r="HW115">
        <v>936.3</v>
      </c>
      <c r="HX115">
        <v>1.86417</v>
      </c>
      <c r="HY115">
        <v>1.86009</v>
      </c>
      <c r="HZ115">
        <v>1.85837</v>
      </c>
      <c r="IA115">
        <v>1.85982</v>
      </c>
      <c r="IB115">
        <v>1.85989</v>
      </c>
      <c r="IC115">
        <v>1.85829</v>
      </c>
      <c r="ID115">
        <v>1.85732</v>
      </c>
      <c r="IE115">
        <v>1.85236</v>
      </c>
      <c r="IF115">
        <v>0</v>
      </c>
      <c r="IG115">
        <v>0</v>
      </c>
      <c r="IH115">
        <v>0</v>
      </c>
      <c r="II115">
        <v>0</v>
      </c>
      <c r="IJ115" t="s">
        <v>433</v>
      </c>
      <c r="IK115" t="s">
        <v>434</v>
      </c>
      <c r="IL115" t="s">
        <v>435</v>
      </c>
      <c r="IM115" t="s">
        <v>435</v>
      </c>
      <c r="IN115" t="s">
        <v>435</v>
      </c>
      <c r="IO115" t="s">
        <v>435</v>
      </c>
      <c r="IP115">
        <v>0</v>
      </c>
      <c r="IQ115">
        <v>100</v>
      </c>
      <c r="IR115">
        <v>100</v>
      </c>
      <c r="IS115">
        <v>-0.716</v>
      </c>
      <c r="IT115">
        <v>0.2996</v>
      </c>
      <c r="IU115">
        <v>-0.3228139330668147</v>
      </c>
      <c r="IV115">
        <v>-0.001399286051689175</v>
      </c>
      <c r="IW115">
        <v>1.297619083215453E-06</v>
      </c>
      <c r="IX115">
        <v>-4.997941095464379E-10</v>
      </c>
      <c r="IY115">
        <v>-0.005634625857734406</v>
      </c>
      <c r="IZ115">
        <v>-0.003512179546530375</v>
      </c>
      <c r="JA115">
        <v>0.0008073039280847738</v>
      </c>
      <c r="JB115">
        <v>-5.485301315548657E-06</v>
      </c>
      <c r="JC115">
        <v>2</v>
      </c>
      <c r="JD115">
        <v>1997</v>
      </c>
      <c r="JE115">
        <v>1</v>
      </c>
      <c r="JF115">
        <v>25</v>
      </c>
      <c r="JG115">
        <v>910</v>
      </c>
      <c r="JH115">
        <v>910.1</v>
      </c>
      <c r="JI115">
        <v>1.14868</v>
      </c>
      <c r="JJ115">
        <v>2.62207</v>
      </c>
      <c r="JK115">
        <v>1.49658</v>
      </c>
      <c r="JL115">
        <v>2.39136</v>
      </c>
      <c r="JM115">
        <v>1.54907</v>
      </c>
      <c r="JN115">
        <v>2.34497</v>
      </c>
      <c r="JO115">
        <v>34.3042</v>
      </c>
      <c r="JP115">
        <v>24.1926</v>
      </c>
      <c r="JQ115">
        <v>18</v>
      </c>
      <c r="JR115">
        <v>489.057</v>
      </c>
      <c r="JS115">
        <v>533.698</v>
      </c>
      <c r="JT115">
        <v>24.5768</v>
      </c>
      <c r="JU115">
        <v>25.6419</v>
      </c>
      <c r="JV115">
        <v>30.0004</v>
      </c>
      <c r="JW115">
        <v>25.7305</v>
      </c>
      <c r="JX115">
        <v>25.6855</v>
      </c>
      <c r="JY115">
        <v>23.1017</v>
      </c>
      <c r="JZ115">
        <v>10.8711</v>
      </c>
      <c r="KA115">
        <v>100</v>
      </c>
      <c r="KB115">
        <v>24.5748</v>
      </c>
      <c r="KC115">
        <v>420.001</v>
      </c>
      <c r="KD115">
        <v>23.7352</v>
      </c>
      <c r="KE115">
        <v>100.569</v>
      </c>
      <c r="KF115">
        <v>100.976</v>
      </c>
    </row>
    <row r="116" spans="1:292">
      <c r="A116">
        <v>98</v>
      </c>
      <c r="B116">
        <v>1679511047.1</v>
      </c>
      <c r="C116">
        <v>2459.599999904633</v>
      </c>
      <c r="D116" t="s">
        <v>629</v>
      </c>
      <c r="E116" t="s">
        <v>630</v>
      </c>
      <c r="F116">
        <v>5</v>
      </c>
      <c r="G116" t="s">
        <v>428</v>
      </c>
      <c r="H116">
        <v>1679511039.255172</v>
      </c>
      <c r="I116">
        <f>(J116)/1000</f>
        <v>0</v>
      </c>
      <c r="J116">
        <f>IF(DO116, AM116, AG116)</f>
        <v>0</v>
      </c>
      <c r="K116">
        <f>IF(DO116, AH116, AF116)</f>
        <v>0</v>
      </c>
      <c r="L116">
        <f>DQ116 - IF(AT116&gt;1, K116*DK116*100.0/(AV116*EE116), 0)</f>
        <v>0</v>
      </c>
      <c r="M116">
        <f>((S116-I116/2)*L116-K116)/(S116+I116/2)</f>
        <v>0</v>
      </c>
      <c r="N116">
        <f>M116*(DX116+DY116)/1000.0</f>
        <v>0</v>
      </c>
      <c r="O116">
        <f>(DQ116 - IF(AT116&gt;1, K116*DK116*100.0/(AV116*EE116), 0))*(DX116+DY116)/1000.0</f>
        <v>0</v>
      </c>
      <c r="P116">
        <f>2.0/((1/R116-1/Q116)+SIGN(R116)*SQRT((1/R116-1/Q116)*(1/R116-1/Q116) + 4*DL116/((DL116+1)*(DL116+1))*(2*1/R116*1/Q116-1/Q116*1/Q116)))</f>
        <v>0</v>
      </c>
      <c r="Q116">
        <f>IF(LEFT(DM116,1)&lt;&gt;"0",IF(LEFT(DM116,1)="1",3.0,DN116),$D$5+$E$5*(EE116*DX116/($K$5*1000))+$F$5*(EE116*DX116/($K$5*1000))*MAX(MIN(DK116,$J$5),$I$5)*MAX(MIN(DK116,$J$5),$I$5)+$G$5*MAX(MIN(DK116,$J$5),$I$5)*(EE116*DX116/($K$5*1000))+$H$5*(EE116*DX116/($K$5*1000))*(EE116*DX116/($K$5*1000)))</f>
        <v>0</v>
      </c>
      <c r="R116">
        <f>I116*(1000-(1000*0.61365*exp(17.502*V116/(240.97+V116))/(DX116+DY116)+DS116)/2)/(1000*0.61365*exp(17.502*V116/(240.97+V116))/(DX116+DY116)-DS116)</f>
        <v>0</v>
      </c>
      <c r="S116">
        <f>1/((DL116+1)/(P116/1.6)+1/(Q116/1.37)) + DL116/((DL116+1)/(P116/1.6) + DL116/(Q116/1.37))</f>
        <v>0</v>
      </c>
      <c r="T116">
        <f>(DG116*DJ116)</f>
        <v>0</v>
      </c>
      <c r="U116">
        <f>(DZ116+(T116+2*0.95*5.67E-8*(((DZ116+$B$9)+273)^4-(DZ116+273)^4)-44100*I116)/(1.84*29.3*Q116+8*0.95*5.67E-8*(DZ116+273)^3))</f>
        <v>0</v>
      </c>
      <c r="V116">
        <f>($C$9*EA116+$D$9*EB116+$E$9*U116)</f>
        <v>0</v>
      </c>
      <c r="W116">
        <f>0.61365*exp(17.502*V116/(240.97+V116))</f>
        <v>0</v>
      </c>
      <c r="X116">
        <f>(Y116/Z116*100)</f>
        <v>0</v>
      </c>
      <c r="Y116">
        <f>DS116*(DX116+DY116)/1000</f>
        <v>0</v>
      </c>
      <c r="Z116">
        <f>0.61365*exp(17.502*DZ116/(240.97+DZ116))</f>
        <v>0</v>
      </c>
      <c r="AA116">
        <f>(W116-DS116*(DX116+DY116)/1000)</f>
        <v>0</v>
      </c>
      <c r="AB116">
        <f>(-I116*44100)</f>
        <v>0</v>
      </c>
      <c r="AC116">
        <f>2*29.3*Q116*0.92*(DZ116-V116)</f>
        <v>0</v>
      </c>
      <c r="AD116">
        <f>2*0.95*5.67E-8*(((DZ116+$B$9)+273)^4-(V116+273)^4)</f>
        <v>0</v>
      </c>
      <c r="AE116">
        <f>T116+AD116+AB116+AC116</f>
        <v>0</v>
      </c>
      <c r="AF116">
        <f>DW116*AT116*(DR116-DQ116*(1000-AT116*DT116)/(1000-AT116*DS116))/(100*DK116)</f>
        <v>0</v>
      </c>
      <c r="AG116">
        <f>1000*DW116*AT116*(DS116-DT116)/(100*DK116*(1000-AT116*DS116))</f>
        <v>0</v>
      </c>
      <c r="AH116">
        <f>(AI116 - AJ116 - DX116*1E3/(8.314*(DZ116+273.15)) * AL116/DW116 * AK116) * DW116/(100*DK116) * (1000 - DT116)/1000</f>
        <v>0</v>
      </c>
      <c r="AI116">
        <v>430.3492740979017</v>
      </c>
      <c r="AJ116">
        <v>424.4214484848481</v>
      </c>
      <c r="AK116">
        <v>-0.001807375097389716</v>
      </c>
      <c r="AL116">
        <v>67.30139003579045</v>
      </c>
      <c r="AM116">
        <f>(AO116 - AN116 + DX116*1E3/(8.314*(DZ116+273.15)) * AQ116/DW116 * AP116) * DW116/(100*DK116) * 1000/(1000 - AO116)</f>
        <v>0</v>
      </c>
      <c r="AN116">
        <v>23.68010447377417</v>
      </c>
      <c r="AO116">
        <v>24.3100212121212</v>
      </c>
      <c r="AP116">
        <v>-2.7643449940895E-06</v>
      </c>
      <c r="AQ116">
        <v>93.42874812251745</v>
      </c>
      <c r="AR116">
        <v>0</v>
      </c>
      <c r="AS116">
        <v>0</v>
      </c>
      <c r="AT116">
        <f>IF(AR116*$H$15&gt;=AV116,1.0,(AV116/(AV116-AR116*$H$15)))</f>
        <v>0</v>
      </c>
      <c r="AU116">
        <f>(AT116-1)*100</f>
        <v>0</v>
      </c>
      <c r="AV116">
        <f>MAX(0,($B$15+$C$15*EE116)/(1+$D$15*EE116)*DX116/(DZ116+273)*$E$15)</f>
        <v>0</v>
      </c>
      <c r="AW116" t="s">
        <v>429</v>
      </c>
      <c r="AX116" t="s">
        <v>429</v>
      </c>
      <c r="AY116">
        <v>0</v>
      </c>
      <c r="AZ116">
        <v>0</v>
      </c>
      <c r="BA116">
        <f>1-AY116/AZ116</f>
        <v>0</v>
      </c>
      <c r="BB116">
        <v>0</v>
      </c>
      <c r="BC116" t="s">
        <v>429</v>
      </c>
      <c r="BD116" t="s">
        <v>429</v>
      </c>
      <c r="BE116">
        <v>0</v>
      </c>
      <c r="BF116">
        <v>0</v>
      </c>
      <c r="BG116">
        <f>1-BE116/BF116</f>
        <v>0</v>
      </c>
      <c r="BH116">
        <v>0.5</v>
      </c>
      <c r="BI116">
        <f>DH116</f>
        <v>0</v>
      </c>
      <c r="BJ116">
        <f>K116</f>
        <v>0</v>
      </c>
      <c r="BK116">
        <f>BG116*BH116*BI116</f>
        <v>0</v>
      </c>
      <c r="BL116">
        <f>(BJ116-BB116)/BI116</f>
        <v>0</v>
      </c>
      <c r="BM116">
        <f>(AZ116-BF116)/BF116</f>
        <v>0</v>
      </c>
      <c r="BN116">
        <f>AY116/(BA116+AY116/BF116)</f>
        <v>0</v>
      </c>
      <c r="BO116" t="s">
        <v>429</v>
      </c>
      <c r="BP116">
        <v>0</v>
      </c>
      <c r="BQ116">
        <f>IF(BP116&lt;&gt;0, BP116, BN116)</f>
        <v>0</v>
      </c>
      <c r="BR116">
        <f>1-BQ116/BF116</f>
        <v>0</v>
      </c>
      <c r="BS116">
        <f>(BF116-BE116)/(BF116-BQ116)</f>
        <v>0</v>
      </c>
      <c r="BT116">
        <f>(AZ116-BF116)/(AZ116-BQ116)</f>
        <v>0</v>
      </c>
      <c r="BU116">
        <f>(BF116-BE116)/(BF116-AY116)</f>
        <v>0</v>
      </c>
      <c r="BV116">
        <f>(AZ116-BF116)/(AZ116-AY116)</f>
        <v>0</v>
      </c>
      <c r="BW116">
        <f>(BS116*BQ116/BE116)</f>
        <v>0</v>
      </c>
      <c r="BX116">
        <f>(1-BW116)</f>
        <v>0</v>
      </c>
      <c r="DG116">
        <f>$B$13*EF116+$C$13*EG116+$F$13*ER116*(1-EU116)</f>
        <v>0</v>
      </c>
      <c r="DH116">
        <f>DG116*DI116</f>
        <v>0</v>
      </c>
      <c r="DI116">
        <f>($B$13*$D$11+$C$13*$D$11+$F$13*((FE116+EW116)/MAX(FE116+EW116+FF116, 0.1)*$I$11+FF116/MAX(FE116+EW116+FF116, 0.1)*$J$11))/($B$13+$C$13+$F$13)</f>
        <v>0</v>
      </c>
      <c r="DJ116">
        <f>($B$13*$K$11+$C$13*$K$11+$F$13*((FE116+EW116)/MAX(FE116+EW116+FF116, 0.1)*$P$11+FF116/MAX(FE116+EW116+FF116, 0.1)*$Q$11))/($B$13+$C$13+$F$13)</f>
        <v>0</v>
      </c>
      <c r="DK116">
        <v>1.91</v>
      </c>
      <c r="DL116">
        <v>0.5</v>
      </c>
      <c r="DM116" t="s">
        <v>430</v>
      </c>
      <c r="DN116">
        <v>2</v>
      </c>
      <c r="DO116" t="b">
        <v>1</v>
      </c>
      <c r="DP116">
        <v>1679511039.255172</v>
      </c>
      <c r="DQ116">
        <v>414.1289655172415</v>
      </c>
      <c r="DR116">
        <v>419.8916896551724</v>
      </c>
      <c r="DS116">
        <v>24.31584827586207</v>
      </c>
      <c r="DT116">
        <v>23.68402413793103</v>
      </c>
      <c r="DU116">
        <v>414.8446206896552</v>
      </c>
      <c r="DV116">
        <v>24.01617931034483</v>
      </c>
      <c r="DW116">
        <v>499.9688620689654</v>
      </c>
      <c r="DX116">
        <v>90.0315344827586</v>
      </c>
      <c r="DY116">
        <v>0.09989952413793105</v>
      </c>
      <c r="DZ116">
        <v>26.38942068965517</v>
      </c>
      <c r="EA116">
        <v>27.51074482758621</v>
      </c>
      <c r="EB116">
        <v>999.9000000000002</v>
      </c>
      <c r="EC116">
        <v>0</v>
      </c>
      <c r="ED116">
        <v>0</v>
      </c>
      <c r="EE116">
        <v>10005.45103448276</v>
      </c>
      <c r="EF116">
        <v>0</v>
      </c>
      <c r="EG116">
        <v>12.45211034482758</v>
      </c>
      <c r="EH116">
        <v>-5.762791724137931</v>
      </c>
      <c r="EI116">
        <v>424.4498620689656</v>
      </c>
      <c r="EJ116">
        <v>430.0777931034483</v>
      </c>
      <c r="EK116">
        <v>0.6318282758620688</v>
      </c>
      <c r="EL116">
        <v>419.8916896551724</v>
      </c>
      <c r="EM116">
        <v>23.68402413793103</v>
      </c>
      <c r="EN116">
        <v>2.189193103448276</v>
      </c>
      <c r="EO116">
        <v>2.13230724137931</v>
      </c>
      <c r="EP116">
        <v>18.88345172413793</v>
      </c>
      <c r="EQ116">
        <v>18.46260344827586</v>
      </c>
      <c r="ER116">
        <v>1999.968965517241</v>
      </c>
      <c r="ES116">
        <v>0.9800028965517241</v>
      </c>
      <c r="ET116">
        <v>0.01999759310344828</v>
      </c>
      <c r="EU116">
        <v>0</v>
      </c>
      <c r="EV116">
        <v>163.9703448275862</v>
      </c>
      <c r="EW116">
        <v>5.00078</v>
      </c>
      <c r="EX116">
        <v>3301.631724137931</v>
      </c>
      <c r="EY116">
        <v>16379.38275862069</v>
      </c>
      <c r="EZ116">
        <v>39.60744827586207</v>
      </c>
      <c r="FA116">
        <v>40.92003448275862</v>
      </c>
      <c r="FB116">
        <v>39.87913793103448</v>
      </c>
      <c r="FC116">
        <v>41.31</v>
      </c>
      <c r="FD116">
        <v>41.2433448275862</v>
      </c>
      <c r="FE116">
        <v>1955.076206896552</v>
      </c>
      <c r="FF116">
        <v>39.89275862068967</v>
      </c>
      <c r="FG116">
        <v>0</v>
      </c>
      <c r="FH116">
        <v>1679511029.2</v>
      </c>
      <c r="FI116">
        <v>0</v>
      </c>
      <c r="FJ116">
        <v>163.9504</v>
      </c>
      <c r="FK116">
        <v>-0.7516153947208326</v>
      </c>
      <c r="FL116">
        <v>14.10153846220958</v>
      </c>
      <c r="FM116">
        <v>3301.779199999999</v>
      </c>
      <c r="FN116">
        <v>15</v>
      </c>
      <c r="FO116">
        <v>0</v>
      </c>
      <c r="FP116" t="s">
        <v>431</v>
      </c>
      <c r="FQ116">
        <v>1679456443.1</v>
      </c>
      <c r="FR116">
        <v>1679456433.1</v>
      </c>
      <c r="FS116">
        <v>0</v>
      </c>
      <c r="FT116">
        <v>-0.109</v>
      </c>
      <c r="FU116">
        <v>0.019</v>
      </c>
      <c r="FV116">
        <v>-0.823</v>
      </c>
      <c r="FW116">
        <v>0.271</v>
      </c>
      <c r="FX116">
        <v>420</v>
      </c>
      <c r="FY116">
        <v>24</v>
      </c>
      <c r="FZ116">
        <v>0.71</v>
      </c>
      <c r="GA116">
        <v>0.25</v>
      </c>
      <c r="GB116">
        <v>-5.845236097560976</v>
      </c>
      <c r="GC116">
        <v>0.133198118466898</v>
      </c>
      <c r="GD116">
        <v>0.1049742184115339</v>
      </c>
      <c r="GE116">
        <v>0</v>
      </c>
      <c r="GF116">
        <v>0.6330988292682926</v>
      </c>
      <c r="GG116">
        <v>-0.02266551219512163</v>
      </c>
      <c r="GH116">
        <v>0.002903495848383871</v>
      </c>
      <c r="GI116">
        <v>1</v>
      </c>
      <c r="GJ116">
        <v>1</v>
      </c>
      <c r="GK116">
        <v>2</v>
      </c>
      <c r="GL116" t="s">
        <v>432</v>
      </c>
      <c r="GM116">
        <v>3.10453</v>
      </c>
      <c r="GN116">
        <v>2.73557</v>
      </c>
      <c r="GO116">
        <v>0.0874721</v>
      </c>
      <c r="GP116">
        <v>0.0879807</v>
      </c>
      <c r="GQ116">
        <v>0.109165</v>
      </c>
      <c r="GR116">
        <v>0.108537</v>
      </c>
      <c r="GS116">
        <v>23515</v>
      </c>
      <c r="GT116">
        <v>23206.7</v>
      </c>
      <c r="GU116">
        <v>26306.1</v>
      </c>
      <c r="GV116">
        <v>25772.7</v>
      </c>
      <c r="GW116">
        <v>37609.4</v>
      </c>
      <c r="GX116">
        <v>35051.8</v>
      </c>
      <c r="GY116">
        <v>46031.7</v>
      </c>
      <c r="GZ116">
        <v>42562.5</v>
      </c>
      <c r="HA116">
        <v>1.92442</v>
      </c>
      <c r="HB116">
        <v>1.9735</v>
      </c>
      <c r="HC116">
        <v>0.108372</v>
      </c>
      <c r="HD116">
        <v>0</v>
      </c>
      <c r="HE116">
        <v>25.7242</v>
      </c>
      <c r="HF116">
        <v>999.9</v>
      </c>
      <c r="HG116">
        <v>57.2</v>
      </c>
      <c r="HH116">
        <v>29.1</v>
      </c>
      <c r="HI116">
        <v>25.7001</v>
      </c>
      <c r="HJ116">
        <v>60.8232</v>
      </c>
      <c r="HK116">
        <v>25.4928</v>
      </c>
      <c r="HL116">
        <v>1</v>
      </c>
      <c r="HM116">
        <v>-0.129113</v>
      </c>
      <c r="HN116">
        <v>0.495005</v>
      </c>
      <c r="HO116">
        <v>20.2758</v>
      </c>
      <c r="HP116">
        <v>5.21594</v>
      </c>
      <c r="HQ116">
        <v>11.979</v>
      </c>
      <c r="HR116">
        <v>4.9646</v>
      </c>
      <c r="HS116">
        <v>3.27373</v>
      </c>
      <c r="HT116">
        <v>9999</v>
      </c>
      <c r="HU116">
        <v>9999</v>
      </c>
      <c r="HV116">
        <v>9999</v>
      </c>
      <c r="HW116">
        <v>936.3</v>
      </c>
      <c r="HX116">
        <v>1.86416</v>
      </c>
      <c r="HY116">
        <v>1.86009</v>
      </c>
      <c r="HZ116">
        <v>1.85837</v>
      </c>
      <c r="IA116">
        <v>1.85982</v>
      </c>
      <c r="IB116">
        <v>1.85989</v>
      </c>
      <c r="IC116">
        <v>1.85828</v>
      </c>
      <c r="ID116">
        <v>1.85734</v>
      </c>
      <c r="IE116">
        <v>1.85233</v>
      </c>
      <c r="IF116">
        <v>0</v>
      </c>
      <c r="IG116">
        <v>0</v>
      </c>
      <c r="IH116">
        <v>0</v>
      </c>
      <c r="II116">
        <v>0</v>
      </c>
      <c r="IJ116" t="s">
        <v>433</v>
      </c>
      <c r="IK116" t="s">
        <v>434</v>
      </c>
      <c r="IL116" t="s">
        <v>435</v>
      </c>
      <c r="IM116" t="s">
        <v>435</v>
      </c>
      <c r="IN116" t="s">
        <v>435</v>
      </c>
      <c r="IO116" t="s">
        <v>435</v>
      </c>
      <c r="IP116">
        <v>0</v>
      </c>
      <c r="IQ116">
        <v>100</v>
      </c>
      <c r="IR116">
        <v>100</v>
      </c>
      <c r="IS116">
        <v>-0.716</v>
      </c>
      <c r="IT116">
        <v>0.2995</v>
      </c>
      <c r="IU116">
        <v>-0.3228139330668147</v>
      </c>
      <c r="IV116">
        <v>-0.001399286051689175</v>
      </c>
      <c r="IW116">
        <v>1.297619083215453E-06</v>
      </c>
      <c r="IX116">
        <v>-4.997941095464379E-10</v>
      </c>
      <c r="IY116">
        <v>-0.005634625857734406</v>
      </c>
      <c r="IZ116">
        <v>-0.003512179546530375</v>
      </c>
      <c r="JA116">
        <v>0.0008073039280847738</v>
      </c>
      <c r="JB116">
        <v>-5.485301315548657E-06</v>
      </c>
      <c r="JC116">
        <v>2</v>
      </c>
      <c r="JD116">
        <v>1997</v>
      </c>
      <c r="JE116">
        <v>1</v>
      </c>
      <c r="JF116">
        <v>25</v>
      </c>
      <c r="JG116">
        <v>910.1</v>
      </c>
      <c r="JH116">
        <v>910.2</v>
      </c>
      <c r="JI116">
        <v>1.12183</v>
      </c>
      <c r="JJ116">
        <v>2.61353</v>
      </c>
      <c r="JK116">
        <v>1.49658</v>
      </c>
      <c r="JL116">
        <v>2.39136</v>
      </c>
      <c r="JM116">
        <v>1.54907</v>
      </c>
      <c r="JN116">
        <v>2.37549</v>
      </c>
      <c r="JO116">
        <v>34.3042</v>
      </c>
      <c r="JP116">
        <v>24.2013</v>
      </c>
      <c r="JQ116">
        <v>18</v>
      </c>
      <c r="JR116">
        <v>489.218</v>
      </c>
      <c r="JS116">
        <v>533.684</v>
      </c>
      <c r="JT116">
        <v>24.5644</v>
      </c>
      <c r="JU116">
        <v>25.6446</v>
      </c>
      <c r="JV116">
        <v>30.0004</v>
      </c>
      <c r="JW116">
        <v>25.7327</v>
      </c>
      <c r="JX116">
        <v>25.6876</v>
      </c>
      <c r="JY116">
        <v>22.5539</v>
      </c>
      <c r="JZ116">
        <v>10.8711</v>
      </c>
      <c r="KA116">
        <v>100</v>
      </c>
      <c r="KB116">
        <v>24.5652</v>
      </c>
      <c r="KC116">
        <v>399.952</v>
      </c>
      <c r="KD116">
        <v>23.7352</v>
      </c>
      <c r="KE116">
        <v>100.569</v>
      </c>
      <c r="KF116">
        <v>100.976</v>
      </c>
    </row>
    <row r="117" spans="1:292">
      <c r="A117">
        <v>99</v>
      </c>
      <c r="B117">
        <v>1679511052.1</v>
      </c>
      <c r="C117">
        <v>2464.599999904633</v>
      </c>
      <c r="D117" t="s">
        <v>631</v>
      </c>
      <c r="E117" t="s">
        <v>632</v>
      </c>
      <c r="F117">
        <v>5</v>
      </c>
      <c r="G117" t="s">
        <v>428</v>
      </c>
      <c r="H117">
        <v>1679511044.332142</v>
      </c>
      <c r="I117">
        <f>(J117)/1000</f>
        <v>0</v>
      </c>
      <c r="J117">
        <f>IF(DO117, AM117, AG117)</f>
        <v>0</v>
      </c>
      <c r="K117">
        <f>IF(DO117, AH117, AF117)</f>
        <v>0</v>
      </c>
      <c r="L117">
        <f>DQ117 - IF(AT117&gt;1, K117*DK117*100.0/(AV117*EE117), 0)</f>
        <v>0</v>
      </c>
      <c r="M117">
        <f>((S117-I117/2)*L117-K117)/(S117+I117/2)</f>
        <v>0</v>
      </c>
      <c r="N117">
        <f>M117*(DX117+DY117)/1000.0</f>
        <v>0</v>
      </c>
      <c r="O117">
        <f>(DQ117 - IF(AT117&gt;1, K117*DK117*100.0/(AV117*EE117), 0))*(DX117+DY117)/1000.0</f>
        <v>0</v>
      </c>
      <c r="P117">
        <f>2.0/((1/R117-1/Q117)+SIGN(R117)*SQRT((1/R117-1/Q117)*(1/R117-1/Q117) + 4*DL117/((DL117+1)*(DL117+1))*(2*1/R117*1/Q117-1/Q117*1/Q117)))</f>
        <v>0</v>
      </c>
      <c r="Q117">
        <f>IF(LEFT(DM117,1)&lt;&gt;"0",IF(LEFT(DM117,1)="1",3.0,DN117),$D$5+$E$5*(EE117*DX117/($K$5*1000))+$F$5*(EE117*DX117/($K$5*1000))*MAX(MIN(DK117,$J$5),$I$5)*MAX(MIN(DK117,$J$5),$I$5)+$G$5*MAX(MIN(DK117,$J$5),$I$5)*(EE117*DX117/($K$5*1000))+$H$5*(EE117*DX117/($K$5*1000))*(EE117*DX117/($K$5*1000)))</f>
        <v>0</v>
      </c>
      <c r="R117">
        <f>I117*(1000-(1000*0.61365*exp(17.502*V117/(240.97+V117))/(DX117+DY117)+DS117)/2)/(1000*0.61365*exp(17.502*V117/(240.97+V117))/(DX117+DY117)-DS117)</f>
        <v>0</v>
      </c>
      <c r="S117">
        <f>1/((DL117+1)/(P117/1.6)+1/(Q117/1.37)) + DL117/((DL117+1)/(P117/1.6) + DL117/(Q117/1.37))</f>
        <v>0</v>
      </c>
      <c r="T117">
        <f>(DG117*DJ117)</f>
        <v>0</v>
      </c>
      <c r="U117">
        <f>(DZ117+(T117+2*0.95*5.67E-8*(((DZ117+$B$9)+273)^4-(DZ117+273)^4)-44100*I117)/(1.84*29.3*Q117+8*0.95*5.67E-8*(DZ117+273)^3))</f>
        <v>0</v>
      </c>
      <c r="V117">
        <f>($C$9*EA117+$D$9*EB117+$E$9*U117)</f>
        <v>0</v>
      </c>
      <c r="W117">
        <f>0.61365*exp(17.502*V117/(240.97+V117))</f>
        <v>0</v>
      </c>
      <c r="X117">
        <f>(Y117/Z117*100)</f>
        <v>0</v>
      </c>
      <c r="Y117">
        <f>DS117*(DX117+DY117)/1000</f>
        <v>0</v>
      </c>
      <c r="Z117">
        <f>0.61365*exp(17.502*DZ117/(240.97+DZ117))</f>
        <v>0</v>
      </c>
      <c r="AA117">
        <f>(W117-DS117*(DX117+DY117)/1000)</f>
        <v>0</v>
      </c>
      <c r="AB117">
        <f>(-I117*44100)</f>
        <v>0</v>
      </c>
      <c r="AC117">
        <f>2*29.3*Q117*0.92*(DZ117-V117)</f>
        <v>0</v>
      </c>
      <c r="AD117">
        <f>2*0.95*5.67E-8*(((DZ117+$B$9)+273)^4-(V117+273)^4)</f>
        <v>0</v>
      </c>
      <c r="AE117">
        <f>T117+AD117+AB117+AC117</f>
        <v>0</v>
      </c>
      <c r="AF117">
        <f>DW117*AT117*(DR117-DQ117*(1000-AT117*DT117)/(1000-AT117*DS117))/(100*DK117)</f>
        <v>0</v>
      </c>
      <c r="AG117">
        <f>1000*DW117*AT117*(DS117-DT117)/(100*DK117*(1000-AT117*DS117))</f>
        <v>0</v>
      </c>
      <c r="AH117">
        <f>(AI117 - AJ117 - DX117*1E3/(8.314*(DZ117+273.15)) * AL117/DW117 * AK117) * DW117/(100*DK117) * (1000 - DT117)/1000</f>
        <v>0</v>
      </c>
      <c r="AI117">
        <v>423.7959853716152</v>
      </c>
      <c r="AJ117">
        <v>421.5088484848483</v>
      </c>
      <c r="AK117">
        <v>-0.6904426377152263</v>
      </c>
      <c r="AL117">
        <v>67.30139003579045</v>
      </c>
      <c r="AM117">
        <f>(AO117 - AN117 + DX117*1E3/(8.314*(DZ117+273.15)) * AQ117/DW117 * AP117) * DW117/(100*DK117) * 1000/(1000 - AO117)</f>
        <v>0</v>
      </c>
      <c r="AN117">
        <v>23.67556861910141</v>
      </c>
      <c r="AO117">
        <v>24.30821393939393</v>
      </c>
      <c r="AP117">
        <v>-6.855705359805446E-07</v>
      </c>
      <c r="AQ117">
        <v>93.42874812251745</v>
      </c>
      <c r="AR117">
        <v>0</v>
      </c>
      <c r="AS117">
        <v>0</v>
      </c>
      <c r="AT117">
        <f>IF(AR117*$H$15&gt;=AV117,1.0,(AV117/(AV117-AR117*$H$15)))</f>
        <v>0</v>
      </c>
      <c r="AU117">
        <f>(AT117-1)*100</f>
        <v>0</v>
      </c>
      <c r="AV117">
        <f>MAX(0,($B$15+$C$15*EE117)/(1+$D$15*EE117)*DX117/(DZ117+273)*$E$15)</f>
        <v>0</v>
      </c>
      <c r="AW117" t="s">
        <v>429</v>
      </c>
      <c r="AX117" t="s">
        <v>429</v>
      </c>
      <c r="AY117">
        <v>0</v>
      </c>
      <c r="AZ117">
        <v>0</v>
      </c>
      <c r="BA117">
        <f>1-AY117/AZ117</f>
        <v>0</v>
      </c>
      <c r="BB117">
        <v>0</v>
      </c>
      <c r="BC117" t="s">
        <v>429</v>
      </c>
      <c r="BD117" t="s">
        <v>429</v>
      </c>
      <c r="BE117">
        <v>0</v>
      </c>
      <c r="BF117">
        <v>0</v>
      </c>
      <c r="BG117">
        <f>1-BE117/BF117</f>
        <v>0</v>
      </c>
      <c r="BH117">
        <v>0.5</v>
      </c>
      <c r="BI117">
        <f>DH117</f>
        <v>0</v>
      </c>
      <c r="BJ117">
        <f>K117</f>
        <v>0</v>
      </c>
      <c r="BK117">
        <f>BG117*BH117*BI117</f>
        <v>0</v>
      </c>
      <c r="BL117">
        <f>(BJ117-BB117)/BI117</f>
        <v>0</v>
      </c>
      <c r="BM117">
        <f>(AZ117-BF117)/BF117</f>
        <v>0</v>
      </c>
      <c r="BN117">
        <f>AY117/(BA117+AY117/BF117)</f>
        <v>0</v>
      </c>
      <c r="BO117" t="s">
        <v>429</v>
      </c>
      <c r="BP117">
        <v>0</v>
      </c>
      <c r="BQ117">
        <f>IF(BP117&lt;&gt;0, BP117, BN117)</f>
        <v>0</v>
      </c>
      <c r="BR117">
        <f>1-BQ117/BF117</f>
        <v>0</v>
      </c>
      <c r="BS117">
        <f>(BF117-BE117)/(BF117-BQ117)</f>
        <v>0</v>
      </c>
      <c r="BT117">
        <f>(AZ117-BF117)/(AZ117-BQ117)</f>
        <v>0</v>
      </c>
      <c r="BU117">
        <f>(BF117-BE117)/(BF117-AY117)</f>
        <v>0</v>
      </c>
      <c r="BV117">
        <f>(AZ117-BF117)/(AZ117-AY117)</f>
        <v>0</v>
      </c>
      <c r="BW117">
        <f>(BS117*BQ117/BE117)</f>
        <v>0</v>
      </c>
      <c r="BX117">
        <f>(1-BW117)</f>
        <v>0</v>
      </c>
      <c r="DG117">
        <f>$B$13*EF117+$C$13*EG117+$F$13*ER117*(1-EU117)</f>
        <v>0</v>
      </c>
      <c r="DH117">
        <f>DG117*DI117</f>
        <v>0</v>
      </c>
      <c r="DI117">
        <f>($B$13*$D$11+$C$13*$D$11+$F$13*((FE117+EW117)/MAX(FE117+EW117+FF117, 0.1)*$I$11+FF117/MAX(FE117+EW117+FF117, 0.1)*$J$11))/($B$13+$C$13+$F$13)</f>
        <v>0</v>
      </c>
      <c r="DJ117">
        <f>($B$13*$K$11+$C$13*$K$11+$F$13*((FE117+EW117)/MAX(FE117+EW117+FF117, 0.1)*$P$11+FF117/MAX(FE117+EW117+FF117, 0.1)*$Q$11))/($B$13+$C$13+$F$13)</f>
        <v>0</v>
      </c>
      <c r="DK117">
        <v>1.91</v>
      </c>
      <c r="DL117">
        <v>0.5</v>
      </c>
      <c r="DM117" t="s">
        <v>430</v>
      </c>
      <c r="DN117">
        <v>2</v>
      </c>
      <c r="DO117" t="b">
        <v>1</v>
      </c>
      <c r="DP117">
        <v>1679511044.332142</v>
      </c>
      <c r="DQ117">
        <v>413.7429642857143</v>
      </c>
      <c r="DR117">
        <v>417.3080714285714</v>
      </c>
      <c r="DS117">
        <v>24.31189285714285</v>
      </c>
      <c r="DT117">
        <v>23.68023928571429</v>
      </c>
      <c r="DU117">
        <v>414.4585714285714</v>
      </c>
      <c r="DV117">
        <v>24.01232142857143</v>
      </c>
      <c r="DW117">
        <v>499.9564285714286</v>
      </c>
      <c r="DX117">
        <v>90.03155000000001</v>
      </c>
      <c r="DY117">
        <v>0.09990625714285714</v>
      </c>
      <c r="DZ117">
        <v>26.38701785714286</v>
      </c>
      <c r="EA117">
        <v>27.50284285714286</v>
      </c>
      <c r="EB117">
        <v>999.9000000000002</v>
      </c>
      <c r="EC117">
        <v>0</v>
      </c>
      <c r="ED117">
        <v>0</v>
      </c>
      <c r="EE117">
        <v>10011.51464285714</v>
      </c>
      <c r="EF117">
        <v>0</v>
      </c>
      <c r="EG117">
        <v>12.458225</v>
      </c>
      <c r="EH117">
        <v>-3.565085932142857</v>
      </c>
      <c r="EI117">
        <v>424.0525357142857</v>
      </c>
      <c r="EJ117">
        <v>427.4298214285714</v>
      </c>
      <c r="EK117">
        <v>0.6316429642857143</v>
      </c>
      <c r="EL117">
        <v>417.3080714285714</v>
      </c>
      <c r="EM117">
        <v>23.68023928571429</v>
      </c>
      <c r="EN117">
        <v>2.188836428571428</v>
      </c>
      <c r="EO117">
        <v>2.131968214285715</v>
      </c>
      <c r="EP117">
        <v>18.88084642857143</v>
      </c>
      <c r="EQ117">
        <v>18.46006428571429</v>
      </c>
      <c r="ER117">
        <v>2000.002142857143</v>
      </c>
      <c r="ES117">
        <v>0.9800037499999998</v>
      </c>
      <c r="ET117">
        <v>0.01999672857142857</v>
      </c>
      <c r="EU117">
        <v>0</v>
      </c>
      <c r="EV117">
        <v>163.9273571428571</v>
      </c>
      <c r="EW117">
        <v>5.00078</v>
      </c>
      <c r="EX117">
        <v>3302.953214285714</v>
      </c>
      <c r="EY117">
        <v>16379.66785714286</v>
      </c>
      <c r="EZ117">
        <v>39.69839285714284</v>
      </c>
      <c r="FA117">
        <v>40.99524999999999</v>
      </c>
      <c r="FB117">
        <v>39.91728571428571</v>
      </c>
      <c r="FC117">
        <v>41.43267857142855</v>
      </c>
      <c r="FD117">
        <v>41.32789285714284</v>
      </c>
      <c r="FE117">
        <v>1955.112142857143</v>
      </c>
      <c r="FF117">
        <v>39.89000000000001</v>
      </c>
      <c r="FG117">
        <v>0</v>
      </c>
      <c r="FH117">
        <v>1679511034</v>
      </c>
      <c r="FI117">
        <v>0</v>
      </c>
      <c r="FJ117">
        <v>163.90068</v>
      </c>
      <c r="FK117">
        <v>-1.036615394835622</v>
      </c>
      <c r="FL117">
        <v>15.74615381715247</v>
      </c>
      <c r="FM117">
        <v>3303.0188</v>
      </c>
      <c r="FN117">
        <v>15</v>
      </c>
      <c r="FO117">
        <v>0</v>
      </c>
      <c r="FP117" t="s">
        <v>431</v>
      </c>
      <c r="FQ117">
        <v>1679456443.1</v>
      </c>
      <c r="FR117">
        <v>1679456433.1</v>
      </c>
      <c r="FS117">
        <v>0</v>
      </c>
      <c r="FT117">
        <v>-0.109</v>
      </c>
      <c r="FU117">
        <v>0.019</v>
      </c>
      <c r="FV117">
        <v>-0.823</v>
      </c>
      <c r="FW117">
        <v>0.271</v>
      </c>
      <c r="FX117">
        <v>420</v>
      </c>
      <c r="FY117">
        <v>24</v>
      </c>
      <c r="FZ117">
        <v>0.71</v>
      </c>
      <c r="GA117">
        <v>0.25</v>
      </c>
      <c r="GB117">
        <v>-4.247533563414634</v>
      </c>
      <c r="GC117">
        <v>22.71540854006969</v>
      </c>
      <c r="GD117">
        <v>2.989606129425367</v>
      </c>
      <c r="GE117">
        <v>0</v>
      </c>
      <c r="GF117">
        <v>0.6323845365853659</v>
      </c>
      <c r="GG117">
        <v>-0.002479212543553322</v>
      </c>
      <c r="GH117">
        <v>0.00239290892570325</v>
      </c>
      <c r="GI117">
        <v>1</v>
      </c>
      <c r="GJ117">
        <v>1</v>
      </c>
      <c r="GK117">
        <v>2</v>
      </c>
      <c r="GL117" t="s">
        <v>432</v>
      </c>
      <c r="GM117">
        <v>3.10457</v>
      </c>
      <c r="GN117">
        <v>2.73555</v>
      </c>
      <c r="GO117">
        <v>0.0869321</v>
      </c>
      <c r="GP117">
        <v>0.08601209999999999</v>
      </c>
      <c r="GQ117">
        <v>0.109158</v>
      </c>
      <c r="GR117">
        <v>0.108519</v>
      </c>
      <c r="GS117">
        <v>23528.8</v>
      </c>
      <c r="GT117">
        <v>23256.4</v>
      </c>
      <c r="GU117">
        <v>26306</v>
      </c>
      <c r="GV117">
        <v>25772.3</v>
      </c>
      <c r="GW117">
        <v>37609.2</v>
      </c>
      <c r="GX117">
        <v>35052</v>
      </c>
      <c r="GY117">
        <v>46031.2</v>
      </c>
      <c r="GZ117">
        <v>42562.1</v>
      </c>
      <c r="HA117">
        <v>1.9249</v>
      </c>
      <c r="HB117">
        <v>1.97337</v>
      </c>
      <c r="HC117">
        <v>0.108909</v>
      </c>
      <c r="HD117">
        <v>0</v>
      </c>
      <c r="HE117">
        <v>25.7188</v>
      </c>
      <c r="HF117">
        <v>999.9</v>
      </c>
      <c r="HG117">
        <v>57.2</v>
      </c>
      <c r="HH117">
        <v>29.1</v>
      </c>
      <c r="HI117">
        <v>25.701</v>
      </c>
      <c r="HJ117">
        <v>60.5032</v>
      </c>
      <c r="HK117">
        <v>25.5248</v>
      </c>
      <c r="HL117">
        <v>1</v>
      </c>
      <c r="HM117">
        <v>-0.129248</v>
      </c>
      <c r="HN117">
        <v>-0.327369</v>
      </c>
      <c r="HO117">
        <v>20.2763</v>
      </c>
      <c r="HP117">
        <v>5.21699</v>
      </c>
      <c r="HQ117">
        <v>11.9791</v>
      </c>
      <c r="HR117">
        <v>4.96485</v>
      </c>
      <c r="HS117">
        <v>3.2741</v>
      </c>
      <c r="HT117">
        <v>9999</v>
      </c>
      <c r="HU117">
        <v>9999</v>
      </c>
      <c r="HV117">
        <v>9999</v>
      </c>
      <c r="HW117">
        <v>936.3</v>
      </c>
      <c r="HX117">
        <v>1.86416</v>
      </c>
      <c r="HY117">
        <v>1.86007</v>
      </c>
      <c r="HZ117">
        <v>1.85837</v>
      </c>
      <c r="IA117">
        <v>1.85984</v>
      </c>
      <c r="IB117">
        <v>1.85989</v>
      </c>
      <c r="IC117">
        <v>1.8583</v>
      </c>
      <c r="ID117">
        <v>1.85732</v>
      </c>
      <c r="IE117">
        <v>1.85236</v>
      </c>
      <c r="IF117">
        <v>0</v>
      </c>
      <c r="IG117">
        <v>0</v>
      </c>
      <c r="IH117">
        <v>0</v>
      </c>
      <c r="II117">
        <v>0</v>
      </c>
      <c r="IJ117" t="s">
        <v>433</v>
      </c>
      <c r="IK117" t="s">
        <v>434</v>
      </c>
      <c r="IL117" t="s">
        <v>435</v>
      </c>
      <c r="IM117" t="s">
        <v>435</v>
      </c>
      <c r="IN117" t="s">
        <v>435</v>
      </c>
      <c r="IO117" t="s">
        <v>435</v>
      </c>
      <c r="IP117">
        <v>0</v>
      </c>
      <c r="IQ117">
        <v>100</v>
      </c>
      <c r="IR117">
        <v>100</v>
      </c>
      <c r="IS117">
        <v>-0.713</v>
      </c>
      <c r="IT117">
        <v>0.2994</v>
      </c>
      <c r="IU117">
        <v>-0.3228139330668147</v>
      </c>
      <c r="IV117">
        <v>-0.001399286051689175</v>
      </c>
      <c r="IW117">
        <v>1.297619083215453E-06</v>
      </c>
      <c r="IX117">
        <v>-4.997941095464379E-10</v>
      </c>
      <c r="IY117">
        <v>-0.005634625857734406</v>
      </c>
      <c r="IZ117">
        <v>-0.003512179546530375</v>
      </c>
      <c r="JA117">
        <v>0.0008073039280847738</v>
      </c>
      <c r="JB117">
        <v>-5.485301315548657E-06</v>
      </c>
      <c r="JC117">
        <v>2</v>
      </c>
      <c r="JD117">
        <v>1997</v>
      </c>
      <c r="JE117">
        <v>1</v>
      </c>
      <c r="JF117">
        <v>25</v>
      </c>
      <c r="JG117">
        <v>910.1</v>
      </c>
      <c r="JH117">
        <v>910.3</v>
      </c>
      <c r="JI117">
        <v>1.09009</v>
      </c>
      <c r="JJ117">
        <v>2.6123</v>
      </c>
      <c r="JK117">
        <v>1.49658</v>
      </c>
      <c r="JL117">
        <v>2.39136</v>
      </c>
      <c r="JM117">
        <v>1.54907</v>
      </c>
      <c r="JN117">
        <v>2.42065</v>
      </c>
      <c r="JO117">
        <v>34.3042</v>
      </c>
      <c r="JP117">
        <v>24.2013</v>
      </c>
      <c r="JQ117">
        <v>18</v>
      </c>
      <c r="JR117">
        <v>489.509</v>
      </c>
      <c r="JS117">
        <v>533.6180000000001</v>
      </c>
      <c r="JT117">
        <v>24.6479</v>
      </c>
      <c r="JU117">
        <v>25.6473</v>
      </c>
      <c r="JV117">
        <v>29.9999</v>
      </c>
      <c r="JW117">
        <v>25.7348</v>
      </c>
      <c r="JX117">
        <v>25.6898</v>
      </c>
      <c r="JY117">
        <v>21.9214</v>
      </c>
      <c r="JZ117">
        <v>10.8711</v>
      </c>
      <c r="KA117">
        <v>100</v>
      </c>
      <c r="KB117">
        <v>24.7627</v>
      </c>
      <c r="KC117">
        <v>386.596</v>
      </c>
      <c r="KD117">
        <v>23.7352</v>
      </c>
      <c r="KE117">
        <v>100.568</v>
      </c>
      <c r="KF117">
        <v>100.974</v>
      </c>
    </row>
    <row r="118" spans="1:292">
      <c r="A118">
        <v>100</v>
      </c>
      <c r="B118">
        <v>1679511057.1</v>
      </c>
      <c r="C118">
        <v>2469.599999904633</v>
      </c>
      <c r="D118" t="s">
        <v>633</v>
      </c>
      <c r="E118" t="s">
        <v>634</v>
      </c>
      <c r="F118">
        <v>5</v>
      </c>
      <c r="G118" t="s">
        <v>428</v>
      </c>
      <c r="H118">
        <v>1679511049.6</v>
      </c>
      <c r="I118">
        <f>(J118)/1000</f>
        <v>0</v>
      </c>
      <c r="J118">
        <f>IF(DO118, AM118, AG118)</f>
        <v>0</v>
      </c>
      <c r="K118">
        <f>IF(DO118, AH118, AF118)</f>
        <v>0</v>
      </c>
      <c r="L118">
        <f>DQ118 - IF(AT118&gt;1, K118*DK118*100.0/(AV118*EE118), 0)</f>
        <v>0</v>
      </c>
      <c r="M118">
        <f>((S118-I118/2)*L118-K118)/(S118+I118/2)</f>
        <v>0</v>
      </c>
      <c r="N118">
        <f>M118*(DX118+DY118)/1000.0</f>
        <v>0</v>
      </c>
      <c r="O118">
        <f>(DQ118 - IF(AT118&gt;1, K118*DK118*100.0/(AV118*EE118), 0))*(DX118+DY118)/1000.0</f>
        <v>0</v>
      </c>
      <c r="P118">
        <f>2.0/((1/R118-1/Q118)+SIGN(R118)*SQRT((1/R118-1/Q118)*(1/R118-1/Q118) + 4*DL118/((DL118+1)*(DL118+1))*(2*1/R118*1/Q118-1/Q118*1/Q118)))</f>
        <v>0</v>
      </c>
      <c r="Q118">
        <f>IF(LEFT(DM118,1)&lt;&gt;"0",IF(LEFT(DM118,1)="1",3.0,DN118),$D$5+$E$5*(EE118*DX118/($K$5*1000))+$F$5*(EE118*DX118/($K$5*1000))*MAX(MIN(DK118,$J$5),$I$5)*MAX(MIN(DK118,$J$5),$I$5)+$G$5*MAX(MIN(DK118,$J$5),$I$5)*(EE118*DX118/($K$5*1000))+$H$5*(EE118*DX118/($K$5*1000))*(EE118*DX118/($K$5*1000)))</f>
        <v>0</v>
      </c>
      <c r="R118">
        <f>I118*(1000-(1000*0.61365*exp(17.502*V118/(240.97+V118))/(DX118+DY118)+DS118)/2)/(1000*0.61365*exp(17.502*V118/(240.97+V118))/(DX118+DY118)-DS118)</f>
        <v>0</v>
      </c>
      <c r="S118">
        <f>1/((DL118+1)/(P118/1.6)+1/(Q118/1.37)) + DL118/((DL118+1)/(P118/1.6) + DL118/(Q118/1.37))</f>
        <v>0</v>
      </c>
      <c r="T118">
        <f>(DG118*DJ118)</f>
        <v>0</v>
      </c>
      <c r="U118">
        <f>(DZ118+(T118+2*0.95*5.67E-8*(((DZ118+$B$9)+273)^4-(DZ118+273)^4)-44100*I118)/(1.84*29.3*Q118+8*0.95*5.67E-8*(DZ118+273)^3))</f>
        <v>0</v>
      </c>
      <c r="V118">
        <f>($C$9*EA118+$D$9*EB118+$E$9*U118)</f>
        <v>0</v>
      </c>
      <c r="W118">
        <f>0.61365*exp(17.502*V118/(240.97+V118))</f>
        <v>0</v>
      </c>
      <c r="X118">
        <f>(Y118/Z118*100)</f>
        <v>0</v>
      </c>
      <c r="Y118">
        <f>DS118*(DX118+DY118)/1000</f>
        <v>0</v>
      </c>
      <c r="Z118">
        <f>0.61365*exp(17.502*DZ118/(240.97+DZ118))</f>
        <v>0</v>
      </c>
      <c r="AA118">
        <f>(W118-DS118*(DX118+DY118)/1000)</f>
        <v>0</v>
      </c>
      <c r="AB118">
        <f>(-I118*44100)</f>
        <v>0</v>
      </c>
      <c r="AC118">
        <f>2*29.3*Q118*0.92*(DZ118-V118)</f>
        <v>0</v>
      </c>
      <c r="AD118">
        <f>2*0.95*5.67E-8*(((DZ118+$B$9)+273)^4-(V118+273)^4)</f>
        <v>0</v>
      </c>
      <c r="AE118">
        <f>T118+AD118+AB118+AC118</f>
        <v>0</v>
      </c>
      <c r="AF118">
        <f>DW118*AT118*(DR118-DQ118*(1000-AT118*DT118)/(1000-AT118*DS118))/(100*DK118)</f>
        <v>0</v>
      </c>
      <c r="AG118">
        <f>1000*DW118*AT118*(DS118-DT118)/(100*DK118*(1000-AT118*DS118))</f>
        <v>0</v>
      </c>
      <c r="AH118">
        <f>(AI118 - AJ118 - DX118*1E3/(8.314*(DZ118+273.15)) * AL118/DW118 * AK118) * DW118/(100*DK118) * (1000 - DT118)/1000</f>
        <v>0</v>
      </c>
      <c r="AI118">
        <v>409.6095918272532</v>
      </c>
      <c r="AJ118">
        <v>412.8267636363635</v>
      </c>
      <c r="AK118">
        <v>-1.845996381234743</v>
      </c>
      <c r="AL118">
        <v>67.30139003579045</v>
      </c>
      <c r="AM118">
        <f>(AO118 - AN118 + DX118*1E3/(8.314*(DZ118+273.15)) * AQ118/DW118 * AP118) * DW118/(100*DK118) * 1000/(1000 - AO118)</f>
        <v>0</v>
      </c>
      <c r="AN118">
        <v>23.6699232683438</v>
      </c>
      <c r="AO118">
        <v>24.31269878787879</v>
      </c>
      <c r="AP118">
        <v>5.020805317761734E-06</v>
      </c>
      <c r="AQ118">
        <v>93.42874812251745</v>
      </c>
      <c r="AR118">
        <v>0</v>
      </c>
      <c r="AS118">
        <v>0</v>
      </c>
      <c r="AT118">
        <f>IF(AR118*$H$15&gt;=AV118,1.0,(AV118/(AV118-AR118*$H$15)))</f>
        <v>0</v>
      </c>
      <c r="AU118">
        <f>(AT118-1)*100</f>
        <v>0</v>
      </c>
      <c r="AV118">
        <f>MAX(0,($B$15+$C$15*EE118)/(1+$D$15*EE118)*DX118/(DZ118+273)*$E$15)</f>
        <v>0</v>
      </c>
      <c r="AW118" t="s">
        <v>429</v>
      </c>
      <c r="AX118" t="s">
        <v>429</v>
      </c>
      <c r="AY118">
        <v>0</v>
      </c>
      <c r="AZ118">
        <v>0</v>
      </c>
      <c r="BA118">
        <f>1-AY118/AZ118</f>
        <v>0</v>
      </c>
      <c r="BB118">
        <v>0</v>
      </c>
      <c r="BC118" t="s">
        <v>429</v>
      </c>
      <c r="BD118" t="s">
        <v>429</v>
      </c>
      <c r="BE118">
        <v>0</v>
      </c>
      <c r="BF118">
        <v>0</v>
      </c>
      <c r="BG118">
        <f>1-BE118/BF118</f>
        <v>0</v>
      </c>
      <c r="BH118">
        <v>0.5</v>
      </c>
      <c r="BI118">
        <f>DH118</f>
        <v>0</v>
      </c>
      <c r="BJ118">
        <f>K118</f>
        <v>0</v>
      </c>
      <c r="BK118">
        <f>BG118*BH118*BI118</f>
        <v>0</v>
      </c>
      <c r="BL118">
        <f>(BJ118-BB118)/BI118</f>
        <v>0</v>
      </c>
      <c r="BM118">
        <f>(AZ118-BF118)/BF118</f>
        <v>0</v>
      </c>
      <c r="BN118">
        <f>AY118/(BA118+AY118/BF118)</f>
        <v>0</v>
      </c>
      <c r="BO118" t="s">
        <v>429</v>
      </c>
      <c r="BP118">
        <v>0</v>
      </c>
      <c r="BQ118">
        <f>IF(BP118&lt;&gt;0, BP118, BN118)</f>
        <v>0</v>
      </c>
      <c r="BR118">
        <f>1-BQ118/BF118</f>
        <v>0</v>
      </c>
      <c r="BS118">
        <f>(BF118-BE118)/(BF118-BQ118)</f>
        <v>0</v>
      </c>
      <c r="BT118">
        <f>(AZ118-BF118)/(AZ118-BQ118)</f>
        <v>0</v>
      </c>
      <c r="BU118">
        <f>(BF118-BE118)/(BF118-AY118)</f>
        <v>0</v>
      </c>
      <c r="BV118">
        <f>(AZ118-BF118)/(AZ118-AY118)</f>
        <v>0</v>
      </c>
      <c r="BW118">
        <f>(BS118*BQ118/BE118)</f>
        <v>0</v>
      </c>
      <c r="BX118">
        <f>(1-BW118)</f>
        <v>0</v>
      </c>
      <c r="DG118">
        <f>$B$13*EF118+$C$13*EG118+$F$13*ER118*(1-EU118)</f>
        <v>0</v>
      </c>
      <c r="DH118">
        <f>DG118*DI118</f>
        <v>0</v>
      </c>
      <c r="DI118">
        <f>($B$13*$D$11+$C$13*$D$11+$F$13*((FE118+EW118)/MAX(FE118+EW118+FF118, 0.1)*$I$11+FF118/MAX(FE118+EW118+FF118, 0.1)*$J$11))/($B$13+$C$13+$F$13)</f>
        <v>0</v>
      </c>
      <c r="DJ118">
        <f>($B$13*$K$11+$C$13*$K$11+$F$13*((FE118+EW118)/MAX(FE118+EW118+FF118, 0.1)*$P$11+FF118/MAX(FE118+EW118+FF118, 0.1)*$Q$11))/($B$13+$C$13+$F$13)</f>
        <v>0</v>
      </c>
      <c r="DK118">
        <v>1.91</v>
      </c>
      <c r="DL118">
        <v>0.5</v>
      </c>
      <c r="DM118" t="s">
        <v>430</v>
      </c>
      <c r="DN118">
        <v>2</v>
      </c>
      <c r="DO118" t="b">
        <v>1</v>
      </c>
      <c r="DP118">
        <v>1679511049.6</v>
      </c>
      <c r="DQ118">
        <v>411.2152962962962</v>
      </c>
      <c r="DR118">
        <v>409.8255555555555</v>
      </c>
      <c r="DS118">
        <v>24.31010740740741</v>
      </c>
      <c r="DT118">
        <v>23.67457037037038</v>
      </c>
      <c r="DU118">
        <v>411.9294444444445</v>
      </c>
      <c r="DV118">
        <v>24.01058148148148</v>
      </c>
      <c r="DW118">
        <v>499.9502592592593</v>
      </c>
      <c r="DX118">
        <v>90.02924814814816</v>
      </c>
      <c r="DY118">
        <v>0.09991418518518519</v>
      </c>
      <c r="DZ118">
        <v>26.38642962962963</v>
      </c>
      <c r="EA118">
        <v>27.50057777777777</v>
      </c>
      <c r="EB118">
        <v>999.9000000000001</v>
      </c>
      <c r="EC118">
        <v>0</v>
      </c>
      <c r="ED118">
        <v>0</v>
      </c>
      <c r="EE118">
        <v>10017.66296296296</v>
      </c>
      <c r="EF118">
        <v>0</v>
      </c>
      <c r="EG118">
        <v>12.46338888888889</v>
      </c>
      <c r="EH118">
        <v>1.3898757</v>
      </c>
      <c r="EI118">
        <v>421.461074074074</v>
      </c>
      <c r="EJ118">
        <v>419.7633703703704</v>
      </c>
      <c r="EK118">
        <v>0.6355256666666667</v>
      </c>
      <c r="EL118">
        <v>409.8255555555555</v>
      </c>
      <c r="EM118">
        <v>23.67457037037038</v>
      </c>
      <c r="EN118">
        <v>2.18861962962963</v>
      </c>
      <c r="EO118">
        <v>2.131404074074074</v>
      </c>
      <c r="EP118">
        <v>18.87927037037037</v>
      </c>
      <c r="EQ118">
        <v>18.45583703703704</v>
      </c>
      <c r="ER118">
        <v>2000.007037037037</v>
      </c>
      <c r="ES118">
        <v>0.9800043333333333</v>
      </c>
      <c r="ET118">
        <v>0.01999612962962963</v>
      </c>
      <c r="EU118">
        <v>0</v>
      </c>
      <c r="EV118">
        <v>163.8583703703704</v>
      </c>
      <c r="EW118">
        <v>5.00078</v>
      </c>
      <c r="EX118">
        <v>3304.140740740741</v>
      </c>
      <c r="EY118">
        <v>16379.71481481481</v>
      </c>
      <c r="EZ118">
        <v>39.79366666666666</v>
      </c>
      <c r="FA118">
        <v>41.06925925925925</v>
      </c>
      <c r="FB118">
        <v>40.07159259259259</v>
      </c>
      <c r="FC118">
        <v>41.54374074074073</v>
      </c>
      <c r="FD118">
        <v>41.37248148148148</v>
      </c>
      <c r="FE118">
        <v>1955.117037037037</v>
      </c>
      <c r="FF118">
        <v>39.89000000000001</v>
      </c>
      <c r="FG118">
        <v>0</v>
      </c>
      <c r="FH118">
        <v>1679511039.4</v>
      </c>
      <c r="FI118">
        <v>0</v>
      </c>
      <c r="FJ118">
        <v>163.8536923076923</v>
      </c>
      <c r="FK118">
        <v>-0.2986666625064962</v>
      </c>
      <c r="FL118">
        <v>14.06051280091161</v>
      </c>
      <c r="FM118">
        <v>3304.13423076923</v>
      </c>
      <c r="FN118">
        <v>15</v>
      </c>
      <c r="FO118">
        <v>0</v>
      </c>
      <c r="FP118" t="s">
        <v>431</v>
      </c>
      <c r="FQ118">
        <v>1679456443.1</v>
      </c>
      <c r="FR118">
        <v>1679456433.1</v>
      </c>
      <c r="FS118">
        <v>0</v>
      </c>
      <c r="FT118">
        <v>-0.109</v>
      </c>
      <c r="FU118">
        <v>0.019</v>
      </c>
      <c r="FV118">
        <v>-0.823</v>
      </c>
      <c r="FW118">
        <v>0.271</v>
      </c>
      <c r="FX118">
        <v>420</v>
      </c>
      <c r="FY118">
        <v>24</v>
      </c>
      <c r="FZ118">
        <v>0.71</v>
      </c>
      <c r="GA118">
        <v>0.25</v>
      </c>
      <c r="GB118">
        <v>-0.749451612195122</v>
      </c>
      <c r="GC118">
        <v>56.23308647038323</v>
      </c>
      <c r="GD118">
        <v>6.018632777225861</v>
      </c>
      <c r="GE118">
        <v>0</v>
      </c>
      <c r="GF118">
        <v>0.6338275121951219</v>
      </c>
      <c r="GG118">
        <v>0.04132701742160355</v>
      </c>
      <c r="GH118">
        <v>0.004513566315453623</v>
      </c>
      <c r="GI118">
        <v>1</v>
      </c>
      <c r="GJ118">
        <v>1</v>
      </c>
      <c r="GK118">
        <v>2</v>
      </c>
      <c r="GL118" t="s">
        <v>432</v>
      </c>
      <c r="GM118">
        <v>3.10456</v>
      </c>
      <c r="GN118">
        <v>2.73544</v>
      </c>
      <c r="GO118">
        <v>0.0854876</v>
      </c>
      <c r="GP118">
        <v>0.0835142</v>
      </c>
      <c r="GQ118">
        <v>0.10917</v>
      </c>
      <c r="GR118">
        <v>0.108498</v>
      </c>
      <c r="GS118">
        <v>23565.6</v>
      </c>
      <c r="GT118">
        <v>23320</v>
      </c>
      <c r="GU118">
        <v>26305.5</v>
      </c>
      <c r="GV118">
        <v>25772.3</v>
      </c>
      <c r="GW118">
        <v>37608.2</v>
      </c>
      <c r="GX118">
        <v>35052.5</v>
      </c>
      <c r="GY118">
        <v>46030.7</v>
      </c>
      <c r="GZ118">
        <v>42562</v>
      </c>
      <c r="HA118">
        <v>1.92498</v>
      </c>
      <c r="HB118">
        <v>1.97295</v>
      </c>
      <c r="HC118">
        <v>0.109848</v>
      </c>
      <c r="HD118">
        <v>0</v>
      </c>
      <c r="HE118">
        <v>25.7142</v>
      </c>
      <c r="HF118">
        <v>999.9</v>
      </c>
      <c r="HG118">
        <v>57.2</v>
      </c>
      <c r="HH118">
        <v>29.1</v>
      </c>
      <c r="HI118">
        <v>25.7025</v>
      </c>
      <c r="HJ118">
        <v>60.9632</v>
      </c>
      <c r="HK118">
        <v>25.7011</v>
      </c>
      <c r="HL118">
        <v>1</v>
      </c>
      <c r="HM118">
        <v>-0.12987</v>
      </c>
      <c r="HN118">
        <v>0.0503813</v>
      </c>
      <c r="HO118">
        <v>20.2772</v>
      </c>
      <c r="HP118">
        <v>5.21669</v>
      </c>
      <c r="HQ118">
        <v>11.9784</v>
      </c>
      <c r="HR118">
        <v>4.9648</v>
      </c>
      <c r="HS118">
        <v>3.27393</v>
      </c>
      <c r="HT118">
        <v>9999</v>
      </c>
      <c r="HU118">
        <v>9999</v>
      </c>
      <c r="HV118">
        <v>9999</v>
      </c>
      <c r="HW118">
        <v>936.3</v>
      </c>
      <c r="HX118">
        <v>1.86417</v>
      </c>
      <c r="HY118">
        <v>1.86009</v>
      </c>
      <c r="HZ118">
        <v>1.85837</v>
      </c>
      <c r="IA118">
        <v>1.85986</v>
      </c>
      <c r="IB118">
        <v>1.85989</v>
      </c>
      <c r="IC118">
        <v>1.85831</v>
      </c>
      <c r="ID118">
        <v>1.85732</v>
      </c>
      <c r="IE118">
        <v>1.85238</v>
      </c>
      <c r="IF118">
        <v>0</v>
      </c>
      <c r="IG118">
        <v>0</v>
      </c>
      <c r="IH118">
        <v>0</v>
      </c>
      <c r="II118">
        <v>0</v>
      </c>
      <c r="IJ118" t="s">
        <v>433</v>
      </c>
      <c r="IK118" t="s">
        <v>434</v>
      </c>
      <c r="IL118" t="s">
        <v>435</v>
      </c>
      <c r="IM118" t="s">
        <v>435</v>
      </c>
      <c r="IN118" t="s">
        <v>435</v>
      </c>
      <c r="IO118" t="s">
        <v>435</v>
      </c>
      <c r="IP118">
        <v>0</v>
      </c>
      <c r="IQ118">
        <v>100</v>
      </c>
      <c r="IR118">
        <v>100</v>
      </c>
      <c r="IS118">
        <v>-0.709</v>
      </c>
      <c r="IT118">
        <v>0.2996</v>
      </c>
      <c r="IU118">
        <v>-0.3228139330668147</v>
      </c>
      <c r="IV118">
        <v>-0.001399286051689175</v>
      </c>
      <c r="IW118">
        <v>1.297619083215453E-06</v>
      </c>
      <c r="IX118">
        <v>-4.997941095464379E-10</v>
      </c>
      <c r="IY118">
        <v>-0.005634625857734406</v>
      </c>
      <c r="IZ118">
        <v>-0.003512179546530375</v>
      </c>
      <c r="JA118">
        <v>0.0008073039280847738</v>
      </c>
      <c r="JB118">
        <v>-5.485301315548657E-06</v>
      </c>
      <c r="JC118">
        <v>2</v>
      </c>
      <c r="JD118">
        <v>1997</v>
      </c>
      <c r="JE118">
        <v>1</v>
      </c>
      <c r="JF118">
        <v>25</v>
      </c>
      <c r="JG118">
        <v>910.2</v>
      </c>
      <c r="JH118">
        <v>910.4</v>
      </c>
      <c r="JI118">
        <v>1.05225</v>
      </c>
      <c r="JJ118">
        <v>2.61963</v>
      </c>
      <c r="JK118">
        <v>1.49658</v>
      </c>
      <c r="JL118">
        <v>2.39136</v>
      </c>
      <c r="JM118">
        <v>1.54907</v>
      </c>
      <c r="JN118">
        <v>2.42065</v>
      </c>
      <c r="JO118">
        <v>34.3042</v>
      </c>
      <c r="JP118">
        <v>24.2013</v>
      </c>
      <c r="JQ118">
        <v>18</v>
      </c>
      <c r="JR118">
        <v>489.57</v>
      </c>
      <c r="JS118">
        <v>533.346</v>
      </c>
      <c r="JT118">
        <v>24.7671</v>
      </c>
      <c r="JU118">
        <v>25.65</v>
      </c>
      <c r="JV118">
        <v>29.9999</v>
      </c>
      <c r="JW118">
        <v>25.737</v>
      </c>
      <c r="JX118">
        <v>25.6919</v>
      </c>
      <c r="JY118">
        <v>21.1559</v>
      </c>
      <c r="JZ118">
        <v>10.8711</v>
      </c>
      <c r="KA118">
        <v>100</v>
      </c>
      <c r="KB118">
        <v>24.7646</v>
      </c>
      <c r="KC118">
        <v>366.56</v>
      </c>
      <c r="KD118">
        <v>23.7352</v>
      </c>
      <c r="KE118">
        <v>100.566</v>
      </c>
      <c r="KF118">
        <v>100.974</v>
      </c>
    </row>
    <row r="119" spans="1:292">
      <c r="A119">
        <v>101</v>
      </c>
      <c r="B119">
        <v>1679511062.1</v>
      </c>
      <c r="C119">
        <v>2474.599999904633</v>
      </c>
      <c r="D119" t="s">
        <v>635</v>
      </c>
      <c r="E119" t="s">
        <v>636</v>
      </c>
      <c r="F119">
        <v>5</v>
      </c>
      <c r="G119" t="s">
        <v>428</v>
      </c>
      <c r="H119">
        <v>1679511054.314285</v>
      </c>
      <c r="I119">
        <f>(J119)/1000</f>
        <v>0</v>
      </c>
      <c r="J119">
        <f>IF(DO119, AM119, AG119)</f>
        <v>0</v>
      </c>
      <c r="K119">
        <f>IF(DO119, AH119, AF119)</f>
        <v>0</v>
      </c>
      <c r="L119">
        <f>DQ119 - IF(AT119&gt;1, K119*DK119*100.0/(AV119*EE119), 0)</f>
        <v>0</v>
      </c>
      <c r="M119">
        <f>((S119-I119/2)*L119-K119)/(S119+I119/2)</f>
        <v>0</v>
      </c>
      <c r="N119">
        <f>M119*(DX119+DY119)/1000.0</f>
        <v>0</v>
      </c>
      <c r="O119">
        <f>(DQ119 - IF(AT119&gt;1, K119*DK119*100.0/(AV119*EE119), 0))*(DX119+DY119)/1000.0</f>
        <v>0</v>
      </c>
      <c r="P119">
        <f>2.0/((1/R119-1/Q119)+SIGN(R119)*SQRT((1/R119-1/Q119)*(1/R119-1/Q119) + 4*DL119/((DL119+1)*(DL119+1))*(2*1/R119*1/Q119-1/Q119*1/Q119)))</f>
        <v>0</v>
      </c>
      <c r="Q119">
        <f>IF(LEFT(DM119,1)&lt;&gt;"0",IF(LEFT(DM119,1)="1",3.0,DN119),$D$5+$E$5*(EE119*DX119/($K$5*1000))+$F$5*(EE119*DX119/($K$5*1000))*MAX(MIN(DK119,$J$5),$I$5)*MAX(MIN(DK119,$J$5),$I$5)+$G$5*MAX(MIN(DK119,$J$5),$I$5)*(EE119*DX119/($K$5*1000))+$H$5*(EE119*DX119/($K$5*1000))*(EE119*DX119/($K$5*1000)))</f>
        <v>0</v>
      </c>
      <c r="R119">
        <f>I119*(1000-(1000*0.61365*exp(17.502*V119/(240.97+V119))/(DX119+DY119)+DS119)/2)/(1000*0.61365*exp(17.502*V119/(240.97+V119))/(DX119+DY119)-DS119)</f>
        <v>0</v>
      </c>
      <c r="S119">
        <f>1/((DL119+1)/(P119/1.6)+1/(Q119/1.37)) + DL119/((DL119+1)/(P119/1.6) + DL119/(Q119/1.37))</f>
        <v>0</v>
      </c>
      <c r="T119">
        <f>(DG119*DJ119)</f>
        <v>0</v>
      </c>
      <c r="U119">
        <f>(DZ119+(T119+2*0.95*5.67E-8*(((DZ119+$B$9)+273)^4-(DZ119+273)^4)-44100*I119)/(1.84*29.3*Q119+8*0.95*5.67E-8*(DZ119+273)^3))</f>
        <v>0</v>
      </c>
      <c r="V119">
        <f>($C$9*EA119+$D$9*EB119+$E$9*U119)</f>
        <v>0</v>
      </c>
      <c r="W119">
        <f>0.61365*exp(17.502*V119/(240.97+V119))</f>
        <v>0</v>
      </c>
      <c r="X119">
        <f>(Y119/Z119*100)</f>
        <v>0</v>
      </c>
      <c r="Y119">
        <f>DS119*(DX119+DY119)/1000</f>
        <v>0</v>
      </c>
      <c r="Z119">
        <f>0.61365*exp(17.502*DZ119/(240.97+DZ119))</f>
        <v>0</v>
      </c>
      <c r="AA119">
        <f>(W119-DS119*(DX119+DY119)/1000)</f>
        <v>0</v>
      </c>
      <c r="AB119">
        <f>(-I119*44100)</f>
        <v>0</v>
      </c>
      <c r="AC119">
        <f>2*29.3*Q119*0.92*(DZ119-V119)</f>
        <v>0</v>
      </c>
      <c r="AD119">
        <f>2*0.95*5.67E-8*(((DZ119+$B$9)+273)^4-(V119+273)^4)</f>
        <v>0</v>
      </c>
      <c r="AE119">
        <f>T119+AD119+AB119+AC119</f>
        <v>0</v>
      </c>
      <c r="AF119">
        <f>DW119*AT119*(DR119-DQ119*(1000-AT119*DT119)/(1000-AT119*DS119))/(100*DK119)</f>
        <v>0</v>
      </c>
      <c r="AG119">
        <f>1000*DW119*AT119*(DS119-DT119)/(100*DK119*(1000-AT119*DS119))</f>
        <v>0</v>
      </c>
      <c r="AH119">
        <f>(AI119 - AJ119 - DX119*1E3/(8.314*(DZ119+273.15)) * AL119/DW119 * AK119) * DW119/(100*DK119) * (1000 - DT119)/1000</f>
        <v>0</v>
      </c>
      <c r="AI119">
        <v>393.3876120660688</v>
      </c>
      <c r="AJ119">
        <v>400.2457878787879</v>
      </c>
      <c r="AK119">
        <v>-2.576169296332081</v>
      </c>
      <c r="AL119">
        <v>67.30139003579045</v>
      </c>
      <c r="AM119">
        <f>(AO119 - AN119 + DX119*1E3/(8.314*(DZ119+273.15)) * AQ119/DW119 * AP119) * DW119/(100*DK119) * 1000/(1000 - AO119)</f>
        <v>0</v>
      </c>
      <c r="AN119">
        <v>23.66205772127732</v>
      </c>
      <c r="AO119">
        <v>24.31478848484848</v>
      </c>
      <c r="AP119">
        <v>3.615718901424019E-06</v>
      </c>
      <c r="AQ119">
        <v>93.42874812251745</v>
      </c>
      <c r="AR119">
        <v>0</v>
      </c>
      <c r="AS119">
        <v>0</v>
      </c>
      <c r="AT119">
        <f>IF(AR119*$H$15&gt;=AV119,1.0,(AV119/(AV119-AR119*$H$15)))</f>
        <v>0</v>
      </c>
      <c r="AU119">
        <f>(AT119-1)*100</f>
        <v>0</v>
      </c>
      <c r="AV119">
        <f>MAX(0,($B$15+$C$15*EE119)/(1+$D$15*EE119)*DX119/(DZ119+273)*$E$15)</f>
        <v>0</v>
      </c>
      <c r="AW119" t="s">
        <v>429</v>
      </c>
      <c r="AX119" t="s">
        <v>429</v>
      </c>
      <c r="AY119">
        <v>0</v>
      </c>
      <c r="AZ119">
        <v>0</v>
      </c>
      <c r="BA119">
        <f>1-AY119/AZ119</f>
        <v>0</v>
      </c>
      <c r="BB119">
        <v>0</v>
      </c>
      <c r="BC119" t="s">
        <v>429</v>
      </c>
      <c r="BD119" t="s">
        <v>429</v>
      </c>
      <c r="BE119">
        <v>0</v>
      </c>
      <c r="BF119">
        <v>0</v>
      </c>
      <c r="BG119">
        <f>1-BE119/BF119</f>
        <v>0</v>
      </c>
      <c r="BH119">
        <v>0.5</v>
      </c>
      <c r="BI119">
        <f>DH119</f>
        <v>0</v>
      </c>
      <c r="BJ119">
        <f>K119</f>
        <v>0</v>
      </c>
      <c r="BK119">
        <f>BG119*BH119*BI119</f>
        <v>0</v>
      </c>
      <c r="BL119">
        <f>(BJ119-BB119)/BI119</f>
        <v>0</v>
      </c>
      <c r="BM119">
        <f>(AZ119-BF119)/BF119</f>
        <v>0</v>
      </c>
      <c r="BN119">
        <f>AY119/(BA119+AY119/BF119)</f>
        <v>0</v>
      </c>
      <c r="BO119" t="s">
        <v>429</v>
      </c>
      <c r="BP119">
        <v>0</v>
      </c>
      <c r="BQ119">
        <f>IF(BP119&lt;&gt;0, BP119, BN119)</f>
        <v>0</v>
      </c>
      <c r="BR119">
        <f>1-BQ119/BF119</f>
        <v>0</v>
      </c>
      <c r="BS119">
        <f>(BF119-BE119)/(BF119-BQ119)</f>
        <v>0</v>
      </c>
      <c r="BT119">
        <f>(AZ119-BF119)/(AZ119-BQ119)</f>
        <v>0</v>
      </c>
      <c r="BU119">
        <f>(BF119-BE119)/(BF119-AY119)</f>
        <v>0</v>
      </c>
      <c r="BV119">
        <f>(AZ119-BF119)/(AZ119-AY119)</f>
        <v>0</v>
      </c>
      <c r="BW119">
        <f>(BS119*BQ119/BE119)</f>
        <v>0</v>
      </c>
      <c r="BX119">
        <f>(1-BW119)</f>
        <v>0</v>
      </c>
      <c r="DG119">
        <f>$B$13*EF119+$C$13*EG119+$F$13*ER119*(1-EU119)</f>
        <v>0</v>
      </c>
      <c r="DH119">
        <f>DG119*DI119</f>
        <v>0</v>
      </c>
      <c r="DI119">
        <f>($B$13*$D$11+$C$13*$D$11+$F$13*((FE119+EW119)/MAX(FE119+EW119+FF119, 0.1)*$I$11+FF119/MAX(FE119+EW119+FF119, 0.1)*$J$11))/($B$13+$C$13+$F$13)</f>
        <v>0</v>
      </c>
      <c r="DJ119">
        <f>($B$13*$K$11+$C$13*$K$11+$F$13*((FE119+EW119)/MAX(FE119+EW119+FF119, 0.1)*$P$11+FF119/MAX(FE119+EW119+FF119, 0.1)*$Q$11))/($B$13+$C$13+$F$13)</f>
        <v>0</v>
      </c>
      <c r="DK119">
        <v>1.91</v>
      </c>
      <c r="DL119">
        <v>0.5</v>
      </c>
      <c r="DM119" t="s">
        <v>430</v>
      </c>
      <c r="DN119">
        <v>2</v>
      </c>
      <c r="DO119" t="b">
        <v>1</v>
      </c>
      <c r="DP119">
        <v>1679511054.314285</v>
      </c>
      <c r="DQ119">
        <v>405.3868571428571</v>
      </c>
      <c r="DR119">
        <v>397.9906428571429</v>
      </c>
      <c r="DS119">
        <v>24.31109285714285</v>
      </c>
      <c r="DT119">
        <v>23.66885</v>
      </c>
      <c r="DU119">
        <v>406.0974285714286</v>
      </c>
      <c r="DV119">
        <v>24.01154285714286</v>
      </c>
      <c r="DW119">
        <v>499.9956071428572</v>
      </c>
      <c r="DX119">
        <v>90.02711428571429</v>
      </c>
      <c r="DY119">
        <v>0.100017525</v>
      </c>
      <c r="DZ119">
        <v>26.38837142857142</v>
      </c>
      <c r="EA119">
        <v>27.503125</v>
      </c>
      <c r="EB119">
        <v>999.9000000000002</v>
      </c>
      <c r="EC119">
        <v>0</v>
      </c>
      <c r="ED119">
        <v>0</v>
      </c>
      <c r="EE119">
        <v>10010.68928571428</v>
      </c>
      <c r="EF119">
        <v>0</v>
      </c>
      <c r="EG119">
        <v>12.46817857142857</v>
      </c>
      <c r="EH119">
        <v>7.396267996428572</v>
      </c>
      <c r="EI119">
        <v>415.4876428571429</v>
      </c>
      <c r="EJ119">
        <v>407.639107142857</v>
      </c>
      <c r="EK119">
        <v>0.6422389642857143</v>
      </c>
      <c r="EL119">
        <v>397.9906428571429</v>
      </c>
      <c r="EM119">
        <v>23.66885</v>
      </c>
      <c r="EN119">
        <v>2.188657142857143</v>
      </c>
      <c r="EO119">
        <v>2.130838928571429</v>
      </c>
      <c r="EP119">
        <v>18.87953928571429</v>
      </c>
      <c r="EQ119">
        <v>18.4516</v>
      </c>
      <c r="ER119">
        <v>2000.016071428572</v>
      </c>
      <c r="ES119">
        <v>0.9800049285714285</v>
      </c>
      <c r="ET119">
        <v>0.01999551428571428</v>
      </c>
      <c r="EU119">
        <v>0</v>
      </c>
      <c r="EV119">
        <v>163.7870714285714</v>
      </c>
      <c r="EW119">
        <v>5.00078</v>
      </c>
      <c r="EX119">
        <v>3305.051428571429</v>
      </c>
      <c r="EY119">
        <v>16379.79285714285</v>
      </c>
      <c r="EZ119">
        <v>39.87696428571428</v>
      </c>
      <c r="FA119">
        <v>41.13814285714285</v>
      </c>
      <c r="FB119">
        <v>40.15378571428572</v>
      </c>
      <c r="FC119">
        <v>41.64932142857142</v>
      </c>
      <c r="FD119">
        <v>41.39485714285713</v>
      </c>
      <c r="FE119">
        <v>1955.126071428571</v>
      </c>
      <c r="FF119">
        <v>39.89000000000001</v>
      </c>
      <c r="FG119">
        <v>0</v>
      </c>
      <c r="FH119">
        <v>1679511044.2</v>
      </c>
      <c r="FI119">
        <v>0</v>
      </c>
      <c r="FJ119">
        <v>163.7760384615385</v>
      </c>
      <c r="FK119">
        <v>-0.4844786317949873</v>
      </c>
      <c r="FL119">
        <v>8.488205133363062</v>
      </c>
      <c r="FM119">
        <v>3305.062307692308</v>
      </c>
      <c r="FN119">
        <v>15</v>
      </c>
      <c r="FO119">
        <v>0</v>
      </c>
      <c r="FP119" t="s">
        <v>431</v>
      </c>
      <c r="FQ119">
        <v>1679456443.1</v>
      </c>
      <c r="FR119">
        <v>1679456433.1</v>
      </c>
      <c r="FS119">
        <v>0</v>
      </c>
      <c r="FT119">
        <v>-0.109</v>
      </c>
      <c r="FU119">
        <v>0.019</v>
      </c>
      <c r="FV119">
        <v>-0.823</v>
      </c>
      <c r="FW119">
        <v>0.271</v>
      </c>
      <c r="FX119">
        <v>420</v>
      </c>
      <c r="FY119">
        <v>24</v>
      </c>
      <c r="FZ119">
        <v>0.71</v>
      </c>
      <c r="GA119">
        <v>0.25</v>
      </c>
      <c r="GB119">
        <v>2.960334241463415</v>
      </c>
      <c r="GC119">
        <v>74.31765613170731</v>
      </c>
      <c r="GD119">
        <v>7.45546797337835</v>
      </c>
      <c r="GE119">
        <v>0</v>
      </c>
      <c r="GF119">
        <v>0.6379656341463416</v>
      </c>
      <c r="GG119">
        <v>0.07452397212543678</v>
      </c>
      <c r="GH119">
        <v>0.007793309565781554</v>
      </c>
      <c r="GI119">
        <v>1</v>
      </c>
      <c r="GJ119">
        <v>1</v>
      </c>
      <c r="GK119">
        <v>2</v>
      </c>
      <c r="GL119" t="s">
        <v>432</v>
      </c>
      <c r="GM119">
        <v>3.10452</v>
      </c>
      <c r="GN119">
        <v>2.73536</v>
      </c>
      <c r="GO119">
        <v>0.08343879999999999</v>
      </c>
      <c r="GP119">
        <v>0.0808103</v>
      </c>
      <c r="GQ119">
        <v>0.109168</v>
      </c>
      <c r="GR119">
        <v>0.108471</v>
      </c>
      <c r="GS119">
        <v>23618.4</v>
      </c>
      <c r="GT119">
        <v>23388.7</v>
      </c>
      <c r="GU119">
        <v>26305.5</v>
      </c>
      <c r="GV119">
        <v>25772.3</v>
      </c>
      <c r="GW119">
        <v>37608</v>
      </c>
      <c r="GX119">
        <v>35053.2</v>
      </c>
      <c r="GY119">
        <v>46030.7</v>
      </c>
      <c r="GZ119">
        <v>42562</v>
      </c>
      <c r="HA119">
        <v>1.92467</v>
      </c>
      <c r="HB119">
        <v>1.97285</v>
      </c>
      <c r="HC119">
        <v>0.109643</v>
      </c>
      <c r="HD119">
        <v>0</v>
      </c>
      <c r="HE119">
        <v>25.7119</v>
      </c>
      <c r="HF119">
        <v>999.9</v>
      </c>
      <c r="HG119">
        <v>57.2</v>
      </c>
      <c r="HH119">
        <v>29.1</v>
      </c>
      <c r="HI119">
        <v>25.7041</v>
      </c>
      <c r="HJ119">
        <v>60.7032</v>
      </c>
      <c r="HK119">
        <v>25.641</v>
      </c>
      <c r="HL119">
        <v>1</v>
      </c>
      <c r="HM119">
        <v>-0.129474</v>
      </c>
      <c r="HN119">
        <v>0.187454</v>
      </c>
      <c r="HO119">
        <v>20.2771</v>
      </c>
      <c r="HP119">
        <v>5.21699</v>
      </c>
      <c r="HQ119">
        <v>11.9788</v>
      </c>
      <c r="HR119">
        <v>4.9648</v>
      </c>
      <c r="HS119">
        <v>3.27385</v>
      </c>
      <c r="HT119">
        <v>9999</v>
      </c>
      <c r="HU119">
        <v>9999</v>
      </c>
      <c r="HV119">
        <v>9999</v>
      </c>
      <c r="HW119">
        <v>936.3</v>
      </c>
      <c r="HX119">
        <v>1.86417</v>
      </c>
      <c r="HY119">
        <v>1.8601</v>
      </c>
      <c r="HZ119">
        <v>1.85837</v>
      </c>
      <c r="IA119">
        <v>1.85986</v>
      </c>
      <c r="IB119">
        <v>1.8599</v>
      </c>
      <c r="IC119">
        <v>1.85832</v>
      </c>
      <c r="ID119">
        <v>1.85731</v>
      </c>
      <c r="IE119">
        <v>1.85235</v>
      </c>
      <c r="IF119">
        <v>0</v>
      </c>
      <c r="IG119">
        <v>0</v>
      </c>
      <c r="IH119">
        <v>0</v>
      </c>
      <c r="II119">
        <v>0</v>
      </c>
      <c r="IJ119" t="s">
        <v>433</v>
      </c>
      <c r="IK119" t="s">
        <v>434</v>
      </c>
      <c r="IL119" t="s">
        <v>435</v>
      </c>
      <c r="IM119" t="s">
        <v>435</v>
      </c>
      <c r="IN119" t="s">
        <v>435</v>
      </c>
      <c r="IO119" t="s">
        <v>435</v>
      </c>
      <c r="IP119">
        <v>0</v>
      </c>
      <c r="IQ119">
        <v>100</v>
      </c>
      <c r="IR119">
        <v>100</v>
      </c>
      <c r="IS119">
        <v>-0.701</v>
      </c>
      <c r="IT119">
        <v>0.2996</v>
      </c>
      <c r="IU119">
        <v>-0.3228139330668147</v>
      </c>
      <c r="IV119">
        <v>-0.001399286051689175</v>
      </c>
      <c r="IW119">
        <v>1.297619083215453E-06</v>
      </c>
      <c r="IX119">
        <v>-4.997941095464379E-10</v>
      </c>
      <c r="IY119">
        <v>-0.005634625857734406</v>
      </c>
      <c r="IZ119">
        <v>-0.003512179546530375</v>
      </c>
      <c r="JA119">
        <v>0.0008073039280847738</v>
      </c>
      <c r="JB119">
        <v>-5.485301315548657E-06</v>
      </c>
      <c r="JC119">
        <v>2</v>
      </c>
      <c r="JD119">
        <v>1997</v>
      </c>
      <c r="JE119">
        <v>1</v>
      </c>
      <c r="JF119">
        <v>25</v>
      </c>
      <c r="JG119">
        <v>910.3</v>
      </c>
      <c r="JH119">
        <v>910.5</v>
      </c>
      <c r="JI119">
        <v>1.01807</v>
      </c>
      <c r="JJ119">
        <v>2.62695</v>
      </c>
      <c r="JK119">
        <v>1.49658</v>
      </c>
      <c r="JL119">
        <v>2.39136</v>
      </c>
      <c r="JM119">
        <v>1.54907</v>
      </c>
      <c r="JN119">
        <v>2.37793</v>
      </c>
      <c r="JO119">
        <v>34.3042</v>
      </c>
      <c r="JP119">
        <v>24.1926</v>
      </c>
      <c r="JQ119">
        <v>18</v>
      </c>
      <c r="JR119">
        <v>489.419</v>
      </c>
      <c r="JS119">
        <v>533.298</v>
      </c>
      <c r="JT119">
        <v>24.7866</v>
      </c>
      <c r="JU119">
        <v>25.6532</v>
      </c>
      <c r="JV119">
        <v>30.0002</v>
      </c>
      <c r="JW119">
        <v>25.7396</v>
      </c>
      <c r="JX119">
        <v>25.6941</v>
      </c>
      <c r="JY119">
        <v>20.4843</v>
      </c>
      <c r="JZ119">
        <v>10.5963</v>
      </c>
      <c r="KA119">
        <v>100</v>
      </c>
      <c r="KB119">
        <v>24.768</v>
      </c>
      <c r="KC119">
        <v>353.203</v>
      </c>
      <c r="KD119">
        <v>23.7352</v>
      </c>
      <c r="KE119">
        <v>100.566</v>
      </c>
      <c r="KF119">
        <v>100.974</v>
      </c>
    </row>
    <row r="120" spans="1:292">
      <c r="A120">
        <v>102</v>
      </c>
      <c r="B120">
        <v>1679511067.1</v>
      </c>
      <c r="C120">
        <v>2479.599999904633</v>
      </c>
      <c r="D120" t="s">
        <v>637</v>
      </c>
      <c r="E120" t="s">
        <v>638</v>
      </c>
      <c r="F120">
        <v>5</v>
      </c>
      <c r="G120" t="s">
        <v>428</v>
      </c>
      <c r="H120">
        <v>1679511059.6</v>
      </c>
      <c r="I120">
        <f>(J120)/1000</f>
        <v>0</v>
      </c>
      <c r="J120">
        <f>IF(DO120, AM120, AG120)</f>
        <v>0</v>
      </c>
      <c r="K120">
        <f>IF(DO120, AH120, AF120)</f>
        <v>0</v>
      </c>
      <c r="L120">
        <f>DQ120 - IF(AT120&gt;1, K120*DK120*100.0/(AV120*EE120), 0)</f>
        <v>0</v>
      </c>
      <c r="M120">
        <f>((S120-I120/2)*L120-K120)/(S120+I120/2)</f>
        <v>0</v>
      </c>
      <c r="N120">
        <f>M120*(DX120+DY120)/1000.0</f>
        <v>0</v>
      </c>
      <c r="O120">
        <f>(DQ120 - IF(AT120&gt;1, K120*DK120*100.0/(AV120*EE120), 0))*(DX120+DY120)/1000.0</f>
        <v>0</v>
      </c>
      <c r="P120">
        <f>2.0/((1/R120-1/Q120)+SIGN(R120)*SQRT((1/R120-1/Q120)*(1/R120-1/Q120) + 4*DL120/((DL120+1)*(DL120+1))*(2*1/R120*1/Q120-1/Q120*1/Q120)))</f>
        <v>0</v>
      </c>
      <c r="Q120">
        <f>IF(LEFT(DM120,1)&lt;&gt;"0",IF(LEFT(DM120,1)="1",3.0,DN120),$D$5+$E$5*(EE120*DX120/($K$5*1000))+$F$5*(EE120*DX120/($K$5*1000))*MAX(MIN(DK120,$J$5),$I$5)*MAX(MIN(DK120,$J$5),$I$5)+$G$5*MAX(MIN(DK120,$J$5),$I$5)*(EE120*DX120/($K$5*1000))+$H$5*(EE120*DX120/($K$5*1000))*(EE120*DX120/($K$5*1000)))</f>
        <v>0</v>
      </c>
      <c r="R120">
        <f>I120*(1000-(1000*0.61365*exp(17.502*V120/(240.97+V120))/(DX120+DY120)+DS120)/2)/(1000*0.61365*exp(17.502*V120/(240.97+V120))/(DX120+DY120)-DS120)</f>
        <v>0</v>
      </c>
      <c r="S120">
        <f>1/((DL120+1)/(P120/1.6)+1/(Q120/1.37)) + DL120/((DL120+1)/(P120/1.6) + DL120/(Q120/1.37))</f>
        <v>0</v>
      </c>
      <c r="T120">
        <f>(DG120*DJ120)</f>
        <v>0</v>
      </c>
      <c r="U120">
        <f>(DZ120+(T120+2*0.95*5.67E-8*(((DZ120+$B$9)+273)^4-(DZ120+273)^4)-44100*I120)/(1.84*29.3*Q120+8*0.95*5.67E-8*(DZ120+273)^3))</f>
        <v>0</v>
      </c>
      <c r="V120">
        <f>($C$9*EA120+$D$9*EB120+$E$9*U120)</f>
        <v>0</v>
      </c>
      <c r="W120">
        <f>0.61365*exp(17.502*V120/(240.97+V120))</f>
        <v>0</v>
      </c>
      <c r="X120">
        <f>(Y120/Z120*100)</f>
        <v>0</v>
      </c>
      <c r="Y120">
        <f>DS120*(DX120+DY120)/1000</f>
        <v>0</v>
      </c>
      <c r="Z120">
        <f>0.61365*exp(17.502*DZ120/(240.97+DZ120))</f>
        <v>0</v>
      </c>
      <c r="AA120">
        <f>(W120-DS120*(DX120+DY120)/1000)</f>
        <v>0</v>
      </c>
      <c r="AB120">
        <f>(-I120*44100)</f>
        <v>0</v>
      </c>
      <c r="AC120">
        <f>2*29.3*Q120*0.92*(DZ120-V120)</f>
        <v>0</v>
      </c>
      <c r="AD120">
        <f>2*0.95*5.67E-8*(((DZ120+$B$9)+273)^4-(V120+273)^4)</f>
        <v>0</v>
      </c>
      <c r="AE120">
        <f>T120+AD120+AB120+AC120</f>
        <v>0</v>
      </c>
      <c r="AF120">
        <f>DW120*AT120*(DR120-DQ120*(1000-AT120*DT120)/(1000-AT120*DS120))/(100*DK120)</f>
        <v>0</v>
      </c>
      <c r="AG120">
        <f>1000*DW120*AT120*(DS120-DT120)/(100*DK120*(1000-AT120*DS120))</f>
        <v>0</v>
      </c>
      <c r="AH120">
        <f>(AI120 - AJ120 - DX120*1E3/(8.314*(DZ120+273.15)) * AL120/DW120 * AK120) * DW120/(100*DK120) * (1000 - DT120)/1000</f>
        <v>0</v>
      </c>
      <c r="AI120">
        <v>376.8751583487939</v>
      </c>
      <c r="AJ120">
        <v>385.5698787878787</v>
      </c>
      <c r="AK120">
        <v>-2.965094189760516</v>
      </c>
      <c r="AL120">
        <v>67.30139003579045</v>
      </c>
      <c r="AM120">
        <f>(AO120 - AN120 + DX120*1E3/(8.314*(DZ120+273.15)) * AQ120/DW120 * AP120) * DW120/(100*DK120) * 1000/(1000 - AO120)</f>
        <v>0</v>
      </c>
      <c r="AN120">
        <v>23.67082254691248</v>
      </c>
      <c r="AO120">
        <v>24.31342606060606</v>
      </c>
      <c r="AP120">
        <v>-3.749565141027113E-06</v>
      </c>
      <c r="AQ120">
        <v>93.42874812251745</v>
      </c>
      <c r="AR120">
        <v>0</v>
      </c>
      <c r="AS120">
        <v>0</v>
      </c>
      <c r="AT120">
        <f>IF(AR120*$H$15&gt;=AV120,1.0,(AV120/(AV120-AR120*$H$15)))</f>
        <v>0</v>
      </c>
      <c r="AU120">
        <f>(AT120-1)*100</f>
        <v>0</v>
      </c>
      <c r="AV120">
        <f>MAX(0,($B$15+$C$15*EE120)/(1+$D$15*EE120)*DX120/(DZ120+273)*$E$15)</f>
        <v>0</v>
      </c>
      <c r="AW120" t="s">
        <v>429</v>
      </c>
      <c r="AX120" t="s">
        <v>429</v>
      </c>
      <c r="AY120">
        <v>0</v>
      </c>
      <c r="AZ120">
        <v>0</v>
      </c>
      <c r="BA120">
        <f>1-AY120/AZ120</f>
        <v>0</v>
      </c>
      <c r="BB120">
        <v>0</v>
      </c>
      <c r="BC120" t="s">
        <v>429</v>
      </c>
      <c r="BD120" t="s">
        <v>429</v>
      </c>
      <c r="BE120">
        <v>0</v>
      </c>
      <c r="BF120">
        <v>0</v>
      </c>
      <c r="BG120">
        <f>1-BE120/BF120</f>
        <v>0</v>
      </c>
      <c r="BH120">
        <v>0.5</v>
      </c>
      <c r="BI120">
        <f>DH120</f>
        <v>0</v>
      </c>
      <c r="BJ120">
        <f>K120</f>
        <v>0</v>
      </c>
      <c r="BK120">
        <f>BG120*BH120*BI120</f>
        <v>0</v>
      </c>
      <c r="BL120">
        <f>(BJ120-BB120)/BI120</f>
        <v>0</v>
      </c>
      <c r="BM120">
        <f>(AZ120-BF120)/BF120</f>
        <v>0</v>
      </c>
      <c r="BN120">
        <f>AY120/(BA120+AY120/BF120)</f>
        <v>0</v>
      </c>
      <c r="BO120" t="s">
        <v>429</v>
      </c>
      <c r="BP120">
        <v>0</v>
      </c>
      <c r="BQ120">
        <f>IF(BP120&lt;&gt;0, BP120, BN120)</f>
        <v>0</v>
      </c>
      <c r="BR120">
        <f>1-BQ120/BF120</f>
        <v>0</v>
      </c>
      <c r="BS120">
        <f>(BF120-BE120)/(BF120-BQ120)</f>
        <v>0</v>
      </c>
      <c r="BT120">
        <f>(AZ120-BF120)/(AZ120-BQ120)</f>
        <v>0</v>
      </c>
      <c r="BU120">
        <f>(BF120-BE120)/(BF120-AY120)</f>
        <v>0</v>
      </c>
      <c r="BV120">
        <f>(AZ120-BF120)/(AZ120-AY120)</f>
        <v>0</v>
      </c>
      <c r="BW120">
        <f>(BS120*BQ120/BE120)</f>
        <v>0</v>
      </c>
      <c r="BX120">
        <f>(1-BW120)</f>
        <v>0</v>
      </c>
      <c r="DG120">
        <f>$B$13*EF120+$C$13*EG120+$F$13*ER120*(1-EU120)</f>
        <v>0</v>
      </c>
      <c r="DH120">
        <f>DG120*DI120</f>
        <v>0</v>
      </c>
      <c r="DI120">
        <f>($B$13*$D$11+$C$13*$D$11+$F$13*((FE120+EW120)/MAX(FE120+EW120+FF120, 0.1)*$I$11+FF120/MAX(FE120+EW120+FF120, 0.1)*$J$11))/($B$13+$C$13+$F$13)</f>
        <v>0</v>
      </c>
      <c r="DJ120">
        <f>($B$13*$K$11+$C$13*$K$11+$F$13*((FE120+EW120)/MAX(FE120+EW120+FF120, 0.1)*$P$11+FF120/MAX(FE120+EW120+FF120, 0.1)*$Q$11))/($B$13+$C$13+$F$13)</f>
        <v>0</v>
      </c>
      <c r="DK120">
        <v>1.91</v>
      </c>
      <c r="DL120">
        <v>0.5</v>
      </c>
      <c r="DM120" t="s">
        <v>430</v>
      </c>
      <c r="DN120">
        <v>2</v>
      </c>
      <c r="DO120" t="b">
        <v>1</v>
      </c>
      <c r="DP120">
        <v>1679511059.6</v>
      </c>
      <c r="DQ120">
        <v>394.7748148148148</v>
      </c>
      <c r="DR120">
        <v>381.8605555555555</v>
      </c>
      <c r="DS120">
        <v>24.31269259259259</v>
      </c>
      <c r="DT120">
        <v>23.66845185185185</v>
      </c>
      <c r="DU120">
        <v>395.4788518518519</v>
      </c>
      <c r="DV120">
        <v>24.0131</v>
      </c>
      <c r="DW120">
        <v>499.9976296296296</v>
      </c>
      <c r="DX120">
        <v>90.02452592592591</v>
      </c>
      <c r="DY120">
        <v>0.09997685185185183</v>
      </c>
      <c r="DZ120">
        <v>26.39351851851852</v>
      </c>
      <c r="EA120">
        <v>27.50512962962963</v>
      </c>
      <c r="EB120">
        <v>999.9000000000001</v>
      </c>
      <c r="EC120">
        <v>0</v>
      </c>
      <c r="ED120">
        <v>0</v>
      </c>
      <c r="EE120">
        <v>10012.22148148148</v>
      </c>
      <c r="EF120">
        <v>0</v>
      </c>
      <c r="EG120">
        <v>12.47239259259259</v>
      </c>
      <c r="EH120">
        <v>12.91430740740741</v>
      </c>
      <c r="EI120">
        <v>404.6118148148148</v>
      </c>
      <c r="EJ120">
        <v>391.1176296296297</v>
      </c>
      <c r="EK120">
        <v>0.6442414074074074</v>
      </c>
      <c r="EL120">
        <v>381.8605555555555</v>
      </c>
      <c r="EM120">
        <v>23.66845185185185</v>
      </c>
      <c r="EN120">
        <v>2.188739259259259</v>
      </c>
      <c r="EO120">
        <v>2.130741481481482</v>
      </c>
      <c r="EP120">
        <v>18.88012592592592</v>
      </c>
      <c r="EQ120">
        <v>18.45087407407407</v>
      </c>
      <c r="ER120">
        <v>2000.002222222222</v>
      </c>
      <c r="ES120">
        <v>0.9800053333333333</v>
      </c>
      <c r="ET120">
        <v>0.01999509259259259</v>
      </c>
      <c r="EU120">
        <v>0</v>
      </c>
      <c r="EV120">
        <v>163.637037037037</v>
      </c>
      <c r="EW120">
        <v>5.00078</v>
      </c>
      <c r="EX120">
        <v>3305.637407407407</v>
      </c>
      <c r="EY120">
        <v>16379.68148148148</v>
      </c>
      <c r="EZ120">
        <v>39.97659259259259</v>
      </c>
      <c r="FA120">
        <v>41.21737037037036</v>
      </c>
      <c r="FB120">
        <v>40.32607407407408</v>
      </c>
      <c r="FC120">
        <v>41.74985185185186</v>
      </c>
      <c r="FD120">
        <v>41.49748148148147</v>
      </c>
      <c r="FE120">
        <v>1955.112222222222</v>
      </c>
      <c r="FF120">
        <v>39.89000000000001</v>
      </c>
      <c r="FG120">
        <v>0</v>
      </c>
      <c r="FH120">
        <v>1679511049</v>
      </c>
      <c r="FI120">
        <v>0</v>
      </c>
      <c r="FJ120">
        <v>163.6471923076923</v>
      </c>
      <c r="FK120">
        <v>-1.594700842841686</v>
      </c>
      <c r="FL120">
        <v>4.420512820183123</v>
      </c>
      <c r="FM120">
        <v>3305.613076923076</v>
      </c>
      <c r="FN120">
        <v>15</v>
      </c>
      <c r="FO120">
        <v>0</v>
      </c>
      <c r="FP120" t="s">
        <v>431</v>
      </c>
      <c r="FQ120">
        <v>1679456443.1</v>
      </c>
      <c r="FR120">
        <v>1679456433.1</v>
      </c>
      <c r="FS120">
        <v>0</v>
      </c>
      <c r="FT120">
        <v>-0.109</v>
      </c>
      <c r="FU120">
        <v>0.019</v>
      </c>
      <c r="FV120">
        <v>-0.823</v>
      </c>
      <c r="FW120">
        <v>0.271</v>
      </c>
      <c r="FX120">
        <v>420</v>
      </c>
      <c r="FY120">
        <v>24</v>
      </c>
      <c r="FZ120">
        <v>0.71</v>
      </c>
      <c r="GA120">
        <v>0.25</v>
      </c>
      <c r="GB120">
        <v>9.306476192682927</v>
      </c>
      <c r="GC120">
        <v>63.79227724390243</v>
      </c>
      <c r="GD120">
        <v>6.504736172864326</v>
      </c>
      <c r="GE120">
        <v>0</v>
      </c>
      <c r="GF120">
        <v>0.6414919512195122</v>
      </c>
      <c r="GG120">
        <v>0.03449905923344835</v>
      </c>
      <c r="GH120">
        <v>0.008540527523980252</v>
      </c>
      <c r="GI120">
        <v>1</v>
      </c>
      <c r="GJ120">
        <v>1</v>
      </c>
      <c r="GK120">
        <v>2</v>
      </c>
      <c r="GL120" t="s">
        <v>432</v>
      </c>
      <c r="GM120">
        <v>3.10462</v>
      </c>
      <c r="GN120">
        <v>2.73563</v>
      </c>
      <c r="GO120">
        <v>0.08105519999999999</v>
      </c>
      <c r="GP120">
        <v>0.07814160000000001</v>
      </c>
      <c r="GQ120">
        <v>0.109171</v>
      </c>
      <c r="GR120">
        <v>0.108562</v>
      </c>
      <c r="GS120">
        <v>23679.6</v>
      </c>
      <c r="GT120">
        <v>23456.7</v>
      </c>
      <c r="GU120">
        <v>26305.3</v>
      </c>
      <c r="GV120">
        <v>25772.3</v>
      </c>
      <c r="GW120">
        <v>37607</v>
      </c>
      <c r="GX120">
        <v>35049.2</v>
      </c>
      <c r="GY120">
        <v>46030.1</v>
      </c>
      <c r="GZ120">
        <v>42561.8</v>
      </c>
      <c r="HA120">
        <v>1.92455</v>
      </c>
      <c r="HB120">
        <v>1.97275</v>
      </c>
      <c r="HC120">
        <v>0.109389</v>
      </c>
      <c r="HD120">
        <v>0</v>
      </c>
      <c r="HE120">
        <v>25.7119</v>
      </c>
      <c r="HF120">
        <v>999.9</v>
      </c>
      <c r="HG120">
        <v>57.2</v>
      </c>
      <c r="HH120">
        <v>29.1</v>
      </c>
      <c r="HI120">
        <v>25.702</v>
      </c>
      <c r="HJ120">
        <v>60.3832</v>
      </c>
      <c r="HK120">
        <v>25.5088</v>
      </c>
      <c r="HL120">
        <v>1</v>
      </c>
      <c r="HM120">
        <v>-0.12857</v>
      </c>
      <c r="HN120">
        <v>0.300207</v>
      </c>
      <c r="HO120">
        <v>20.277</v>
      </c>
      <c r="HP120">
        <v>5.21699</v>
      </c>
      <c r="HQ120">
        <v>11.9784</v>
      </c>
      <c r="HR120">
        <v>4.96475</v>
      </c>
      <c r="HS120">
        <v>3.27393</v>
      </c>
      <c r="HT120">
        <v>9999</v>
      </c>
      <c r="HU120">
        <v>9999</v>
      </c>
      <c r="HV120">
        <v>9999</v>
      </c>
      <c r="HW120">
        <v>936.3</v>
      </c>
      <c r="HX120">
        <v>1.86417</v>
      </c>
      <c r="HY120">
        <v>1.86013</v>
      </c>
      <c r="HZ120">
        <v>1.85837</v>
      </c>
      <c r="IA120">
        <v>1.85986</v>
      </c>
      <c r="IB120">
        <v>1.85989</v>
      </c>
      <c r="IC120">
        <v>1.85832</v>
      </c>
      <c r="ID120">
        <v>1.85731</v>
      </c>
      <c r="IE120">
        <v>1.85235</v>
      </c>
      <c r="IF120">
        <v>0</v>
      </c>
      <c r="IG120">
        <v>0</v>
      </c>
      <c r="IH120">
        <v>0</v>
      </c>
      <c r="II120">
        <v>0</v>
      </c>
      <c r="IJ120" t="s">
        <v>433</v>
      </c>
      <c r="IK120" t="s">
        <v>434</v>
      </c>
      <c r="IL120" t="s">
        <v>435</v>
      </c>
      <c r="IM120" t="s">
        <v>435</v>
      </c>
      <c r="IN120" t="s">
        <v>435</v>
      </c>
      <c r="IO120" t="s">
        <v>435</v>
      </c>
      <c r="IP120">
        <v>0</v>
      </c>
      <c r="IQ120">
        <v>100</v>
      </c>
      <c r="IR120">
        <v>100</v>
      </c>
      <c r="IS120">
        <v>-0.6909999999999999</v>
      </c>
      <c r="IT120">
        <v>0.2996</v>
      </c>
      <c r="IU120">
        <v>-0.3228139330668147</v>
      </c>
      <c r="IV120">
        <v>-0.001399286051689175</v>
      </c>
      <c r="IW120">
        <v>1.297619083215453E-06</v>
      </c>
      <c r="IX120">
        <v>-4.997941095464379E-10</v>
      </c>
      <c r="IY120">
        <v>-0.005634625857734406</v>
      </c>
      <c r="IZ120">
        <v>-0.003512179546530375</v>
      </c>
      <c r="JA120">
        <v>0.0008073039280847738</v>
      </c>
      <c r="JB120">
        <v>-5.485301315548657E-06</v>
      </c>
      <c r="JC120">
        <v>2</v>
      </c>
      <c r="JD120">
        <v>1997</v>
      </c>
      <c r="JE120">
        <v>1</v>
      </c>
      <c r="JF120">
        <v>25</v>
      </c>
      <c r="JG120">
        <v>910.4</v>
      </c>
      <c r="JH120">
        <v>910.6</v>
      </c>
      <c r="JI120">
        <v>0.977783</v>
      </c>
      <c r="JJ120">
        <v>2.62939</v>
      </c>
      <c r="JK120">
        <v>1.49658</v>
      </c>
      <c r="JL120">
        <v>2.39136</v>
      </c>
      <c r="JM120">
        <v>1.54907</v>
      </c>
      <c r="JN120">
        <v>2.33643</v>
      </c>
      <c r="JO120">
        <v>34.3042</v>
      </c>
      <c r="JP120">
        <v>24.1926</v>
      </c>
      <c r="JQ120">
        <v>18</v>
      </c>
      <c r="JR120">
        <v>489.364</v>
      </c>
      <c r="JS120">
        <v>533.255</v>
      </c>
      <c r="JT120">
        <v>24.7811</v>
      </c>
      <c r="JU120">
        <v>25.656</v>
      </c>
      <c r="JV120">
        <v>30.0007</v>
      </c>
      <c r="JW120">
        <v>25.7418</v>
      </c>
      <c r="JX120">
        <v>25.6968</v>
      </c>
      <c r="JY120">
        <v>19.6671</v>
      </c>
      <c r="JZ120">
        <v>10.5963</v>
      </c>
      <c r="KA120">
        <v>100</v>
      </c>
      <c r="KB120">
        <v>24.7598</v>
      </c>
      <c r="KC120">
        <v>333.16</v>
      </c>
      <c r="KD120">
        <v>23.7352</v>
      </c>
      <c r="KE120">
        <v>100.565</v>
      </c>
      <c r="KF120">
        <v>100.974</v>
      </c>
    </row>
    <row r="121" spans="1:292">
      <c r="A121">
        <v>103</v>
      </c>
      <c r="B121">
        <v>1679511072.1</v>
      </c>
      <c r="C121">
        <v>2484.599999904633</v>
      </c>
      <c r="D121" t="s">
        <v>639</v>
      </c>
      <c r="E121" t="s">
        <v>640</v>
      </c>
      <c r="F121">
        <v>5</v>
      </c>
      <c r="G121" t="s">
        <v>428</v>
      </c>
      <c r="H121">
        <v>1679511064.314285</v>
      </c>
      <c r="I121">
        <f>(J121)/1000</f>
        <v>0</v>
      </c>
      <c r="J121">
        <f>IF(DO121, AM121, AG121)</f>
        <v>0</v>
      </c>
      <c r="K121">
        <f>IF(DO121, AH121, AF121)</f>
        <v>0</v>
      </c>
      <c r="L121">
        <f>DQ121 - IF(AT121&gt;1, K121*DK121*100.0/(AV121*EE121), 0)</f>
        <v>0</v>
      </c>
      <c r="M121">
        <f>((S121-I121/2)*L121-K121)/(S121+I121/2)</f>
        <v>0</v>
      </c>
      <c r="N121">
        <f>M121*(DX121+DY121)/1000.0</f>
        <v>0</v>
      </c>
      <c r="O121">
        <f>(DQ121 - IF(AT121&gt;1, K121*DK121*100.0/(AV121*EE121), 0))*(DX121+DY121)/1000.0</f>
        <v>0</v>
      </c>
      <c r="P121">
        <f>2.0/((1/R121-1/Q121)+SIGN(R121)*SQRT((1/R121-1/Q121)*(1/R121-1/Q121) + 4*DL121/((DL121+1)*(DL121+1))*(2*1/R121*1/Q121-1/Q121*1/Q121)))</f>
        <v>0</v>
      </c>
      <c r="Q121">
        <f>IF(LEFT(DM121,1)&lt;&gt;"0",IF(LEFT(DM121,1)="1",3.0,DN121),$D$5+$E$5*(EE121*DX121/($K$5*1000))+$F$5*(EE121*DX121/($K$5*1000))*MAX(MIN(DK121,$J$5),$I$5)*MAX(MIN(DK121,$J$5),$I$5)+$G$5*MAX(MIN(DK121,$J$5),$I$5)*(EE121*DX121/($K$5*1000))+$H$5*(EE121*DX121/($K$5*1000))*(EE121*DX121/($K$5*1000)))</f>
        <v>0</v>
      </c>
      <c r="R121">
        <f>I121*(1000-(1000*0.61365*exp(17.502*V121/(240.97+V121))/(DX121+DY121)+DS121)/2)/(1000*0.61365*exp(17.502*V121/(240.97+V121))/(DX121+DY121)-DS121)</f>
        <v>0</v>
      </c>
      <c r="S121">
        <f>1/((DL121+1)/(P121/1.6)+1/(Q121/1.37)) + DL121/((DL121+1)/(P121/1.6) + DL121/(Q121/1.37))</f>
        <v>0</v>
      </c>
      <c r="T121">
        <f>(DG121*DJ121)</f>
        <v>0</v>
      </c>
      <c r="U121">
        <f>(DZ121+(T121+2*0.95*5.67E-8*(((DZ121+$B$9)+273)^4-(DZ121+273)^4)-44100*I121)/(1.84*29.3*Q121+8*0.95*5.67E-8*(DZ121+273)^3))</f>
        <v>0</v>
      </c>
      <c r="V121">
        <f>($C$9*EA121+$D$9*EB121+$E$9*U121)</f>
        <v>0</v>
      </c>
      <c r="W121">
        <f>0.61365*exp(17.502*V121/(240.97+V121))</f>
        <v>0</v>
      </c>
      <c r="X121">
        <f>(Y121/Z121*100)</f>
        <v>0</v>
      </c>
      <c r="Y121">
        <f>DS121*(DX121+DY121)/1000</f>
        <v>0</v>
      </c>
      <c r="Z121">
        <f>0.61365*exp(17.502*DZ121/(240.97+DZ121))</f>
        <v>0</v>
      </c>
      <c r="AA121">
        <f>(W121-DS121*(DX121+DY121)/1000)</f>
        <v>0</v>
      </c>
      <c r="AB121">
        <f>(-I121*44100)</f>
        <v>0</v>
      </c>
      <c r="AC121">
        <f>2*29.3*Q121*0.92*(DZ121-V121)</f>
        <v>0</v>
      </c>
      <c r="AD121">
        <f>2*0.95*5.67E-8*(((DZ121+$B$9)+273)^4-(V121+273)^4)</f>
        <v>0</v>
      </c>
      <c r="AE121">
        <f>T121+AD121+AB121+AC121</f>
        <v>0</v>
      </c>
      <c r="AF121">
        <f>DW121*AT121*(DR121-DQ121*(1000-AT121*DT121)/(1000-AT121*DS121))/(100*DK121)</f>
        <v>0</v>
      </c>
      <c r="AG121">
        <f>1000*DW121*AT121*(DS121-DT121)/(100*DK121*(1000-AT121*DS121))</f>
        <v>0</v>
      </c>
      <c r="AH121">
        <f>(AI121 - AJ121 - DX121*1E3/(8.314*(DZ121+273.15)) * AL121/DW121 * AK121) * DW121/(100*DK121) * (1000 - DT121)/1000</f>
        <v>0</v>
      </c>
      <c r="AI121">
        <v>359.9251036864166</v>
      </c>
      <c r="AJ121">
        <v>369.8429818181817</v>
      </c>
      <c r="AK121">
        <v>-3.166193287883818</v>
      </c>
      <c r="AL121">
        <v>67.30139003579045</v>
      </c>
      <c r="AM121">
        <f>(AO121 - AN121 + DX121*1E3/(8.314*(DZ121+273.15)) * AQ121/DW121 * AP121) * DW121/(100*DK121) * 1000/(1000 - AO121)</f>
        <v>0</v>
      </c>
      <c r="AN121">
        <v>23.68774123230947</v>
      </c>
      <c r="AO121">
        <v>24.32031272727272</v>
      </c>
      <c r="AP121">
        <v>1.063005336321435E-05</v>
      </c>
      <c r="AQ121">
        <v>93.42874812251745</v>
      </c>
      <c r="AR121">
        <v>0</v>
      </c>
      <c r="AS121">
        <v>0</v>
      </c>
      <c r="AT121">
        <f>IF(AR121*$H$15&gt;=AV121,1.0,(AV121/(AV121-AR121*$H$15)))</f>
        <v>0</v>
      </c>
      <c r="AU121">
        <f>(AT121-1)*100</f>
        <v>0</v>
      </c>
      <c r="AV121">
        <f>MAX(0,($B$15+$C$15*EE121)/(1+$D$15*EE121)*DX121/(DZ121+273)*$E$15)</f>
        <v>0</v>
      </c>
      <c r="AW121" t="s">
        <v>429</v>
      </c>
      <c r="AX121" t="s">
        <v>429</v>
      </c>
      <c r="AY121">
        <v>0</v>
      </c>
      <c r="AZ121">
        <v>0</v>
      </c>
      <c r="BA121">
        <f>1-AY121/AZ121</f>
        <v>0</v>
      </c>
      <c r="BB121">
        <v>0</v>
      </c>
      <c r="BC121" t="s">
        <v>429</v>
      </c>
      <c r="BD121" t="s">
        <v>429</v>
      </c>
      <c r="BE121">
        <v>0</v>
      </c>
      <c r="BF121">
        <v>0</v>
      </c>
      <c r="BG121">
        <f>1-BE121/BF121</f>
        <v>0</v>
      </c>
      <c r="BH121">
        <v>0.5</v>
      </c>
      <c r="BI121">
        <f>DH121</f>
        <v>0</v>
      </c>
      <c r="BJ121">
        <f>K121</f>
        <v>0</v>
      </c>
      <c r="BK121">
        <f>BG121*BH121*BI121</f>
        <v>0</v>
      </c>
      <c r="BL121">
        <f>(BJ121-BB121)/BI121</f>
        <v>0</v>
      </c>
      <c r="BM121">
        <f>(AZ121-BF121)/BF121</f>
        <v>0</v>
      </c>
      <c r="BN121">
        <f>AY121/(BA121+AY121/BF121)</f>
        <v>0</v>
      </c>
      <c r="BO121" t="s">
        <v>429</v>
      </c>
      <c r="BP121">
        <v>0</v>
      </c>
      <c r="BQ121">
        <f>IF(BP121&lt;&gt;0, BP121, BN121)</f>
        <v>0</v>
      </c>
      <c r="BR121">
        <f>1-BQ121/BF121</f>
        <v>0</v>
      </c>
      <c r="BS121">
        <f>(BF121-BE121)/(BF121-BQ121)</f>
        <v>0</v>
      </c>
      <c r="BT121">
        <f>(AZ121-BF121)/(AZ121-BQ121)</f>
        <v>0</v>
      </c>
      <c r="BU121">
        <f>(BF121-BE121)/(BF121-AY121)</f>
        <v>0</v>
      </c>
      <c r="BV121">
        <f>(AZ121-BF121)/(AZ121-AY121)</f>
        <v>0</v>
      </c>
      <c r="BW121">
        <f>(BS121*BQ121/BE121)</f>
        <v>0</v>
      </c>
      <c r="BX121">
        <f>(1-BW121)</f>
        <v>0</v>
      </c>
      <c r="DG121">
        <f>$B$13*EF121+$C$13*EG121+$F$13*ER121*(1-EU121)</f>
        <v>0</v>
      </c>
      <c r="DH121">
        <f>DG121*DI121</f>
        <v>0</v>
      </c>
      <c r="DI121">
        <f>($B$13*$D$11+$C$13*$D$11+$F$13*((FE121+EW121)/MAX(FE121+EW121+FF121, 0.1)*$I$11+FF121/MAX(FE121+EW121+FF121, 0.1)*$J$11))/($B$13+$C$13+$F$13)</f>
        <v>0</v>
      </c>
      <c r="DJ121">
        <f>($B$13*$K$11+$C$13*$K$11+$F$13*((FE121+EW121)/MAX(FE121+EW121+FF121, 0.1)*$P$11+FF121/MAX(FE121+EW121+FF121, 0.1)*$Q$11))/($B$13+$C$13+$F$13)</f>
        <v>0</v>
      </c>
      <c r="DK121">
        <v>1.91</v>
      </c>
      <c r="DL121">
        <v>0.5</v>
      </c>
      <c r="DM121" t="s">
        <v>430</v>
      </c>
      <c r="DN121">
        <v>2</v>
      </c>
      <c r="DO121" t="b">
        <v>1</v>
      </c>
      <c r="DP121">
        <v>1679511064.314285</v>
      </c>
      <c r="DQ121">
        <v>382.3521785714286</v>
      </c>
      <c r="DR121">
        <v>366.5858571428571</v>
      </c>
      <c r="DS121">
        <v>24.31531785714285</v>
      </c>
      <c r="DT121">
        <v>23.67427142857143</v>
      </c>
      <c r="DU121">
        <v>383.0484999999999</v>
      </c>
      <c r="DV121">
        <v>24.01566785714286</v>
      </c>
      <c r="DW121">
        <v>500.0041428571429</v>
      </c>
      <c r="DX121">
        <v>90.02307857142857</v>
      </c>
      <c r="DY121">
        <v>0.09988283214285716</v>
      </c>
      <c r="DZ121">
        <v>26.39967142857143</v>
      </c>
      <c r="EA121">
        <v>27.50987142857144</v>
      </c>
      <c r="EB121">
        <v>999.9000000000002</v>
      </c>
      <c r="EC121">
        <v>0</v>
      </c>
      <c r="ED121">
        <v>0</v>
      </c>
      <c r="EE121">
        <v>10028.70642857143</v>
      </c>
      <c r="EF121">
        <v>0</v>
      </c>
      <c r="EG121">
        <v>12.47626785714285</v>
      </c>
      <c r="EH121">
        <v>15.76631785714286</v>
      </c>
      <c r="EI121">
        <v>391.8806785714285</v>
      </c>
      <c r="EJ121">
        <v>375.4747142857144</v>
      </c>
      <c r="EK121">
        <v>0.6410526428571428</v>
      </c>
      <c r="EL121">
        <v>366.5858571428571</v>
      </c>
      <c r="EM121">
        <v>23.67427142857143</v>
      </c>
      <c r="EN121">
        <v>2.18894</v>
      </c>
      <c r="EO121">
        <v>2.13123</v>
      </c>
      <c r="EP121">
        <v>18.88158928571428</v>
      </c>
      <c r="EQ121">
        <v>18.45453571428572</v>
      </c>
      <c r="ER121">
        <v>1999.996071428571</v>
      </c>
      <c r="ES121">
        <v>0.9800057857142858</v>
      </c>
      <c r="ET121">
        <v>0.01999462142857143</v>
      </c>
      <c r="EU121">
        <v>0</v>
      </c>
      <c r="EV121">
        <v>163.522</v>
      </c>
      <c r="EW121">
        <v>5.00078</v>
      </c>
      <c r="EX121">
        <v>3305.923214285714</v>
      </c>
      <c r="EY121">
        <v>16379.63214285714</v>
      </c>
      <c r="EZ121">
        <v>40.05117857142857</v>
      </c>
      <c r="FA121">
        <v>41.29664285714285</v>
      </c>
      <c r="FB121">
        <v>40.53992857142856</v>
      </c>
      <c r="FC121">
        <v>41.84357142857142</v>
      </c>
      <c r="FD121">
        <v>41.58457142857143</v>
      </c>
      <c r="FE121">
        <v>1955.106071428572</v>
      </c>
      <c r="FF121">
        <v>39.89000000000001</v>
      </c>
      <c r="FG121">
        <v>0</v>
      </c>
      <c r="FH121">
        <v>1679511054.4</v>
      </c>
      <c r="FI121">
        <v>0</v>
      </c>
      <c r="FJ121">
        <v>163.52108</v>
      </c>
      <c r="FK121">
        <v>-1.086076916088893</v>
      </c>
      <c r="FL121">
        <v>1.382307700554279</v>
      </c>
      <c r="FM121">
        <v>3305.9192</v>
      </c>
      <c r="FN121">
        <v>15</v>
      </c>
      <c r="FO121">
        <v>0</v>
      </c>
      <c r="FP121" t="s">
        <v>431</v>
      </c>
      <c r="FQ121">
        <v>1679456443.1</v>
      </c>
      <c r="FR121">
        <v>1679456433.1</v>
      </c>
      <c r="FS121">
        <v>0</v>
      </c>
      <c r="FT121">
        <v>-0.109</v>
      </c>
      <c r="FU121">
        <v>0.019</v>
      </c>
      <c r="FV121">
        <v>-0.823</v>
      </c>
      <c r="FW121">
        <v>0.271</v>
      </c>
      <c r="FX121">
        <v>420</v>
      </c>
      <c r="FY121">
        <v>24</v>
      </c>
      <c r="FZ121">
        <v>0.71</v>
      </c>
      <c r="GA121">
        <v>0.25</v>
      </c>
      <c r="GB121">
        <v>13.62599425</v>
      </c>
      <c r="GC121">
        <v>38.95740551594746</v>
      </c>
      <c r="GD121">
        <v>3.917895182220224</v>
      </c>
      <c r="GE121">
        <v>0</v>
      </c>
      <c r="GF121">
        <v>0.641052775</v>
      </c>
      <c r="GG121">
        <v>-0.04181332457786148</v>
      </c>
      <c r="GH121">
        <v>0.009303388212064192</v>
      </c>
      <c r="GI121">
        <v>1</v>
      </c>
      <c r="GJ121">
        <v>1</v>
      </c>
      <c r="GK121">
        <v>2</v>
      </c>
      <c r="GL121" t="s">
        <v>432</v>
      </c>
      <c r="GM121">
        <v>3.10471</v>
      </c>
      <c r="GN121">
        <v>2.7356</v>
      </c>
      <c r="GO121">
        <v>0.0784527</v>
      </c>
      <c r="GP121">
        <v>0.0752516</v>
      </c>
      <c r="GQ121">
        <v>0.109187</v>
      </c>
      <c r="GR121">
        <v>0.108551</v>
      </c>
      <c r="GS121">
        <v>23746.5</v>
      </c>
      <c r="GT121">
        <v>23529.8</v>
      </c>
      <c r="GU121">
        <v>26305.1</v>
      </c>
      <c r="GV121">
        <v>25771.8</v>
      </c>
      <c r="GW121">
        <v>37605.7</v>
      </c>
      <c r="GX121">
        <v>35049</v>
      </c>
      <c r="GY121">
        <v>46029.7</v>
      </c>
      <c r="GZ121">
        <v>42561.4</v>
      </c>
      <c r="HA121">
        <v>1.92442</v>
      </c>
      <c r="HB121">
        <v>1.97275</v>
      </c>
      <c r="HC121">
        <v>0.110645</v>
      </c>
      <c r="HD121">
        <v>0</v>
      </c>
      <c r="HE121">
        <v>25.7128</v>
      </c>
      <c r="HF121">
        <v>999.9</v>
      </c>
      <c r="HG121">
        <v>57.2</v>
      </c>
      <c r="HH121">
        <v>29.1</v>
      </c>
      <c r="HI121">
        <v>25.7033</v>
      </c>
      <c r="HJ121">
        <v>60.6032</v>
      </c>
      <c r="HK121">
        <v>25.4447</v>
      </c>
      <c r="HL121">
        <v>1</v>
      </c>
      <c r="HM121">
        <v>-0.128214</v>
      </c>
      <c r="HN121">
        <v>0.318826</v>
      </c>
      <c r="HO121">
        <v>20.2768</v>
      </c>
      <c r="HP121">
        <v>5.21669</v>
      </c>
      <c r="HQ121">
        <v>11.9785</v>
      </c>
      <c r="HR121">
        <v>4.96475</v>
      </c>
      <c r="HS121">
        <v>3.27387</v>
      </c>
      <c r="HT121">
        <v>9999</v>
      </c>
      <c r="HU121">
        <v>9999</v>
      </c>
      <c r="HV121">
        <v>9999</v>
      </c>
      <c r="HW121">
        <v>936.3</v>
      </c>
      <c r="HX121">
        <v>1.86417</v>
      </c>
      <c r="HY121">
        <v>1.86014</v>
      </c>
      <c r="HZ121">
        <v>1.85837</v>
      </c>
      <c r="IA121">
        <v>1.85984</v>
      </c>
      <c r="IB121">
        <v>1.85989</v>
      </c>
      <c r="IC121">
        <v>1.85828</v>
      </c>
      <c r="ID121">
        <v>1.8573</v>
      </c>
      <c r="IE121">
        <v>1.85235</v>
      </c>
      <c r="IF121">
        <v>0</v>
      </c>
      <c r="IG121">
        <v>0</v>
      </c>
      <c r="IH121">
        <v>0</v>
      </c>
      <c r="II121">
        <v>0</v>
      </c>
      <c r="IJ121" t="s">
        <v>433</v>
      </c>
      <c r="IK121" t="s">
        <v>434</v>
      </c>
      <c r="IL121" t="s">
        <v>435</v>
      </c>
      <c r="IM121" t="s">
        <v>435</v>
      </c>
      <c r="IN121" t="s">
        <v>435</v>
      </c>
      <c r="IO121" t="s">
        <v>435</v>
      </c>
      <c r="IP121">
        <v>0</v>
      </c>
      <c r="IQ121">
        <v>100</v>
      </c>
      <c r="IR121">
        <v>100</v>
      </c>
      <c r="IS121">
        <v>-0.6820000000000001</v>
      </c>
      <c r="IT121">
        <v>0.2998</v>
      </c>
      <c r="IU121">
        <v>-0.3228139330668147</v>
      </c>
      <c r="IV121">
        <v>-0.001399286051689175</v>
      </c>
      <c r="IW121">
        <v>1.297619083215453E-06</v>
      </c>
      <c r="IX121">
        <v>-4.997941095464379E-10</v>
      </c>
      <c r="IY121">
        <v>-0.005634625857734406</v>
      </c>
      <c r="IZ121">
        <v>-0.003512179546530375</v>
      </c>
      <c r="JA121">
        <v>0.0008073039280847738</v>
      </c>
      <c r="JB121">
        <v>-5.485301315548657E-06</v>
      </c>
      <c r="JC121">
        <v>2</v>
      </c>
      <c r="JD121">
        <v>1997</v>
      </c>
      <c r="JE121">
        <v>1</v>
      </c>
      <c r="JF121">
        <v>25</v>
      </c>
      <c r="JG121">
        <v>910.5</v>
      </c>
      <c r="JH121">
        <v>910.6</v>
      </c>
      <c r="JI121">
        <v>0.942383</v>
      </c>
      <c r="JJ121">
        <v>2.62329</v>
      </c>
      <c r="JK121">
        <v>1.49658</v>
      </c>
      <c r="JL121">
        <v>2.39136</v>
      </c>
      <c r="JM121">
        <v>1.54907</v>
      </c>
      <c r="JN121">
        <v>2.39014</v>
      </c>
      <c r="JO121">
        <v>34.3042</v>
      </c>
      <c r="JP121">
        <v>24.2013</v>
      </c>
      <c r="JQ121">
        <v>18</v>
      </c>
      <c r="JR121">
        <v>489.309</v>
      </c>
      <c r="JS121">
        <v>533.276</v>
      </c>
      <c r="JT121">
        <v>24.7689</v>
      </c>
      <c r="JU121">
        <v>25.6586</v>
      </c>
      <c r="JV121">
        <v>30.0005</v>
      </c>
      <c r="JW121">
        <v>25.7439</v>
      </c>
      <c r="JX121">
        <v>25.6989</v>
      </c>
      <c r="JY121">
        <v>18.9643</v>
      </c>
      <c r="JZ121">
        <v>10.5963</v>
      </c>
      <c r="KA121">
        <v>100</v>
      </c>
      <c r="KB121">
        <v>24.7585</v>
      </c>
      <c r="KC121">
        <v>319.782</v>
      </c>
      <c r="KD121">
        <v>23.7352</v>
      </c>
      <c r="KE121">
        <v>100.564</v>
      </c>
      <c r="KF121">
        <v>100.973</v>
      </c>
    </row>
    <row r="122" spans="1:292">
      <c r="A122">
        <v>104</v>
      </c>
      <c r="B122">
        <v>1679511077.1</v>
      </c>
      <c r="C122">
        <v>2489.599999904633</v>
      </c>
      <c r="D122" t="s">
        <v>641</v>
      </c>
      <c r="E122" t="s">
        <v>642</v>
      </c>
      <c r="F122">
        <v>5</v>
      </c>
      <c r="G122" t="s">
        <v>428</v>
      </c>
      <c r="H122">
        <v>1679511069.6</v>
      </c>
      <c r="I122">
        <f>(J122)/1000</f>
        <v>0</v>
      </c>
      <c r="J122">
        <f>IF(DO122, AM122, AG122)</f>
        <v>0</v>
      </c>
      <c r="K122">
        <f>IF(DO122, AH122, AF122)</f>
        <v>0</v>
      </c>
      <c r="L122">
        <f>DQ122 - IF(AT122&gt;1, K122*DK122*100.0/(AV122*EE122), 0)</f>
        <v>0</v>
      </c>
      <c r="M122">
        <f>((S122-I122/2)*L122-K122)/(S122+I122/2)</f>
        <v>0</v>
      </c>
      <c r="N122">
        <f>M122*(DX122+DY122)/1000.0</f>
        <v>0</v>
      </c>
      <c r="O122">
        <f>(DQ122 - IF(AT122&gt;1, K122*DK122*100.0/(AV122*EE122), 0))*(DX122+DY122)/1000.0</f>
        <v>0</v>
      </c>
      <c r="P122">
        <f>2.0/((1/R122-1/Q122)+SIGN(R122)*SQRT((1/R122-1/Q122)*(1/R122-1/Q122) + 4*DL122/((DL122+1)*(DL122+1))*(2*1/R122*1/Q122-1/Q122*1/Q122)))</f>
        <v>0</v>
      </c>
      <c r="Q122">
        <f>IF(LEFT(DM122,1)&lt;&gt;"0",IF(LEFT(DM122,1)="1",3.0,DN122),$D$5+$E$5*(EE122*DX122/($K$5*1000))+$F$5*(EE122*DX122/($K$5*1000))*MAX(MIN(DK122,$J$5),$I$5)*MAX(MIN(DK122,$J$5),$I$5)+$G$5*MAX(MIN(DK122,$J$5),$I$5)*(EE122*DX122/($K$5*1000))+$H$5*(EE122*DX122/($K$5*1000))*(EE122*DX122/($K$5*1000)))</f>
        <v>0</v>
      </c>
      <c r="R122">
        <f>I122*(1000-(1000*0.61365*exp(17.502*V122/(240.97+V122))/(DX122+DY122)+DS122)/2)/(1000*0.61365*exp(17.502*V122/(240.97+V122))/(DX122+DY122)-DS122)</f>
        <v>0</v>
      </c>
      <c r="S122">
        <f>1/((DL122+1)/(P122/1.6)+1/(Q122/1.37)) + DL122/((DL122+1)/(P122/1.6) + DL122/(Q122/1.37))</f>
        <v>0</v>
      </c>
      <c r="T122">
        <f>(DG122*DJ122)</f>
        <v>0</v>
      </c>
      <c r="U122">
        <f>(DZ122+(T122+2*0.95*5.67E-8*(((DZ122+$B$9)+273)^4-(DZ122+273)^4)-44100*I122)/(1.84*29.3*Q122+8*0.95*5.67E-8*(DZ122+273)^3))</f>
        <v>0</v>
      </c>
      <c r="V122">
        <f>($C$9*EA122+$D$9*EB122+$E$9*U122)</f>
        <v>0</v>
      </c>
      <c r="W122">
        <f>0.61365*exp(17.502*V122/(240.97+V122))</f>
        <v>0</v>
      </c>
      <c r="X122">
        <f>(Y122/Z122*100)</f>
        <v>0</v>
      </c>
      <c r="Y122">
        <f>DS122*(DX122+DY122)/1000</f>
        <v>0</v>
      </c>
      <c r="Z122">
        <f>0.61365*exp(17.502*DZ122/(240.97+DZ122))</f>
        <v>0</v>
      </c>
      <c r="AA122">
        <f>(W122-DS122*(DX122+DY122)/1000)</f>
        <v>0</v>
      </c>
      <c r="AB122">
        <f>(-I122*44100)</f>
        <v>0</v>
      </c>
      <c r="AC122">
        <f>2*29.3*Q122*0.92*(DZ122-V122)</f>
        <v>0</v>
      </c>
      <c r="AD122">
        <f>2*0.95*5.67E-8*(((DZ122+$B$9)+273)^4-(V122+273)^4)</f>
        <v>0</v>
      </c>
      <c r="AE122">
        <f>T122+AD122+AB122+AC122</f>
        <v>0</v>
      </c>
      <c r="AF122">
        <f>DW122*AT122*(DR122-DQ122*(1000-AT122*DT122)/(1000-AT122*DS122))/(100*DK122)</f>
        <v>0</v>
      </c>
      <c r="AG122">
        <f>1000*DW122*AT122*(DS122-DT122)/(100*DK122*(1000-AT122*DS122))</f>
        <v>0</v>
      </c>
      <c r="AH122">
        <f>(AI122 - AJ122 - DX122*1E3/(8.314*(DZ122+273.15)) * AL122/DW122 * AK122) * DW122/(100*DK122) * (1000 - DT122)/1000</f>
        <v>0</v>
      </c>
      <c r="AI122">
        <v>343.3390816235306</v>
      </c>
      <c r="AJ122">
        <v>353.5477575757577</v>
      </c>
      <c r="AK122">
        <v>-3.260672104068493</v>
      </c>
      <c r="AL122">
        <v>67.30139003579045</v>
      </c>
      <c r="AM122">
        <f>(AO122 - AN122 + DX122*1E3/(8.314*(DZ122+273.15)) * AQ122/DW122 * AP122) * DW122/(100*DK122) * 1000/(1000 - AO122)</f>
        <v>0</v>
      </c>
      <c r="AN122">
        <v>23.6831295556672</v>
      </c>
      <c r="AO122">
        <v>24.31952848484848</v>
      </c>
      <c r="AP122">
        <v>-1.809292418554931E-06</v>
      </c>
      <c r="AQ122">
        <v>93.42874812251745</v>
      </c>
      <c r="AR122">
        <v>0</v>
      </c>
      <c r="AS122">
        <v>0</v>
      </c>
      <c r="AT122">
        <f>IF(AR122*$H$15&gt;=AV122,1.0,(AV122/(AV122-AR122*$H$15)))</f>
        <v>0</v>
      </c>
      <c r="AU122">
        <f>(AT122-1)*100</f>
        <v>0</v>
      </c>
      <c r="AV122">
        <f>MAX(0,($B$15+$C$15*EE122)/(1+$D$15*EE122)*DX122/(DZ122+273)*$E$15)</f>
        <v>0</v>
      </c>
      <c r="AW122" t="s">
        <v>429</v>
      </c>
      <c r="AX122" t="s">
        <v>429</v>
      </c>
      <c r="AY122">
        <v>0</v>
      </c>
      <c r="AZ122">
        <v>0</v>
      </c>
      <c r="BA122">
        <f>1-AY122/AZ122</f>
        <v>0</v>
      </c>
      <c r="BB122">
        <v>0</v>
      </c>
      <c r="BC122" t="s">
        <v>429</v>
      </c>
      <c r="BD122" t="s">
        <v>429</v>
      </c>
      <c r="BE122">
        <v>0</v>
      </c>
      <c r="BF122">
        <v>0</v>
      </c>
      <c r="BG122">
        <f>1-BE122/BF122</f>
        <v>0</v>
      </c>
      <c r="BH122">
        <v>0.5</v>
      </c>
      <c r="BI122">
        <f>DH122</f>
        <v>0</v>
      </c>
      <c r="BJ122">
        <f>K122</f>
        <v>0</v>
      </c>
      <c r="BK122">
        <f>BG122*BH122*BI122</f>
        <v>0</v>
      </c>
      <c r="BL122">
        <f>(BJ122-BB122)/BI122</f>
        <v>0</v>
      </c>
      <c r="BM122">
        <f>(AZ122-BF122)/BF122</f>
        <v>0</v>
      </c>
      <c r="BN122">
        <f>AY122/(BA122+AY122/BF122)</f>
        <v>0</v>
      </c>
      <c r="BO122" t="s">
        <v>429</v>
      </c>
      <c r="BP122">
        <v>0</v>
      </c>
      <c r="BQ122">
        <f>IF(BP122&lt;&gt;0, BP122, BN122)</f>
        <v>0</v>
      </c>
      <c r="BR122">
        <f>1-BQ122/BF122</f>
        <v>0</v>
      </c>
      <c r="BS122">
        <f>(BF122-BE122)/(BF122-BQ122)</f>
        <v>0</v>
      </c>
      <c r="BT122">
        <f>(AZ122-BF122)/(AZ122-BQ122)</f>
        <v>0</v>
      </c>
      <c r="BU122">
        <f>(BF122-BE122)/(BF122-AY122)</f>
        <v>0</v>
      </c>
      <c r="BV122">
        <f>(AZ122-BF122)/(AZ122-AY122)</f>
        <v>0</v>
      </c>
      <c r="BW122">
        <f>(BS122*BQ122/BE122)</f>
        <v>0</v>
      </c>
      <c r="BX122">
        <f>(1-BW122)</f>
        <v>0</v>
      </c>
      <c r="DG122">
        <f>$B$13*EF122+$C$13*EG122+$F$13*ER122*(1-EU122)</f>
        <v>0</v>
      </c>
      <c r="DH122">
        <f>DG122*DI122</f>
        <v>0</v>
      </c>
      <c r="DI122">
        <f>($B$13*$D$11+$C$13*$D$11+$F$13*((FE122+EW122)/MAX(FE122+EW122+FF122, 0.1)*$I$11+FF122/MAX(FE122+EW122+FF122, 0.1)*$J$11))/($B$13+$C$13+$F$13)</f>
        <v>0</v>
      </c>
      <c r="DJ122">
        <f>($B$13*$K$11+$C$13*$K$11+$F$13*((FE122+EW122)/MAX(FE122+EW122+FF122, 0.1)*$P$11+FF122/MAX(FE122+EW122+FF122, 0.1)*$Q$11))/($B$13+$C$13+$F$13)</f>
        <v>0</v>
      </c>
      <c r="DK122">
        <v>1.91</v>
      </c>
      <c r="DL122">
        <v>0.5</v>
      </c>
      <c r="DM122" t="s">
        <v>430</v>
      </c>
      <c r="DN122">
        <v>2</v>
      </c>
      <c r="DO122" t="b">
        <v>1</v>
      </c>
      <c r="DP122">
        <v>1679511069.6</v>
      </c>
      <c r="DQ122">
        <v>366.8090740740741</v>
      </c>
      <c r="DR122">
        <v>349.3574444444445</v>
      </c>
      <c r="DS122">
        <v>24.31731481481481</v>
      </c>
      <c r="DT122">
        <v>23.6814</v>
      </c>
      <c r="DU122">
        <v>367.4955185185184</v>
      </c>
      <c r="DV122">
        <v>24.01762222222222</v>
      </c>
      <c r="DW122">
        <v>500.019962962963</v>
      </c>
      <c r="DX122">
        <v>90.02170370370371</v>
      </c>
      <c r="DY122">
        <v>0.1000150666666667</v>
      </c>
      <c r="DZ122">
        <v>26.40604814814814</v>
      </c>
      <c r="EA122">
        <v>27.51415185185185</v>
      </c>
      <c r="EB122">
        <v>999.9000000000001</v>
      </c>
      <c r="EC122">
        <v>0</v>
      </c>
      <c r="ED122">
        <v>0</v>
      </c>
      <c r="EE122">
        <v>10018.05814814815</v>
      </c>
      <c r="EF122">
        <v>0</v>
      </c>
      <c r="EG122">
        <v>12.4725037037037</v>
      </c>
      <c r="EH122">
        <v>17.45169259259259</v>
      </c>
      <c r="EI122">
        <v>375.9511111111112</v>
      </c>
      <c r="EJ122">
        <v>357.8311851851851</v>
      </c>
      <c r="EK122">
        <v>0.6359224074074074</v>
      </c>
      <c r="EL122">
        <v>349.3574444444445</v>
      </c>
      <c r="EM122">
        <v>23.6814</v>
      </c>
      <c r="EN122">
        <v>2.189086296296296</v>
      </c>
      <c r="EO122">
        <v>2.131838888888889</v>
      </c>
      <c r="EP122">
        <v>18.88266666666667</v>
      </c>
      <c r="EQ122">
        <v>18.4591037037037</v>
      </c>
      <c r="ER122">
        <v>1999.988148148148</v>
      </c>
      <c r="ES122">
        <v>0.9800061111111111</v>
      </c>
      <c r="ET122">
        <v>0.01999428888888889</v>
      </c>
      <c r="EU122">
        <v>0</v>
      </c>
      <c r="EV122">
        <v>163.4442222222222</v>
      </c>
      <c r="EW122">
        <v>5.00078</v>
      </c>
      <c r="EX122">
        <v>3306.337777777778</v>
      </c>
      <c r="EY122">
        <v>16379.56666666667</v>
      </c>
      <c r="EZ122">
        <v>40.1387037037037</v>
      </c>
      <c r="FA122">
        <v>41.36774074074073</v>
      </c>
      <c r="FB122">
        <v>40.59233333333332</v>
      </c>
      <c r="FC122">
        <v>41.93266666666666</v>
      </c>
      <c r="FD122">
        <v>41.67103703703702</v>
      </c>
      <c r="FE122">
        <v>1955.098148148148</v>
      </c>
      <c r="FF122">
        <v>39.89000000000001</v>
      </c>
      <c r="FG122">
        <v>0</v>
      </c>
      <c r="FH122">
        <v>1679511059.2</v>
      </c>
      <c r="FI122">
        <v>0</v>
      </c>
      <c r="FJ122">
        <v>163.46164</v>
      </c>
      <c r="FK122">
        <v>0.1686153955951435</v>
      </c>
      <c r="FL122">
        <v>6.4807692442135</v>
      </c>
      <c r="FM122">
        <v>3306.3244</v>
      </c>
      <c r="FN122">
        <v>15</v>
      </c>
      <c r="FO122">
        <v>0</v>
      </c>
      <c r="FP122" t="s">
        <v>431</v>
      </c>
      <c r="FQ122">
        <v>1679456443.1</v>
      </c>
      <c r="FR122">
        <v>1679456433.1</v>
      </c>
      <c r="FS122">
        <v>0</v>
      </c>
      <c r="FT122">
        <v>-0.109</v>
      </c>
      <c r="FU122">
        <v>0.019</v>
      </c>
      <c r="FV122">
        <v>-0.823</v>
      </c>
      <c r="FW122">
        <v>0.271</v>
      </c>
      <c r="FX122">
        <v>420</v>
      </c>
      <c r="FY122">
        <v>24</v>
      </c>
      <c r="FZ122">
        <v>0.71</v>
      </c>
      <c r="GA122">
        <v>0.25</v>
      </c>
      <c r="GB122">
        <v>16.3071243902439</v>
      </c>
      <c r="GC122">
        <v>20.03401045296166</v>
      </c>
      <c r="GD122">
        <v>2.090245878380829</v>
      </c>
      <c r="GE122">
        <v>0</v>
      </c>
      <c r="GF122">
        <v>0.6402758292682926</v>
      </c>
      <c r="GG122">
        <v>-0.05920009756097616</v>
      </c>
      <c r="GH122">
        <v>0.009302046470096043</v>
      </c>
      <c r="GI122">
        <v>1</v>
      </c>
      <c r="GJ122">
        <v>1</v>
      </c>
      <c r="GK122">
        <v>2</v>
      </c>
      <c r="GL122" t="s">
        <v>432</v>
      </c>
      <c r="GM122">
        <v>3.10461</v>
      </c>
      <c r="GN122">
        <v>2.73533</v>
      </c>
      <c r="GO122">
        <v>0.0757191</v>
      </c>
      <c r="GP122">
        <v>0.0723912</v>
      </c>
      <c r="GQ122">
        <v>0.109176</v>
      </c>
      <c r="GR122">
        <v>0.108527</v>
      </c>
      <c r="GS122">
        <v>23816.8</v>
      </c>
      <c r="GT122">
        <v>23602.6</v>
      </c>
      <c r="GU122">
        <v>26304.9</v>
      </c>
      <c r="GV122">
        <v>25771.8</v>
      </c>
      <c r="GW122">
        <v>37605.6</v>
      </c>
      <c r="GX122">
        <v>35049.5</v>
      </c>
      <c r="GY122">
        <v>46029.4</v>
      </c>
      <c r="GZ122">
        <v>42561.2</v>
      </c>
      <c r="HA122">
        <v>1.92458</v>
      </c>
      <c r="HB122">
        <v>1.9724</v>
      </c>
      <c r="HC122">
        <v>0.110611</v>
      </c>
      <c r="HD122">
        <v>0</v>
      </c>
      <c r="HE122">
        <v>25.7155</v>
      </c>
      <c r="HF122">
        <v>999.9</v>
      </c>
      <c r="HG122">
        <v>57.2</v>
      </c>
      <c r="HH122">
        <v>29.1</v>
      </c>
      <c r="HI122">
        <v>25.7033</v>
      </c>
      <c r="HJ122">
        <v>60.3432</v>
      </c>
      <c r="HK122">
        <v>25.597</v>
      </c>
      <c r="HL122">
        <v>1</v>
      </c>
      <c r="HM122">
        <v>-0.127619</v>
      </c>
      <c r="HN122">
        <v>0.398211</v>
      </c>
      <c r="HO122">
        <v>20.2744</v>
      </c>
      <c r="HP122">
        <v>5.21534</v>
      </c>
      <c r="HQ122">
        <v>11.979</v>
      </c>
      <c r="HR122">
        <v>4.9645</v>
      </c>
      <c r="HS122">
        <v>3.27373</v>
      </c>
      <c r="HT122">
        <v>9999</v>
      </c>
      <c r="HU122">
        <v>9999</v>
      </c>
      <c r="HV122">
        <v>9999</v>
      </c>
      <c r="HW122">
        <v>936.3</v>
      </c>
      <c r="HX122">
        <v>1.86417</v>
      </c>
      <c r="HY122">
        <v>1.86011</v>
      </c>
      <c r="HZ122">
        <v>1.85837</v>
      </c>
      <c r="IA122">
        <v>1.85985</v>
      </c>
      <c r="IB122">
        <v>1.85989</v>
      </c>
      <c r="IC122">
        <v>1.8583</v>
      </c>
      <c r="ID122">
        <v>1.85731</v>
      </c>
      <c r="IE122">
        <v>1.85234</v>
      </c>
      <c r="IF122">
        <v>0</v>
      </c>
      <c r="IG122">
        <v>0</v>
      </c>
      <c r="IH122">
        <v>0</v>
      </c>
      <c r="II122">
        <v>0</v>
      </c>
      <c r="IJ122" t="s">
        <v>433</v>
      </c>
      <c r="IK122" t="s">
        <v>434</v>
      </c>
      <c r="IL122" t="s">
        <v>435</v>
      </c>
      <c r="IM122" t="s">
        <v>435</v>
      </c>
      <c r="IN122" t="s">
        <v>435</v>
      </c>
      <c r="IO122" t="s">
        <v>435</v>
      </c>
      <c r="IP122">
        <v>0</v>
      </c>
      <c r="IQ122">
        <v>100</v>
      </c>
      <c r="IR122">
        <v>100</v>
      </c>
      <c r="IS122">
        <v>-0.671</v>
      </c>
      <c r="IT122">
        <v>0.2997</v>
      </c>
      <c r="IU122">
        <v>-0.3228139330668147</v>
      </c>
      <c r="IV122">
        <v>-0.001399286051689175</v>
      </c>
      <c r="IW122">
        <v>1.297619083215453E-06</v>
      </c>
      <c r="IX122">
        <v>-4.997941095464379E-10</v>
      </c>
      <c r="IY122">
        <v>-0.005634625857734406</v>
      </c>
      <c r="IZ122">
        <v>-0.003512179546530375</v>
      </c>
      <c r="JA122">
        <v>0.0008073039280847738</v>
      </c>
      <c r="JB122">
        <v>-5.485301315548657E-06</v>
      </c>
      <c r="JC122">
        <v>2</v>
      </c>
      <c r="JD122">
        <v>1997</v>
      </c>
      <c r="JE122">
        <v>1</v>
      </c>
      <c r="JF122">
        <v>25</v>
      </c>
      <c r="JG122">
        <v>910.6</v>
      </c>
      <c r="JH122">
        <v>910.7</v>
      </c>
      <c r="JI122">
        <v>0.904541</v>
      </c>
      <c r="JJ122">
        <v>2.62451</v>
      </c>
      <c r="JK122">
        <v>1.49658</v>
      </c>
      <c r="JL122">
        <v>2.39258</v>
      </c>
      <c r="JM122">
        <v>1.54907</v>
      </c>
      <c r="JN122">
        <v>2.40479</v>
      </c>
      <c r="JO122">
        <v>34.3042</v>
      </c>
      <c r="JP122">
        <v>24.2013</v>
      </c>
      <c r="JQ122">
        <v>18</v>
      </c>
      <c r="JR122">
        <v>489.418</v>
      </c>
      <c r="JS122">
        <v>533.0549999999999</v>
      </c>
      <c r="JT122">
        <v>24.7514</v>
      </c>
      <c r="JU122">
        <v>25.6619</v>
      </c>
      <c r="JV122">
        <v>30.0006</v>
      </c>
      <c r="JW122">
        <v>25.7466</v>
      </c>
      <c r="JX122">
        <v>25.701</v>
      </c>
      <c r="JY122">
        <v>18.2095</v>
      </c>
      <c r="JZ122">
        <v>10.5963</v>
      </c>
      <c r="KA122">
        <v>100</v>
      </c>
      <c r="KB122">
        <v>24.7366</v>
      </c>
      <c r="KC122">
        <v>299.605</v>
      </c>
      <c r="KD122">
        <v>23.7352</v>
      </c>
      <c r="KE122">
        <v>100.564</v>
      </c>
      <c r="KF122">
        <v>100.972</v>
      </c>
    </row>
    <row r="123" spans="1:292">
      <c r="A123">
        <v>105</v>
      </c>
      <c r="B123">
        <v>1679511082.1</v>
      </c>
      <c r="C123">
        <v>2494.599999904633</v>
      </c>
      <c r="D123" t="s">
        <v>643</v>
      </c>
      <c r="E123" t="s">
        <v>644</v>
      </c>
      <c r="F123">
        <v>5</v>
      </c>
      <c r="G123" t="s">
        <v>428</v>
      </c>
      <c r="H123">
        <v>1679511074.314285</v>
      </c>
      <c r="I123">
        <f>(J123)/1000</f>
        <v>0</v>
      </c>
      <c r="J123">
        <f>IF(DO123, AM123, AG123)</f>
        <v>0</v>
      </c>
      <c r="K123">
        <f>IF(DO123, AH123, AF123)</f>
        <v>0</v>
      </c>
      <c r="L123">
        <f>DQ123 - IF(AT123&gt;1, K123*DK123*100.0/(AV123*EE123), 0)</f>
        <v>0</v>
      </c>
      <c r="M123">
        <f>((S123-I123/2)*L123-K123)/(S123+I123/2)</f>
        <v>0</v>
      </c>
      <c r="N123">
        <f>M123*(DX123+DY123)/1000.0</f>
        <v>0</v>
      </c>
      <c r="O123">
        <f>(DQ123 - IF(AT123&gt;1, K123*DK123*100.0/(AV123*EE123), 0))*(DX123+DY123)/1000.0</f>
        <v>0</v>
      </c>
      <c r="P123">
        <f>2.0/((1/R123-1/Q123)+SIGN(R123)*SQRT((1/R123-1/Q123)*(1/R123-1/Q123) + 4*DL123/((DL123+1)*(DL123+1))*(2*1/R123*1/Q123-1/Q123*1/Q123)))</f>
        <v>0</v>
      </c>
      <c r="Q123">
        <f>IF(LEFT(DM123,1)&lt;&gt;"0",IF(LEFT(DM123,1)="1",3.0,DN123),$D$5+$E$5*(EE123*DX123/($K$5*1000))+$F$5*(EE123*DX123/($K$5*1000))*MAX(MIN(DK123,$J$5),$I$5)*MAX(MIN(DK123,$J$5),$I$5)+$G$5*MAX(MIN(DK123,$J$5),$I$5)*(EE123*DX123/($K$5*1000))+$H$5*(EE123*DX123/($K$5*1000))*(EE123*DX123/($K$5*1000)))</f>
        <v>0</v>
      </c>
      <c r="R123">
        <f>I123*(1000-(1000*0.61365*exp(17.502*V123/(240.97+V123))/(DX123+DY123)+DS123)/2)/(1000*0.61365*exp(17.502*V123/(240.97+V123))/(DX123+DY123)-DS123)</f>
        <v>0</v>
      </c>
      <c r="S123">
        <f>1/((DL123+1)/(P123/1.6)+1/(Q123/1.37)) + DL123/((DL123+1)/(P123/1.6) + DL123/(Q123/1.37))</f>
        <v>0</v>
      </c>
      <c r="T123">
        <f>(DG123*DJ123)</f>
        <v>0</v>
      </c>
      <c r="U123">
        <f>(DZ123+(T123+2*0.95*5.67E-8*(((DZ123+$B$9)+273)^4-(DZ123+273)^4)-44100*I123)/(1.84*29.3*Q123+8*0.95*5.67E-8*(DZ123+273)^3))</f>
        <v>0</v>
      </c>
      <c r="V123">
        <f>($C$9*EA123+$D$9*EB123+$E$9*U123)</f>
        <v>0</v>
      </c>
      <c r="W123">
        <f>0.61365*exp(17.502*V123/(240.97+V123))</f>
        <v>0</v>
      </c>
      <c r="X123">
        <f>(Y123/Z123*100)</f>
        <v>0</v>
      </c>
      <c r="Y123">
        <f>DS123*(DX123+DY123)/1000</f>
        <v>0</v>
      </c>
      <c r="Z123">
        <f>0.61365*exp(17.502*DZ123/(240.97+DZ123))</f>
        <v>0</v>
      </c>
      <c r="AA123">
        <f>(W123-DS123*(DX123+DY123)/1000)</f>
        <v>0</v>
      </c>
      <c r="AB123">
        <f>(-I123*44100)</f>
        <v>0</v>
      </c>
      <c r="AC123">
        <f>2*29.3*Q123*0.92*(DZ123-V123)</f>
        <v>0</v>
      </c>
      <c r="AD123">
        <f>2*0.95*5.67E-8*(((DZ123+$B$9)+273)^4-(V123+273)^4)</f>
        <v>0</v>
      </c>
      <c r="AE123">
        <f>T123+AD123+AB123+AC123</f>
        <v>0</v>
      </c>
      <c r="AF123">
        <f>DW123*AT123*(DR123-DQ123*(1000-AT123*DT123)/(1000-AT123*DS123))/(100*DK123)</f>
        <v>0</v>
      </c>
      <c r="AG123">
        <f>1000*DW123*AT123*(DS123-DT123)/(100*DK123*(1000-AT123*DS123))</f>
        <v>0</v>
      </c>
      <c r="AH123">
        <f>(AI123 - AJ123 - DX123*1E3/(8.314*(DZ123+273.15)) * AL123/DW123 * AK123) * DW123/(100*DK123) * (1000 - DT123)/1000</f>
        <v>0</v>
      </c>
      <c r="AI123">
        <v>326.6568250228892</v>
      </c>
      <c r="AJ123">
        <v>337.1813454545454</v>
      </c>
      <c r="AK123">
        <v>-3.268444247348948</v>
      </c>
      <c r="AL123">
        <v>67.30139003579045</v>
      </c>
      <c r="AM123">
        <f>(AO123 - AN123 + DX123*1E3/(8.314*(DZ123+273.15)) * AQ123/DW123 * AP123) * DW123/(100*DK123) * 1000/(1000 - AO123)</f>
        <v>0</v>
      </c>
      <c r="AN123">
        <v>23.67588899109012</v>
      </c>
      <c r="AO123">
        <v>24.31684848484848</v>
      </c>
      <c r="AP123">
        <v>1.49495464091516E-07</v>
      </c>
      <c r="AQ123">
        <v>93.42874812251745</v>
      </c>
      <c r="AR123">
        <v>0</v>
      </c>
      <c r="AS123">
        <v>0</v>
      </c>
      <c r="AT123">
        <f>IF(AR123*$H$15&gt;=AV123,1.0,(AV123/(AV123-AR123*$H$15)))</f>
        <v>0</v>
      </c>
      <c r="AU123">
        <f>(AT123-1)*100</f>
        <v>0</v>
      </c>
      <c r="AV123">
        <f>MAX(0,($B$15+$C$15*EE123)/(1+$D$15*EE123)*DX123/(DZ123+273)*$E$15)</f>
        <v>0</v>
      </c>
      <c r="AW123" t="s">
        <v>429</v>
      </c>
      <c r="AX123" t="s">
        <v>429</v>
      </c>
      <c r="AY123">
        <v>0</v>
      </c>
      <c r="AZ123">
        <v>0</v>
      </c>
      <c r="BA123">
        <f>1-AY123/AZ123</f>
        <v>0</v>
      </c>
      <c r="BB123">
        <v>0</v>
      </c>
      <c r="BC123" t="s">
        <v>429</v>
      </c>
      <c r="BD123" t="s">
        <v>429</v>
      </c>
      <c r="BE123">
        <v>0</v>
      </c>
      <c r="BF123">
        <v>0</v>
      </c>
      <c r="BG123">
        <f>1-BE123/BF123</f>
        <v>0</v>
      </c>
      <c r="BH123">
        <v>0.5</v>
      </c>
      <c r="BI123">
        <f>DH123</f>
        <v>0</v>
      </c>
      <c r="BJ123">
        <f>K123</f>
        <v>0</v>
      </c>
      <c r="BK123">
        <f>BG123*BH123*BI123</f>
        <v>0</v>
      </c>
      <c r="BL123">
        <f>(BJ123-BB123)/BI123</f>
        <v>0</v>
      </c>
      <c r="BM123">
        <f>(AZ123-BF123)/BF123</f>
        <v>0</v>
      </c>
      <c r="BN123">
        <f>AY123/(BA123+AY123/BF123)</f>
        <v>0</v>
      </c>
      <c r="BO123" t="s">
        <v>429</v>
      </c>
      <c r="BP123">
        <v>0</v>
      </c>
      <c r="BQ123">
        <f>IF(BP123&lt;&gt;0, BP123, BN123)</f>
        <v>0</v>
      </c>
      <c r="BR123">
        <f>1-BQ123/BF123</f>
        <v>0</v>
      </c>
      <c r="BS123">
        <f>(BF123-BE123)/(BF123-BQ123)</f>
        <v>0</v>
      </c>
      <c r="BT123">
        <f>(AZ123-BF123)/(AZ123-BQ123)</f>
        <v>0</v>
      </c>
      <c r="BU123">
        <f>(BF123-BE123)/(BF123-AY123)</f>
        <v>0</v>
      </c>
      <c r="BV123">
        <f>(AZ123-BF123)/(AZ123-AY123)</f>
        <v>0</v>
      </c>
      <c r="BW123">
        <f>(BS123*BQ123/BE123)</f>
        <v>0</v>
      </c>
      <c r="BX123">
        <f>(1-BW123)</f>
        <v>0</v>
      </c>
      <c r="DG123">
        <f>$B$13*EF123+$C$13*EG123+$F$13*ER123*(1-EU123)</f>
        <v>0</v>
      </c>
      <c r="DH123">
        <f>DG123*DI123</f>
        <v>0</v>
      </c>
      <c r="DI123">
        <f>($B$13*$D$11+$C$13*$D$11+$F$13*((FE123+EW123)/MAX(FE123+EW123+FF123, 0.1)*$I$11+FF123/MAX(FE123+EW123+FF123, 0.1)*$J$11))/($B$13+$C$13+$F$13)</f>
        <v>0</v>
      </c>
      <c r="DJ123">
        <f>($B$13*$K$11+$C$13*$K$11+$F$13*((FE123+EW123)/MAX(FE123+EW123+FF123, 0.1)*$P$11+FF123/MAX(FE123+EW123+FF123, 0.1)*$Q$11))/($B$13+$C$13+$F$13)</f>
        <v>0</v>
      </c>
      <c r="DK123">
        <v>1.91</v>
      </c>
      <c r="DL123">
        <v>0.5</v>
      </c>
      <c r="DM123" t="s">
        <v>430</v>
      </c>
      <c r="DN123">
        <v>2</v>
      </c>
      <c r="DO123" t="b">
        <v>1</v>
      </c>
      <c r="DP123">
        <v>1679511074.314285</v>
      </c>
      <c r="DQ123">
        <v>352.1387857142856</v>
      </c>
      <c r="DR123">
        <v>333.9493214285714</v>
      </c>
      <c r="DS123">
        <v>24.31858214285714</v>
      </c>
      <c r="DT123">
        <v>23.68161428571429</v>
      </c>
      <c r="DU123">
        <v>352.8155714285714</v>
      </c>
      <c r="DV123">
        <v>24.01885714285714</v>
      </c>
      <c r="DW123">
        <v>500.0217142857143</v>
      </c>
      <c r="DX123">
        <v>90.0211</v>
      </c>
      <c r="DY123">
        <v>0.09999878214285715</v>
      </c>
      <c r="DZ123">
        <v>26.41085</v>
      </c>
      <c r="EA123">
        <v>27.52323214285715</v>
      </c>
      <c r="EB123">
        <v>999.9000000000002</v>
      </c>
      <c r="EC123">
        <v>0</v>
      </c>
      <c r="ED123">
        <v>0</v>
      </c>
      <c r="EE123">
        <v>10004.31035714286</v>
      </c>
      <c r="EF123">
        <v>0</v>
      </c>
      <c r="EG123">
        <v>12.46843571428571</v>
      </c>
      <c r="EH123">
        <v>18.18950357142857</v>
      </c>
      <c r="EI123">
        <v>360.9156428571428</v>
      </c>
      <c r="EJ123">
        <v>342.0496071428572</v>
      </c>
      <c r="EK123">
        <v>0.6369803928571429</v>
      </c>
      <c r="EL123">
        <v>333.9493214285714</v>
      </c>
      <c r="EM123">
        <v>23.68161428571429</v>
      </c>
      <c r="EN123">
        <v>2.189185</v>
      </c>
      <c r="EO123">
        <v>2.131843928571429</v>
      </c>
      <c r="EP123">
        <v>18.88340357142857</v>
      </c>
      <c r="EQ123">
        <v>18.45913928571429</v>
      </c>
      <c r="ER123">
        <v>2000.034642857143</v>
      </c>
      <c r="ES123">
        <v>0.9800050357142859</v>
      </c>
      <c r="ET123">
        <v>0.019995375</v>
      </c>
      <c r="EU123">
        <v>0</v>
      </c>
      <c r="EV123">
        <v>163.4256071428571</v>
      </c>
      <c r="EW123">
        <v>5.00078</v>
      </c>
      <c r="EX123">
        <v>3306.479642857143</v>
      </c>
      <c r="EY123">
        <v>16379.94285714286</v>
      </c>
      <c r="EZ123">
        <v>40.18732142857142</v>
      </c>
      <c r="FA123">
        <v>41.3590357142857</v>
      </c>
      <c r="FB123">
        <v>40.714</v>
      </c>
      <c r="FC123">
        <v>41.93285714285714</v>
      </c>
      <c r="FD123">
        <v>41.61578571428571</v>
      </c>
      <c r="FE123">
        <v>1955.142142857143</v>
      </c>
      <c r="FF123">
        <v>39.89250000000001</v>
      </c>
      <c r="FG123">
        <v>0</v>
      </c>
      <c r="FH123">
        <v>1679511064</v>
      </c>
      <c r="FI123">
        <v>0</v>
      </c>
      <c r="FJ123">
        <v>163.44412</v>
      </c>
      <c r="FK123">
        <v>-0.4076923086963506</v>
      </c>
      <c r="FL123">
        <v>2.260769237485737</v>
      </c>
      <c r="FM123">
        <v>3306.4596</v>
      </c>
      <c r="FN123">
        <v>15</v>
      </c>
      <c r="FO123">
        <v>0</v>
      </c>
      <c r="FP123" t="s">
        <v>431</v>
      </c>
      <c r="FQ123">
        <v>1679456443.1</v>
      </c>
      <c r="FR123">
        <v>1679456433.1</v>
      </c>
      <c r="FS123">
        <v>0</v>
      </c>
      <c r="FT123">
        <v>-0.109</v>
      </c>
      <c r="FU123">
        <v>0.019</v>
      </c>
      <c r="FV123">
        <v>-0.823</v>
      </c>
      <c r="FW123">
        <v>0.271</v>
      </c>
      <c r="FX123">
        <v>420</v>
      </c>
      <c r="FY123">
        <v>24</v>
      </c>
      <c r="FZ123">
        <v>0.71</v>
      </c>
      <c r="GA123">
        <v>0.25</v>
      </c>
      <c r="GB123">
        <v>17.59822</v>
      </c>
      <c r="GC123">
        <v>10.18862814258912</v>
      </c>
      <c r="GD123">
        <v>1.066458594883083</v>
      </c>
      <c r="GE123">
        <v>0</v>
      </c>
      <c r="GF123">
        <v>0.6380927749999999</v>
      </c>
      <c r="GG123">
        <v>0.001615170731705849</v>
      </c>
      <c r="GH123">
        <v>0.007399421962178874</v>
      </c>
      <c r="GI123">
        <v>1</v>
      </c>
      <c r="GJ123">
        <v>1</v>
      </c>
      <c r="GK123">
        <v>2</v>
      </c>
      <c r="GL123" t="s">
        <v>432</v>
      </c>
      <c r="GM123">
        <v>3.10448</v>
      </c>
      <c r="GN123">
        <v>2.73505</v>
      </c>
      <c r="GO123">
        <v>0.0729368</v>
      </c>
      <c r="GP123">
        <v>0.06952120000000001</v>
      </c>
      <c r="GQ123">
        <v>0.109172</v>
      </c>
      <c r="GR123">
        <v>0.108501</v>
      </c>
      <c r="GS123">
        <v>23888.3</v>
      </c>
      <c r="GT123">
        <v>23675.5</v>
      </c>
      <c r="GU123">
        <v>26304.7</v>
      </c>
      <c r="GV123">
        <v>25771.7</v>
      </c>
      <c r="GW123">
        <v>37605.4</v>
      </c>
      <c r="GX123">
        <v>35050.1</v>
      </c>
      <c r="GY123">
        <v>46029.2</v>
      </c>
      <c r="GZ123">
        <v>42561.2</v>
      </c>
      <c r="HA123">
        <v>1.92445</v>
      </c>
      <c r="HB123">
        <v>1.9726</v>
      </c>
      <c r="HC123">
        <v>0.110749</v>
      </c>
      <c r="HD123">
        <v>0</v>
      </c>
      <c r="HE123">
        <v>25.7183</v>
      </c>
      <c r="HF123">
        <v>999.9</v>
      </c>
      <c r="HG123">
        <v>57.2</v>
      </c>
      <c r="HH123">
        <v>29.1</v>
      </c>
      <c r="HI123">
        <v>25.7023</v>
      </c>
      <c r="HJ123">
        <v>60.2332</v>
      </c>
      <c r="HK123">
        <v>25.6611</v>
      </c>
      <c r="HL123">
        <v>1</v>
      </c>
      <c r="HM123">
        <v>-0.127416</v>
      </c>
      <c r="HN123">
        <v>0.445831</v>
      </c>
      <c r="HO123">
        <v>20.2742</v>
      </c>
      <c r="HP123">
        <v>5.21669</v>
      </c>
      <c r="HQ123">
        <v>11.9793</v>
      </c>
      <c r="HR123">
        <v>4.9647</v>
      </c>
      <c r="HS123">
        <v>3.27397</v>
      </c>
      <c r="HT123">
        <v>9999</v>
      </c>
      <c r="HU123">
        <v>9999</v>
      </c>
      <c r="HV123">
        <v>9999</v>
      </c>
      <c r="HW123">
        <v>936.3</v>
      </c>
      <c r="HX123">
        <v>1.86417</v>
      </c>
      <c r="HY123">
        <v>1.86014</v>
      </c>
      <c r="HZ123">
        <v>1.85837</v>
      </c>
      <c r="IA123">
        <v>1.85987</v>
      </c>
      <c r="IB123">
        <v>1.85989</v>
      </c>
      <c r="IC123">
        <v>1.85829</v>
      </c>
      <c r="ID123">
        <v>1.85731</v>
      </c>
      <c r="IE123">
        <v>1.85234</v>
      </c>
      <c r="IF123">
        <v>0</v>
      </c>
      <c r="IG123">
        <v>0</v>
      </c>
      <c r="IH123">
        <v>0</v>
      </c>
      <c r="II123">
        <v>0</v>
      </c>
      <c r="IJ123" t="s">
        <v>433</v>
      </c>
      <c r="IK123" t="s">
        <v>434</v>
      </c>
      <c r="IL123" t="s">
        <v>435</v>
      </c>
      <c r="IM123" t="s">
        <v>435</v>
      </c>
      <c r="IN123" t="s">
        <v>435</v>
      </c>
      <c r="IO123" t="s">
        <v>435</v>
      </c>
      <c r="IP123">
        <v>0</v>
      </c>
      <c r="IQ123">
        <v>100</v>
      </c>
      <c r="IR123">
        <v>100</v>
      </c>
      <c r="IS123">
        <v>-0.66</v>
      </c>
      <c r="IT123">
        <v>0.2997</v>
      </c>
      <c r="IU123">
        <v>-0.3228139330668147</v>
      </c>
      <c r="IV123">
        <v>-0.001399286051689175</v>
      </c>
      <c r="IW123">
        <v>1.297619083215453E-06</v>
      </c>
      <c r="IX123">
        <v>-4.997941095464379E-10</v>
      </c>
      <c r="IY123">
        <v>-0.005634625857734406</v>
      </c>
      <c r="IZ123">
        <v>-0.003512179546530375</v>
      </c>
      <c r="JA123">
        <v>0.0008073039280847738</v>
      </c>
      <c r="JB123">
        <v>-5.485301315548657E-06</v>
      </c>
      <c r="JC123">
        <v>2</v>
      </c>
      <c r="JD123">
        <v>1997</v>
      </c>
      <c r="JE123">
        <v>1</v>
      </c>
      <c r="JF123">
        <v>25</v>
      </c>
      <c r="JG123">
        <v>910.6</v>
      </c>
      <c r="JH123">
        <v>910.8</v>
      </c>
      <c r="JI123">
        <v>0.8691410000000001</v>
      </c>
      <c r="JJ123">
        <v>2.62817</v>
      </c>
      <c r="JK123">
        <v>1.49658</v>
      </c>
      <c r="JL123">
        <v>2.39136</v>
      </c>
      <c r="JM123">
        <v>1.54907</v>
      </c>
      <c r="JN123">
        <v>2.3877</v>
      </c>
      <c r="JO123">
        <v>34.3042</v>
      </c>
      <c r="JP123">
        <v>24.2013</v>
      </c>
      <c r="JQ123">
        <v>18</v>
      </c>
      <c r="JR123">
        <v>489.364</v>
      </c>
      <c r="JS123">
        <v>533.2089999999999</v>
      </c>
      <c r="JT123">
        <v>24.7251</v>
      </c>
      <c r="JU123">
        <v>25.6651</v>
      </c>
      <c r="JV123">
        <v>30.0004</v>
      </c>
      <c r="JW123">
        <v>25.7488</v>
      </c>
      <c r="JX123">
        <v>25.7026</v>
      </c>
      <c r="JY123">
        <v>17.4862</v>
      </c>
      <c r="JZ123">
        <v>10.5963</v>
      </c>
      <c r="KA123">
        <v>100</v>
      </c>
      <c r="KB123">
        <v>24.7119</v>
      </c>
      <c r="KC123">
        <v>286.239</v>
      </c>
      <c r="KD123">
        <v>23.7352</v>
      </c>
      <c r="KE123">
        <v>100.563</v>
      </c>
      <c r="KF123">
        <v>100.972</v>
      </c>
    </row>
    <row r="124" spans="1:292">
      <c r="A124">
        <v>106</v>
      </c>
      <c r="B124">
        <v>1679511087.1</v>
      </c>
      <c r="C124">
        <v>2499.599999904633</v>
      </c>
      <c r="D124" t="s">
        <v>645</v>
      </c>
      <c r="E124" t="s">
        <v>646</v>
      </c>
      <c r="F124">
        <v>5</v>
      </c>
      <c r="G124" t="s">
        <v>428</v>
      </c>
      <c r="H124">
        <v>1679511079.6</v>
      </c>
      <c r="I124">
        <f>(J124)/1000</f>
        <v>0</v>
      </c>
      <c r="J124">
        <f>IF(DO124, AM124, AG124)</f>
        <v>0</v>
      </c>
      <c r="K124">
        <f>IF(DO124, AH124, AF124)</f>
        <v>0</v>
      </c>
      <c r="L124">
        <f>DQ124 - IF(AT124&gt;1, K124*DK124*100.0/(AV124*EE124), 0)</f>
        <v>0</v>
      </c>
      <c r="M124">
        <f>((S124-I124/2)*L124-K124)/(S124+I124/2)</f>
        <v>0</v>
      </c>
      <c r="N124">
        <f>M124*(DX124+DY124)/1000.0</f>
        <v>0</v>
      </c>
      <c r="O124">
        <f>(DQ124 - IF(AT124&gt;1, K124*DK124*100.0/(AV124*EE124), 0))*(DX124+DY124)/1000.0</f>
        <v>0</v>
      </c>
      <c r="P124">
        <f>2.0/((1/R124-1/Q124)+SIGN(R124)*SQRT((1/R124-1/Q124)*(1/R124-1/Q124) + 4*DL124/((DL124+1)*(DL124+1))*(2*1/R124*1/Q124-1/Q124*1/Q124)))</f>
        <v>0</v>
      </c>
      <c r="Q124">
        <f>IF(LEFT(DM124,1)&lt;&gt;"0",IF(LEFT(DM124,1)="1",3.0,DN124),$D$5+$E$5*(EE124*DX124/($K$5*1000))+$F$5*(EE124*DX124/($K$5*1000))*MAX(MIN(DK124,$J$5),$I$5)*MAX(MIN(DK124,$J$5),$I$5)+$G$5*MAX(MIN(DK124,$J$5),$I$5)*(EE124*DX124/($K$5*1000))+$H$5*(EE124*DX124/($K$5*1000))*(EE124*DX124/($K$5*1000)))</f>
        <v>0</v>
      </c>
      <c r="R124">
        <f>I124*(1000-(1000*0.61365*exp(17.502*V124/(240.97+V124))/(DX124+DY124)+DS124)/2)/(1000*0.61365*exp(17.502*V124/(240.97+V124))/(DX124+DY124)-DS124)</f>
        <v>0</v>
      </c>
      <c r="S124">
        <f>1/((DL124+1)/(P124/1.6)+1/(Q124/1.37)) + DL124/((DL124+1)/(P124/1.6) + DL124/(Q124/1.37))</f>
        <v>0</v>
      </c>
      <c r="T124">
        <f>(DG124*DJ124)</f>
        <v>0</v>
      </c>
      <c r="U124">
        <f>(DZ124+(T124+2*0.95*5.67E-8*(((DZ124+$B$9)+273)^4-(DZ124+273)^4)-44100*I124)/(1.84*29.3*Q124+8*0.95*5.67E-8*(DZ124+273)^3))</f>
        <v>0</v>
      </c>
      <c r="V124">
        <f>($C$9*EA124+$D$9*EB124+$E$9*U124)</f>
        <v>0</v>
      </c>
      <c r="W124">
        <f>0.61365*exp(17.502*V124/(240.97+V124))</f>
        <v>0</v>
      </c>
      <c r="X124">
        <f>(Y124/Z124*100)</f>
        <v>0</v>
      </c>
      <c r="Y124">
        <f>DS124*(DX124+DY124)/1000</f>
        <v>0</v>
      </c>
      <c r="Z124">
        <f>0.61365*exp(17.502*DZ124/(240.97+DZ124))</f>
        <v>0</v>
      </c>
      <c r="AA124">
        <f>(W124-DS124*(DX124+DY124)/1000)</f>
        <v>0</v>
      </c>
      <c r="AB124">
        <f>(-I124*44100)</f>
        <v>0</v>
      </c>
      <c r="AC124">
        <f>2*29.3*Q124*0.92*(DZ124-V124)</f>
        <v>0</v>
      </c>
      <c r="AD124">
        <f>2*0.95*5.67E-8*(((DZ124+$B$9)+273)^4-(V124+273)^4)</f>
        <v>0</v>
      </c>
      <c r="AE124">
        <f>T124+AD124+AB124+AC124</f>
        <v>0</v>
      </c>
      <c r="AF124">
        <f>DW124*AT124*(DR124-DQ124*(1000-AT124*DT124)/(1000-AT124*DS124))/(100*DK124)</f>
        <v>0</v>
      </c>
      <c r="AG124">
        <f>1000*DW124*AT124*(DS124-DT124)/(100*DK124*(1000-AT124*DS124))</f>
        <v>0</v>
      </c>
      <c r="AH124">
        <f>(AI124 - AJ124 - DX124*1E3/(8.314*(DZ124+273.15)) * AL124/DW124 * AK124) * DW124/(100*DK124) * (1000 - DT124)/1000</f>
        <v>0</v>
      </c>
      <c r="AI124">
        <v>310.0841785271098</v>
      </c>
      <c r="AJ124">
        <v>320.9488363636364</v>
      </c>
      <c r="AK124">
        <v>-3.23822409236448</v>
      </c>
      <c r="AL124">
        <v>67.30139003579045</v>
      </c>
      <c r="AM124">
        <f>(AO124 - AN124 + DX124*1E3/(8.314*(DZ124+273.15)) * AQ124/DW124 * AP124) * DW124/(100*DK124) * 1000/(1000 - AO124)</f>
        <v>0</v>
      </c>
      <c r="AN124">
        <v>23.66864314408315</v>
      </c>
      <c r="AO124">
        <v>24.3089496969697</v>
      </c>
      <c r="AP124">
        <v>-5.675394633547927E-06</v>
      </c>
      <c r="AQ124">
        <v>93.42874812251745</v>
      </c>
      <c r="AR124">
        <v>0</v>
      </c>
      <c r="AS124">
        <v>0</v>
      </c>
      <c r="AT124">
        <f>IF(AR124*$H$15&gt;=AV124,1.0,(AV124/(AV124-AR124*$H$15)))</f>
        <v>0</v>
      </c>
      <c r="AU124">
        <f>(AT124-1)*100</f>
        <v>0</v>
      </c>
      <c r="AV124">
        <f>MAX(0,($B$15+$C$15*EE124)/(1+$D$15*EE124)*DX124/(DZ124+273)*$E$15)</f>
        <v>0</v>
      </c>
      <c r="AW124" t="s">
        <v>429</v>
      </c>
      <c r="AX124" t="s">
        <v>429</v>
      </c>
      <c r="AY124">
        <v>0</v>
      </c>
      <c r="AZ124">
        <v>0</v>
      </c>
      <c r="BA124">
        <f>1-AY124/AZ124</f>
        <v>0</v>
      </c>
      <c r="BB124">
        <v>0</v>
      </c>
      <c r="BC124" t="s">
        <v>429</v>
      </c>
      <c r="BD124" t="s">
        <v>429</v>
      </c>
      <c r="BE124">
        <v>0</v>
      </c>
      <c r="BF124">
        <v>0</v>
      </c>
      <c r="BG124">
        <f>1-BE124/BF124</f>
        <v>0</v>
      </c>
      <c r="BH124">
        <v>0.5</v>
      </c>
      <c r="BI124">
        <f>DH124</f>
        <v>0</v>
      </c>
      <c r="BJ124">
        <f>K124</f>
        <v>0</v>
      </c>
      <c r="BK124">
        <f>BG124*BH124*BI124</f>
        <v>0</v>
      </c>
      <c r="BL124">
        <f>(BJ124-BB124)/BI124</f>
        <v>0</v>
      </c>
      <c r="BM124">
        <f>(AZ124-BF124)/BF124</f>
        <v>0</v>
      </c>
      <c r="BN124">
        <f>AY124/(BA124+AY124/BF124)</f>
        <v>0</v>
      </c>
      <c r="BO124" t="s">
        <v>429</v>
      </c>
      <c r="BP124">
        <v>0</v>
      </c>
      <c r="BQ124">
        <f>IF(BP124&lt;&gt;0, BP124, BN124)</f>
        <v>0</v>
      </c>
      <c r="BR124">
        <f>1-BQ124/BF124</f>
        <v>0</v>
      </c>
      <c r="BS124">
        <f>(BF124-BE124)/(BF124-BQ124)</f>
        <v>0</v>
      </c>
      <c r="BT124">
        <f>(AZ124-BF124)/(AZ124-BQ124)</f>
        <v>0</v>
      </c>
      <c r="BU124">
        <f>(BF124-BE124)/(BF124-AY124)</f>
        <v>0</v>
      </c>
      <c r="BV124">
        <f>(AZ124-BF124)/(AZ124-AY124)</f>
        <v>0</v>
      </c>
      <c r="BW124">
        <f>(BS124*BQ124/BE124)</f>
        <v>0</v>
      </c>
      <c r="BX124">
        <f>(1-BW124)</f>
        <v>0</v>
      </c>
      <c r="DG124">
        <f>$B$13*EF124+$C$13*EG124+$F$13*ER124*(1-EU124)</f>
        <v>0</v>
      </c>
      <c r="DH124">
        <f>DG124*DI124</f>
        <v>0</v>
      </c>
      <c r="DI124">
        <f>($B$13*$D$11+$C$13*$D$11+$F$13*((FE124+EW124)/MAX(FE124+EW124+FF124, 0.1)*$I$11+FF124/MAX(FE124+EW124+FF124, 0.1)*$J$11))/($B$13+$C$13+$F$13)</f>
        <v>0</v>
      </c>
      <c r="DJ124">
        <f>($B$13*$K$11+$C$13*$K$11+$F$13*((FE124+EW124)/MAX(FE124+EW124+FF124, 0.1)*$P$11+FF124/MAX(FE124+EW124+FF124, 0.1)*$Q$11))/($B$13+$C$13+$F$13)</f>
        <v>0</v>
      </c>
      <c r="DK124">
        <v>1.91</v>
      </c>
      <c r="DL124">
        <v>0.5</v>
      </c>
      <c r="DM124" t="s">
        <v>430</v>
      </c>
      <c r="DN124">
        <v>2</v>
      </c>
      <c r="DO124" t="b">
        <v>1</v>
      </c>
      <c r="DP124">
        <v>1679511079.6</v>
      </c>
      <c r="DQ124">
        <v>335.3771851851853</v>
      </c>
      <c r="DR124">
        <v>316.7948518518518</v>
      </c>
      <c r="DS124">
        <v>24.31667037037037</v>
      </c>
      <c r="DT124">
        <v>23.67495925925926</v>
      </c>
      <c r="DU124">
        <v>336.0426296296296</v>
      </c>
      <c r="DV124">
        <v>24.01698888888889</v>
      </c>
      <c r="DW124">
        <v>500.0106296296297</v>
      </c>
      <c r="DX124">
        <v>90.02037777777777</v>
      </c>
      <c r="DY124">
        <v>0.1001004629629629</v>
      </c>
      <c r="DZ124">
        <v>26.41497037037037</v>
      </c>
      <c r="EA124">
        <v>27.52835555555556</v>
      </c>
      <c r="EB124">
        <v>999.9000000000001</v>
      </c>
      <c r="EC124">
        <v>0</v>
      </c>
      <c r="ED124">
        <v>0</v>
      </c>
      <c r="EE124">
        <v>9975.068148148146</v>
      </c>
      <c r="EF124">
        <v>0</v>
      </c>
      <c r="EG124">
        <v>12.45802962962963</v>
      </c>
      <c r="EH124">
        <v>18.58238518518518</v>
      </c>
      <c r="EI124">
        <v>343.7357037037037</v>
      </c>
      <c r="EJ124">
        <v>324.4768148148148</v>
      </c>
      <c r="EK124">
        <v>0.6417128518518519</v>
      </c>
      <c r="EL124">
        <v>316.7948518518518</v>
      </c>
      <c r="EM124">
        <v>23.67495925925926</v>
      </c>
      <c r="EN124">
        <v>2.188995185185185</v>
      </c>
      <c r="EO124">
        <v>2.131228888888889</v>
      </c>
      <c r="EP124">
        <v>18.88201851851852</v>
      </c>
      <c r="EQ124">
        <v>18.45453333333333</v>
      </c>
      <c r="ER124">
        <v>2000.096296296296</v>
      </c>
      <c r="ES124">
        <v>0.980001962962963</v>
      </c>
      <c r="ET124">
        <v>0.01999844814814815</v>
      </c>
      <c r="EU124">
        <v>0</v>
      </c>
      <c r="EV124">
        <v>163.4149259259259</v>
      </c>
      <c r="EW124">
        <v>5.00078</v>
      </c>
      <c r="EX124">
        <v>3305.742592592593</v>
      </c>
      <c r="EY124">
        <v>16380.43703703704</v>
      </c>
      <c r="EZ124">
        <v>40.19877777777778</v>
      </c>
      <c r="FA124">
        <v>41.29351851851851</v>
      </c>
      <c r="FB124">
        <v>40.66870370370371</v>
      </c>
      <c r="FC124">
        <v>41.84011111111111</v>
      </c>
      <c r="FD124">
        <v>41.51362962962962</v>
      </c>
      <c r="FE124">
        <v>1955.197037037037</v>
      </c>
      <c r="FF124">
        <v>39.89925925925926</v>
      </c>
      <c r="FG124">
        <v>0</v>
      </c>
      <c r="FH124">
        <v>1679511069.4</v>
      </c>
      <c r="FI124">
        <v>0</v>
      </c>
      <c r="FJ124">
        <v>163.4283076923077</v>
      </c>
      <c r="FK124">
        <v>-0.4365128028336002</v>
      </c>
      <c r="FL124">
        <v>-17.00888890007766</v>
      </c>
      <c r="FM124">
        <v>3305.619615384615</v>
      </c>
      <c r="FN124">
        <v>15</v>
      </c>
      <c r="FO124">
        <v>0</v>
      </c>
      <c r="FP124" t="s">
        <v>431</v>
      </c>
      <c r="FQ124">
        <v>1679456443.1</v>
      </c>
      <c r="FR124">
        <v>1679456433.1</v>
      </c>
      <c r="FS124">
        <v>0</v>
      </c>
      <c r="FT124">
        <v>-0.109</v>
      </c>
      <c r="FU124">
        <v>0.019</v>
      </c>
      <c r="FV124">
        <v>-0.823</v>
      </c>
      <c r="FW124">
        <v>0.271</v>
      </c>
      <c r="FX124">
        <v>420</v>
      </c>
      <c r="FY124">
        <v>24</v>
      </c>
      <c r="FZ124">
        <v>0.71</v>
      </c>
      <c r="GA124">
        <v>0.25</v>
      </c>
      <c r="GB124">
        <v>18.3111525</v>
      </c>
      <c r="GC124">
        <v>4.866082176360186</v>
      </c>
      <c r="GD124">
        <v>0.535520030431869</v>
      </c>
      <c r="GE124">
        <v>0</v>
      </c>
      <c r="GF124">
        <v>0.6385278</v>
      </c>
      <c r="GG124">
        <v>0.05975774859287102</v>
      </c>
      <c r="GH124">
        <v>0.006041186970289863</v>
      </c>
      <c r="GI124">
        <v>1</v>
      </c>
      <c r="GJ124">
        <v>1</v>
      </c>
      <c r="GK124">
        <v>2</v>
      </c>
      <c r="GL124" t="s">
        <v>432</v>
      </c>
      <c r="GM124">
        <v>3.10456</v>
      </c>
      <c r="GN124">
        <v>2.73535</v>
      </c>
      <c r="GO124">
        <v>0.0701106</v>
      </c>
      <c r="GP124">
        <v>0.06654590000000001</v>
      </c>
      <c r="GQ124">
        <v>0.109145</v>
      </c>
      <c r="GR124">
        <v>0.108485</v>
      </c>
      <c r="GS124">
        <v>23961.3</v>
      </c>
      <c r="GT124">
        <v>23751.1</v>
      </c>
      <c r="GU124">
        <v>26304.9</v>
      </c>
      <c r="GV124">
        <v>25771.6</v>
      </c>
      <c r="GW124">
        <v>37605.9</v>
      </c>
      <c r="GX124">
        <v>35050.4</v>
      </c>
      <c r="GY124">
        <v>46028.9</v>
      </c>
      <c r="GZ124">
        <v>42561.1</v>
      </c>
      <c r="HA124">
        <v>1.92425</v>
      </c>
      <c r="HB124">
        <v>1.97248</v>
      </c>
      <c r="HC124">
        <v>0.111129</v>
      </c>
      <c r="HD124">
        <v>0</v>
      </c>
      <c r="HE124">
        <v>25.7164</v>
      </c>
      <c r="HF124">
        <v>999.9</v>
      </c>
      <c r="HG124">
        <v>57.2</v>
      </c>
      <c r="HH124">
        <v>29.1</v>
      </c>
      <c r="HI124">
        <v>25.7042</v>
      </c>
      <c r="HJ124">
        <v>60.3632</v>
      </c>
      <c r="HK124">
        <v>25.5849</v>
      </c>
      <c r="HL124">
        <v>1</v>
      </c>
      <c r="HM124">
        <v>-0.127106</v>
      </c>
      <c r="HN124">
        <v>0.496536</v>
      </c>
      <c r="HO124">
        <v>20.2741</v>
      </c>
      <c r="HP124">
        <v>5.21609</v>
      </c>
      <c r="HQ124">
        <v>11.9785</v>
      </c>
      <c r="HR124">
        <v>4.9646</v>
      </c>
      <c r="HS124">
        <v>3.27375</v>
      </c>
      <c r="HT124">
        <v>9999</v>
      </c>
      <c r="HU124">
        <v>9999</v>
      </c>
      <c r="HV124">
        <v>9999</v>
      </c>
      <c r="HW124">
        <v>936.3</v>
      </c>
      <c r="HX124">
        <v>1.86417</v>
      </c>
      <c r="HY124">
        <v>1.86012</v>
      </c>
      <c r="HZ124">
        <v>1.85837</v>
      </c>
      <c r="IA124">
        <v>1.85984</v>
      </c>
      <c r="IB124">
        <v>1.85989</v>
      </c>
      <c r="IC124">
        <v>1.8583</v>
      </c>
      <c r="ID124">
        <v>1.85731</v>
      </c>
      <c r="IE124">
        <v>1.85232</v>
      </c>
      <c r="IF124">
        <v>0</v>
      </c>
      <c r="IG124">
        <v>0</v>
      </c>
      <c r="IH124">
        <v>0</v>
      </c>
      <c r="II124">
        <v>0</v>
      </c>
      <c r="IJ124" t="s">
        <v>433</v>
      </c>
      <c r="IK124" t="s">
        <v>434</v>
      </c>
      <c r="IL124" t="s">
        <v>435</v>
      </c>
      <c r="IM124" t="s">
        <v>435</v>
      </c>
      <c r="IN124" t="s">
        <v>435</v>
      </c>
      <c r="IO124" t="s">
        <v>435</v>
      </c>
      <c r="IP124">
        <v>0</v>
      </c>
      <c r="IQ124">
        <v>100</v>
      </c>
      <c r="IR124">
        <v>100</v>
      </c>
      <c r="IS124">
        <v>-0.648</v>
      </c>
      <c r="IT124">
        <v>0.2994</v>
      </c>
      <c r="IU124">
        <v>-0.3228139330668147</v>
      </c>
      <c r="IV124">
        <v>-0.001399286051689175</v>
      </c>
      <c r="IW124">
        <v>1.297619083215453E-06</v>
      </c>
      <c r="IX124">
        <v>-4.997941095464379E-10</v>
      </c>
      <c r="IY124">
        <v>-0.005634625857734406</v>
      </c>
      <c r="IZ124">
        <v>-0.003512179546530375</v>
      </c>
      <c r="JA124">
        <v>0.0008073039280847738</v>
      </c>
      <c r="JB124">
        <v>-5.485301315548657E-06</v>
      </c>
      <c r="JC124">
        <v>2</v>
      </c>
      <c r="JD124">
        <v>1997</v>
      </c>
      <c r="JE124">
        <v>1</v>
      </c>
      <c r="JF124">
        <v>25</v>
      </c>
      <c r="JG124">
        <v>910.7</v>
      </c>
      <c r="JH124">
        <v>910.9</v>
      </c>
      <c r="JI124">
        <v>0.828857</v>
      </c>
      <c r="JJ124">
        <v>2.63428</v>
      </c>
      <c r="JK124">
        <v>1.49658</v>
      </c>
      <c r="JL124">
        <v>2.39136</v>
      </c>
      <c r="JM124">
        <v>1.54907</v>
      </c>
      <c r="JN124">
        <v>2.34497</v>
      </c>
      <c r="JO124">
        <v>34.3042</v>
      </c>
      <c r="JP124">
        <v>24.1926</v>
      </c>
      <c r="JQ124">
        <v>18</v>
      </c>
      <c r="JR124">
        <v>489.27</v>
      </c>
      <c r="JS124">
        <v>533.143</v>
      </c>
      <c r="JT124">
        <v>24.6937</v>
      </c>
      <c r="JU124">
        <v>25.6678</v>
      </c>
      <c r="JV124">
        <v>30.0004</v>
      </c>
      <c r="JW124">
        <v>25.7515</v>
      </c>
      <c r="JX124">
        <v>25.7048</v>
      </c>
      <c r="JY124">
        <v>16.6796</v>
      </c>
      <c r="JZ124">
        <v>10.5963</v>
      </c>
      <c r="KA124">
        <v>100</v>
      </c>
      <c r="KB124">
        <v>24.6805</v>
      </c>
      <c r="KC124">
        <v>266.014</v>
      </c>
      <c r="KD124">
        <v>23.7352</v>
      </c>
      <c r="KE124">
        <v>100.563</v>
      </c>
      <c r="KF124">
        <v>100.972</v>
      </c>
    </row>
    <row r="125" spans="1:292">
      <c r="A125">
        <v>107</v>
      </c>
      <c r="B125">
        <v>1679511092.1</v>
      </c>
      <c r="C125">
        <v>2504.599999904633</v>
      </c>
      <c r="D125" t="s">
        <v>647</v>
      </c>
      <c r="E125" t="s">
        <v>648</v>
      </c>
      <c r="F125">
        <v>5</v>
      </c>
      <c r="G125" t="s">
        <v>428</v>
      </c>
      <c r="H125">
        <v>1679511084.314285</v>
      </c>
      <c r="I125">
        <f>(J125)/1000</f>
        <v>0</v>
      </c>
      <c r="J125">
        <f>IF(DO125, AM125, AG125)</f>
        <v>0</v>
      </c>
      <c r="K125">
        <f>IF(DO125, AH125, AF125)</f>
        <v>0</v>
      </c>
      <c r="L125">
        <f>DQ125 - IF(AT125&gt;1, K125*DK125*100.0/(AV125*EE125), 0)</f>
        <v>0</v>
      </c>
      <c r="M125">
        <f>((S125-I125/2)*L125-K125)/(S125+I125/2)</f>
        <v>0</v>
      </c>
      <c r="N125">
        <f>M125*(DX125+DY125)/1000.0</f>
        <v>0</v>
      </c>
      <c r="O125">
        <f>(DQ125 - IF(AT125&gt;1, K125*DK125*100.0/(AV125*EE125), 0))*(DX125+DY125)/1000.0</f>
        <v>0</v>
      </c>
      <c r="P125">
        <f>2.0/((1/R125-1/Q125)+SIGN(R125)*SQRT((1/R125-1/Q125)*(1/R125-1/Q125) + 4*DL125/((DL125+1)*(DL125+1))*(2*1/R125*1/Q125-1/Q125*1/Q125)))</f>
        <v>0</v>
      </c>
      <c r="Q125">
        <f>IF(LEFT(DM125,1)&lt;&gt;"0",IF(LEFT(DM125,1)="1",3.0,DN125),$D$5+$E$5*(EE125*DX125/($K$5*1000))+$F$5*(EE125*DX125/($K$5*1000))*MAX(MIN(DK125,$J$5),$I$5)*MAX(MIN(DK125,$J$5),$I$5)+$G$5*MAX(MIN(DK125,$J$5),$I$5)*(EE125*DX125/($K$5*1000))+$H$5*(EE125*DX125/($K$5*1000))*(EE125*DX125/($K$5*1000)))</f>
        <v>0</v>
      </c>
      <c r="R125">
        <f>I125*(1000-(1000*0.61365*exp(17.502*V125/(240.97+V125))/(DX125+DY125)+DS125)/2)/(1000*0.61365*exp(17.502*V125/(240.97+V125))/(DX125+DY125)-DS125)</f>
        <v>0</v>
      </c>
      <c r="S125">
        <f>1/((DL125+1)/(P125/1.6)+1/(Q125/1.37)) + DL125/((DL125+1)/(P125/1.6) + DL125/(Q125/1.37))</f>
        <v>0</v>
      </c>
      <c r="T125">
        <f>(DG125*DJ125)</f>
        <v>0</v>
      </c>
      <c r="U125">
        <f>(DZ125+(T125+2*0.95*5.67E-8*(((DZ125+$B$9)+273)^4-(DZ125+273)^4)-44100*I125)/(1.84*29.3*Q125+8*0.95*5.67E-8*(DZ125+273)^3))</f>
        <v>0</v>
      </c>
      <c r="V125">
        <f>($C$9*EA125+$D$9*EB125+$E$9*U125)</f>
        <v>0</v>
      </c>
      <c r="W125">
        <f>0.61365*exp(17.502*V125/(240.97+V125))</f>
        <v>0</v>
      </c>
      <c r="X125">
        <f>(Y125/Z125*100)</f>
        <v>0</v>
      </c>
      <c r="Y125">
        <f>DS125*(DX125+DY125)/1000</f>
        <v>0</v>
      </c>
      <c r="Z125">
        <f>0.61365*exp(17.502*DZ125/(240.97+DZ125))</f>
        <v>0</v>
      </c>
      <c r="AA125">
        <f>(W125-DS125*(DX125+DY125)/1000)</f>
        <v>0</v>
      </c>
      <c r="AB125">
        <f>(-I125*44100)</f>
        <v>0</v>
      </c>
      <c r="AC125">
        <f>2*29.3*Q125*0.92*(DZ125-V125)</f>
        <v>0</v>
      </c>
      <c r="AD125">
        <f>2*0.95*5.67E-8*(((DZ125+$B$9)+273)^4-(V125+273)^4)</f>
        <v>0</v>
      </c>
      <c r="AE125">
        <f>T125+AD125+AB125+AC125</f>
        <v>0</v>
      </c>
      <c r="AF125">
        <f>DW125*AT125*(DR125-DQ125*(1000-AT125*DT125)/(1000-AT125*DS125))/(100*DK125)</f>
        <v>0</v>
      </c>
      <c r="AG125">
        <f>1000*DW125*AT125*(DS125-DT125)/(100*DK125*(1000-AT125*DS125))</f>
        <v>0</v>
      </c>
      <c r="AH125">
        <f>(AI125 - AJ125 - DX125*1E3/(8.314*(DZ125+273.15)) * AL125/DW125 * AK125) * DW125/(100*DK125) * (1000 - DT125)/1000</f>
        <v>0</v>
      </c>
      <c r="AI125">
        <v>293.2114715932294</v>
      </c>
      <c r="AJ125">
        <v>304.4271939393939</v>
      </c>
      <c r="AK125">
        <v>-3.309575636257348</v>
      </c>
      <c r="AL125">
        <v>67.30139003579045</v>
      </c>
      <c r="AM125">
        <f>(AO125 - AN125 + DX125*1E3/(8.314*(DZ125+273.15)) * AQ125/DW125 * AP125) * DW125/(100*DK125) * 1000/(1000 - AO125)</f>
        <v>0</v>
      </c>
      <c r="AN125">
        <v>23.66249970436828</v>
      </c>
      <c r="AO125">
        <v>24.30142303030304</v>
      </c>
      <c r="AP125">
        <v>-7.33882934642005E-06</v>
      </c>
      <c r="AQ125">
        <v>93.42874812251745</v>
      </c>
      <c r="AR125">
        <v>0</v>
      </c>
      <c r="AS125">
        <v>0</v>
      </c>
      <c r="AT125">
        <f>IF(AR125*$H$15&gt;=AV125,1.0,(AV125/(AV125-AR125*$H$15)))</f>
        <v>0</v>
      </c>
      <c r="AU125">
        <f>(AT125-1)*100</f>
        <v>0</v>
      </c>
      <c r="AV125">
        <f>MAX(0,($B$15+$C$15*EE125)/(1+$D$15*EE125)*DX125/(DZ125+273)*$E$15)</f>
        <v>0</v>
      </c>
      <c r="AW125" t="s">
        <v>429</v>
      </c>
      <c r="AX125" t="s">
        <v>429</v>
      </c>
      <c r="AY125">
        <v>0</v>
      </c>
      <c r="AZ125">
        <v>0</v>
      </c>
      <c r="BA125">
        <f>1-AY125/AZ125</f>
        <v>0</v>
      </c>
      <c r="BB125">
        <v>0</v>
      </c>
      <c r="BC125" t="s">
        <v>429</v>
      </c>
      <c r="BD125" t="s">
        <v>429</v>
      </c>
      <c r="BE125">
        <v>0</v>
      </c>
      <c r="BF125">
        <v>0</v>
      </c>
      <c r="BG125">
        <f>1-BE125/BF125</f>
        <v>0</v>
      </c>
      <c r="BH125">
        <v>0.5</v>
      </c>
      <c r="BI125">
        <f>DH125</f>
        <v>0</v>
      </c>
      <c r="BJ125">
        <f>K125</f>
        <v>0</v>
      </c>
      <c r="BK125">
        <f>BG125*BH125*BI125</f>
        <v>0</v>
      </c>
      <c r="BL125">
        <f>(BJ125-BB125)/BI125</f>
        <v>0</v>
      </c>
      <c r="BM125">
        <f>(AZ125-BF125)/BF125</f>
        <v>0</v>
      </c>
      <c r="BN125">
        <f>AY125/(BA125+AY125/BF125)</f>
        <v>0</v>
      </c>
      <c r="BO125" t="s">
        <v>429</v>
      </c>
      <c r="BP125">
        <v>0</v>
      </c>
      <c r="BQ125">
        <f>IF(BP125&lt;&gt;0, BP125, BN125)</f>
        <v>0</v>
      </c>
      <c r="BR125">
        <f>1-BQ125/BF125</f>
        <v>0</v>
      </c>
      <c r="BS125">
        <f>(BF125-BE125)/(BF125-BQ125)</f>
        <v>0</v>
      </c>
      <c r="BT125">
        <f>(AZ125-BF125)/(AZ125-BQ125)</f>
        <v>0</v>
      </c>
      <c r="BU125">
        <f>(BF125-BE125)/(BF125-AY125)</f>
        <v>0</v>
      </c>
      <c r="BV125">
        <f>(AZ125-BF125)/(AZ125-AY125)</f>
        <v>0</v>
      </c>
      <c r="BW125">
        <f>(BS125*BQ125/BE125)</f>
        <v>0</v>
      </c>
      <c r="BX125">
        <f>(1-BW125)</f>
        <v>0</v>
      </c>
      <c r="DG125">
        <f>$B$13*EF125+$C$13*EG125+$F$13*ER125*(1-EU125)</f>
        <v>0</v>
      </c>
      <c r="DH125">
        <f>DG125*DI125</f>
        <v>0</v>
      </c>
      <c r="DI125">
        <f>($B$13*$D$11+$C$13*$D$11+$F$13*((FE125+EW125)/MAX(FE125+EW125+FF125, 0.1)*$I$11+FF125/MAX(FE125+EW125+FF125, 0.1)*$J$11))/($B$13+$C$13+$F$13)</f>
        <v>0</v>
      </c>
      <c r="DJ125">
        <f>($B$13*$K$11+$C$13*$K$11+$F$13*((FE125+EW125)/MAX(FE125+EW125+FF125, 0.1)*$P$11+FF125/MAX(FE125+EW125+FF125, 0.1)*$Q$11))/($B$13+$C$13+$F$13)</f>
        <v>0</v>
      </c>
      <c r="DK125">
        <v>1.91</v>
      </c>
      <c r="DL125">
        <v>0.5</v>
      </c>
      <c r="DM125" t="s">
        <v>430</v>
      </c>
      <c r="DN125">
        <v>2</v>
      </c>
      <c r="DO125" t="b">
        <v>1</v>
      </c>
      <c r="DP125">
        <v>1679511084.314285</v>
      </c>
      <c r="DQ125">
        <v>320.3534642857143</v>
      </c>
      <c r="DR125">
        <v>301.4053928571429</v>
      </c>
      <c r="DS125">
        <v>24.31172142857143</v>
      </c>
      <c r="DT125">
        <v>23.66866428571428</v>
      </c>
      <c r="DU125">
        <v>321.00825</v>
      </c>
      <c r="DV125">
        <v>24.01215357142857</v>
      </c>
      <c r="DW125">
        <v>499.9901071428572</v>
      </c>
      <c r="DX125">
        <v>90.01990357142859</v>
      </c>
      <c r="DY125">
        <v>0.09995314642857143</v>
      </c>
      <c r="DZ125">
        <v>26.41571428571429</v>
      </c>
      <c r="EA125">
        <v>27.52981071428571</v>
      </c>
      <c r="EB125">
        <v>999.9000000000002</v>
      </c>
      <c r="EC125">
        <v>0</v>
      </c>
      <c r="ED125">
        <v>0</v>
      </c>
      <c r="EE125">
        <v>9984.88785714286</v>
      </c>
      <c r="EF125">
        <v>0</v>
      </c>
      <c r="EG125">
        <v>12.45257142857143</v>
      </c>
      <c r="EH125">
        <v>18.94813571428571</v>
      </c>
      <c r="EI125">
        <v>328.3359642857143</v>
      </c>
      <c r="EJ125">
        <v>308.7122142857143</v>
      </c>
      <c r="EK125">
        <v>0.6430495357142858</v>
      </c>
      <c r="EL125">
        <v>301.4053928571429</v>
      </c>
      <c r="EM125">
        <v>23.66866428571428</v>
      </c>
      <c r="EN125">
        <v>2.1885375</v>
      </c>
      <c r="EO125">
        <v>2.130650714285714</v>
      </c>
      <c r="EP125">
        <v>18.87866428571429</v>
      </c>
      <c r="EQ125">
        <v>18.4502</v>
      </c>
      <c r="ER125">
        <v>2000.145</v>
      </c>
      <c r="ES125">
        <v>0.9799978214285714</v>
      </c>
      <c r="ET125">
        <v>0.02000233214285714</v>
      </c>
      <c r="EU125">
        <v>0</v>
      </c>
      <c r="EV125">
        <v>163.3939642857143</v>
      </c>
      <c r="EW125">
        <v>5.00078</v>
      </c>
      <c r="EX125">
        <v>3304.279642857143</v>
      </c>
      <c r="EY125">
        <v>16380.81428571428</v>
      </c>
      <c r="EZ125">
        <v>40.15817857142856</v>
      </c>
      <c r="FA125">
        <v>41.18260714285713</v>
      </c>
      <c r="FB125">
        <v>40.76089285714285</v>
      </c>
      <c r="FC125">
        <v>41.67614285714286</v>
      </c>
      <c r="FD125">
        <v>41.38592857142856</v>
      </c>
      <c r="FE125">
        <v>1955.236428571428</v>
      </c>
      <c r="FF125">
        <v>39.90785714285715</v>
      </c>
      <c r="FG125">
        <v>0</v>
      </c>
      <c r="FH125">
        <v>1679511074.2</v>
      </c>
      <c r="FI125">
        <v>0</v>
      </c>
      <c r="FJ125">
        <v>163.3821153846154</v>
      </c>
      <c r="FK125">
        <v>-0.1553162278391344</v>
      </c>
      <c r="FL125">
        <v>-26.75008549772506</v>
      </c>
      <c r="FM125">
        <v>3304.188461538462</v>
      </c>
      <c r="FN125">
        <v>15</v>
      </c>
      <c r="FO125">
        <v>0</v>
      </c>
      <c r="FP125" t="s">
        <v>431</v>
      </c>
      <c r="FQ125">
        <v>1679456443.1</v>
      </c>
      <c r="FR125">
        <v>1679456433.1</v>
      </c>
      <c r="FS125">
        <v>0</v>
      </c>
      <c r="FT125">
        <v>-0.109</v>
      </c>
      <c r="FU125">
        <v>0.019</v>
      </c>
      <c r="FV125">
        <v>-0.823</v>
      </c>
      <c r="FW125">
        <v>0.271</v>
      </c>
      <c r="FX125">
        <v>420</v>
      </c>
      <c r="FY125">
        <v>24</v>
      </c>
      <c r="FZ125">
        <v>0.71</v>
      </c>
      <c r="GA125">
        <v>0.25</v>
      </c>
      <c r="GB125">
        <v>18.77211707317073</v>
      </c>
      <c r="GC125">
        <v>4.284439024390274</v>
      </c>
      <c r="GD125">
        <v>0.4388416370302997</v>
      </c>
      <c r="GE125">
        <v>0</v>
      </c>
      <c r="GF125">
        <v>0.6415228292682927</v>
      </c>
      <c r="GG125">
        <v>0.02093368641114956</v>
      </c>
      <c r="GH125">
        <v>0.003297532631931877</v>
      </c>
      <c r="GI125">
        <v>1</v>
      </c>
      <c r="GJ125">
        <v>1</v>
      </c>
      <c r="GK125">
        <v>2</v>
      </c>
      <c r="GL125" t="s">
        <v>432</v>
      </c>
      <c r="GM125">
        <v>3.10464</v>
      </c>
      <c r="GN125">
        <v>2.73542</v>
      </c>
      <c r="GO125">
        <v>0.0671706</v>
      </c>
      <c r="GP125">
        <v>0.06341579999999999</v>
      </c>
      <c r="GQ125">
        <v>0.109118</v>
      </c>
      <c r="GR125">
        <v>0.108464</v>
      </c>
      <c r="GS125">
        <v>24036.6</v>
      </c>
      <c r="GT125">
        <v>23830.8</v>
      </c>
      <c r="GU125">
        <v>26304.5</v>
      </c>
      <c r="GV125">
        <v>25771.6</v>
      </c>
      <c r="GW125">
        <v>37606.2</v>
      </c>
      <c r="GX125">
        <v>35050.6</v>
      </c>
      <c r="GY125">
        <v>46028.3</v>
      </c>
      <c r="GZ125">
        <v>42560.8</v>
      </c>
      <c r="HA125">
        <v>1.9241</v>
      </c>
      <c r="HB125">
        <v>1.9723</v>
      </c>
      <c r="HC125">
        <v>0.110295</v>
      </c>
      <c r="HD125">
        <v>0</v>
      </c>
      <c r="HE125">
        <v>25.7138</v>
      </c>
      <c r="HF125">
        <v>999.9</v>
      </c>
      <c r="HG125">
        <v>57.2</v>
      </c>
      <c r="HH125">
        <v>29.1</v>
      </c>
      <c r="HI125">
        <v>25.7032</v>
      </c>
      <c r="HJ125">
        <v>60.3432</v>
      </c>
      <c r="HK125">
        <v>25.4407</v>
      </c>
      <c r="HL125">
        <v>1</v>
      </c>
      <c r="HM125">
        <v>-0.126918</v>
      </c>
      <c r="HN125">
        <v>0.53256</v>
      </c>
      <c r="HO125">
        <v>20.2741</v>
      </c>
      <c r="HP125">
        <v>5.21654</v>
      </c>
      <c r="HQ125">
        <v>11.9791</v>
      </c>
      <c r="HR125">
        <v>4.9646</v>
      </c>
      <c r="HS125">
        <v>3.27383</v>
      </c>
      <c r="HT125">
        <v>9999</v>
      </c>
      <c r="HU125">
        <v>9999</v>
      </c>
      <c r="HV125">
        <v>9999</v>
      </c>
      <c r="HW125">
        <v>936.3</v>
      </c>
      <c r="HX125">
        <v>1.86415</v>
      </c>
      <c r="HY125">
        <v>1.86009</v>
      </c>
      <c r="HZ125">
        <v>1.85837</v>
      </c>
      <c r="IA125">
        <v>1.85986</v>
      </c>
      <c r="IB125">
        <v>1.85989</v>
      </c>
      <c r="IC125">
        <v>1.85831</v>
      </c>
      <c r="ID125">
        <v>1.8573</v>
      </c>
      <c r="IE125">
        <v>1.85236</v>
      </c>
      <c r="IF125">
        <v>0</v>
      </c>
      <c r="IG125">
        <v>0</v>
      </c>
      <c r="IH125">
        <v>0</v>
      </c>
      <c r="II125">
        <v>0</v>
      </c>
      <c r="IJ125" t="s">
        <v>433</v>
      </c>
      <c r="IK125" t="s">
        <v>434</v>
      </c>
      <c r="IL125" t="s">
        <v>435</v>
      </c>
      <c r="IM125" t="s">
        <v>435</v>
      </c>
      <c r="IN125" t="s">
        <v>435</v>
      </c>
      <c r="IO125" t="s">
        <v>435</v>
      </c>
      <c r="IP125">
        <v>0</v>
      </c>
      <c r="IQ125">
        <v>100</v>
      </c>
      <c r="IR125">
        <v>100</v>
      </c>
      <c r="IS125">
        <v>-0.637</v>
      </c>
      <c r="IT125">
        <v>0.2993</v>
      </c>
      <c r="IU125">
        <v>-0.3228139330668147</v>
      </c>
      <c r="IV125">
        <v>-0.001399286051689175</v>
      </c>
      <c r="IW125">
        <v>1.297619083215453E-06</v>
      </c>
      <c r="IX125">
        <v>-4.997941095464379E-10</v>
      </c>
      <c r="IY125">
        <v>-0.005634625857734406</v>
      </c>
      <c r="IZ125">
        <v>-0.003512179546530375</v>
      </c>
      <c r="JA125">
        <v>0.0008073039280847738</v>
      </c>
      <c r="JB125">
        <v>-5.485301315548657E-06</v>
      </c>
      <c r="JC125">
        <v>2</v>
      </c>
      <c r="JD125">
        <v>1997</v>
      </c>
      <c r="JE125">
        <v>1</v>
      </c>
      <c r="JF125">
        <v>25</v>
      </c>
      <c r="JG125">
        <v>910.8</v>
      </c>
      <c r="JH125">
        <v>911</v>
      </c>
      <c r="JI125">
        <v>0.7910160000000001</v>
      </c>
      <c r="JJ125">
        <v>2.6355</v>
      </c>
      <c r="JK125">
        <v>1.49658</v>
      </c>
      <c r="JL125">
        <v>2.39136</v>
      </c>
      <c r="JM125">
        <v>1.54907</v>
      </c>
      <c r="JN125">
        <v>2.31689</v>
      </c>
      <c r="JO125">
        <v>34.3042</v>
      </c>
      <c r="JP125">
        <v>24.1926</v>
      </c>
      <c r="JQ125">
        <v>18</v>
      </c>
      <c r="JR125">
        <v>489.201</v>
      </c>
      <c r="JS125">
        <v>533.044</v>
      </c>
      <c r="JT125">
        <v>24.6597</v>
      </c>
      <c r="JU125">
        <v>25.6705</v>
      </c>
      <c r="JV125">
        <v>30.0003</v>
      </c>
      <c r="JW125">
        <v>25.7536</v>
      </c>
      <c r="JX125">
        <v>25.7069</v>
      </c>
      <c r="JY125">
        <v>15.9346</v>
      </c>
      <c r="JZ125">
        <v>10.3132</v>
      </c>
      <c r="KA125">
        <v>100</v>
      </c>
      <c r="KB125">
        <v>24.6483</v>
      </c>
      <c r="KC125">
        <v>252.64</v>
      </c>
      <c r="KD125">
        <v>23.7352</v>
      </c>
      <c r="KE125">
        <v>100.562</v>
      </c>
      <c r="KF125">
        <v>100.972</v>
      </c>
    </row>
    <row r="126" spans="1:292">
      <c r="A126">
        <v>108</v>
      </c>
      <c r="B126">
        <v>1679511097.1</v>
      </c>
      <c r="C126">
        <v>2509.599999904633</v>
      </c>
      <c r="D126" t="s">
        <v>649</v>
      </c>
      <c r="E126" t="s">
        <v>650</v>
      </c>
      <c r="F126">
        <v>5</v>
      </c>
      <c r="G126" t="s">
        <v>428</v>
      </c>
      <c r="H126">
        <v>1679511089.6</v>
      </c>
      <c r="I126">
        <f>(J126)/1000</f>
        <v>0</v>
      </c>
      <c r="J126">
        <f>IF(DO126, AM126, AG126)</f>
        <v>0</v>
      </c>
      <c r="K126">
        <f>IF(DO126, AH126, AF126)</f>
        <v>0</v>
      </c>
      <c r="L126">
        <f>DQ126 - IF(AT126&gt;1, K126*DK126*100.0/(AV126*EE126), 0)</f>
        <v>0</v>
      </c>
      <c r="M126">
        <f>((S126-I126/2)*L126-K126)/(S126+I126/2)</f>
        <v>0</v>
      </c>
      <c r="N126">
        <f>M126*(DX126+DY126)/1000.0</f>
        <v>0</v>
      </c>
      <c r="O126">
        <f>(DQ126 - IF(AT126&gt;1, K126*DK126*100.0/(AV126*EE126), 0))*(DX126+DY126)/1000.0</f>
        <v>0</v>
      </c>
      <c r="P126">
        <f>2.0/((1/R126-1/Q126)+SIGN(R126)*SQRT((1/R126-1/Q126)*(1/R126-1/Q126) + 4*DL126/((DL126+1)*(DL126+1))*(2*1/R126*1/Q126-1/Q126*1/Q126)))</f>
        <v>0</v>
      </c>
      <c r="Q126">
        <f>IF(LEFT(DM126,1)&lt;&gt;"0",IF(LEFT(DM126,1)="1",3.0,DN126),$D$5+$E$5*(EE126*DX126/($K$5*1000))+$F$5*(EE126*DX126/($K$5*1000))*MAX(MIN(DK126,$J$5),$I$5)*MAX(MIN(DK126,$J$5),$I$5)+$G$5*MAX(MIN(DK126,$J$5),$I$5)*(EE126*DX126/($K$5*1000))+$H$5*(EE126*DX126/($K$5*1000))*(EE126*DX126/($K$5*1000)))</f>
        <v>0</v>
      </c>
      <c r="R126">
        <f>I126*(1000-(1000*0.61365*exp(17.502*V126/(240.97+V126))/(DX126+DY126)+DS126)/2)/(1000*0.61365*exp(17.502*V126/(240.97+V126))/(DX126+DY126)-DS126)</f>
        <v>0</v>
      </c>
      <c r="S126">
        <f>1/((DL126+1)/(P126/1.6)+1/(Q126/1.37)) + DL126/((DL126+1)/(P126/1.6) + DL126/(Q126/1.37))</f>
        <v>0</v>
      </c>
      <c r="T126">
        <f>(DG126*DJ126)</f>
        <v>0</v>
      </c>
      <c r="U126">
        <f>(DZ126+(T126+2*0.95*5.67E-8*(((DZ126+$B$9)+273)^4-(DZ126+273)^4)-44100*I126)/(1.84*29.3*Q126+8*0.95*5.67E-8*(DZ126+273)^3))</f>
        <v>0</v>
      </c>
      <c r="V126">
        <f>($C$9*EA126+$D$9*EB126+$E$9*U126)</f>
        <v>0</v>
      </c>
      <c r="W126">
        <f>0.61365*exp(17.502*V126/(240.97+V126))</f>
        <v>0</v>
      </c>
      <c r="X126">
        <f>(Y126/Z126*100)</f>
        <v>0</v>
      </c>
      <c r="Y126">
        <f>DS126*(DX126+DY126)/1000</f>
        <v>0</v>
      </c>
      <c r="Z126">
        <f>0.61365*exp(17.502*DZ126/(240.97+DZ126))</f>
        <v>0</v>
      </c>
      <c r="AA126">
        <f>(W126-DS126*(DX126+DY126)/1000)</f>
        <v>0</v>
      </c>
      <c r="AB126">
        <f>(-I126*44100)</f>
        <v>0</v>
      </c>
      <c r="AC126">
        <f>2*29.3*Q126*0.92*(DZ126-V126)</f>
        <v>0</v>
      </c>
      <c r="AD126">
        <f>2*0.95*5.67E-8*(((DZ126+$B$9)+273)^4-(V126+273)^4)</f>
        <v>0</v>
      </c>
      <c r="AE126">
        <f>T126+AD126+AB126+AC126</f>
        <v>0</v>
      </c>
      <c r="AF126">
        <f>DW126*AT126*(DR126-DQ126*(1000-AT126*DT126)/(1000-AT126*DS126))/(100*DK126)</f>
        <v>0</v>
      </c>
      <c r="AG126">
        <f>1000*DW126*AT126*(DS126-DT126)/(100*DK126*(1000-AT126*DS126))</f>
        <v>0</v>
      </c>
      <c r="AH126">
        <f>(AI126 - AJ126 - DX126*1E3/(8.314*(DZ126+273.15)) * AL126/DW126 * AK126) * DW126/(100*DK126) * (1000 - DT126)/1000</f>
        <v>0</v>
      </c>
      <c r="AI126">
        <v>276.1614788707773</v>
      </c>
      <c r="AJ126">
        <v>287.711896969697</v>
      </c>
      <c r="AK126">
        <v>-3.336413410515037</v>
      </c>
      <c r="AL126">
        <v>67.30139003579045</v>
      </c>
      <c r="AM126">
        <f>(AO126 - AN126 + DX126*1E3/(8.314*(DZ126+273.15)) * AQ126/DW126 * AP126) * DW126/(100*DK126) * 1000/(1000 - AO126)</f>
        <v>0</v>
      </c>
      <c r="AN126">
        <v>23.65952541602832</v>
      </c>
      <c r="AO126">
        <v>24.29579393939393</v>
      </c>
      <c r="AP126">
        <v>-6.55400990608307E-06</v>
      </c>
      <c r="AQ126">
        <v>93.42874812251745</v>
      </c>
      <c r="AR126">
        <v>0</v>
      </c>
      <c r="AS126">
        <v>0</v>
      </c>
      <c r="AT126">
        <f>IF(AR126*$H$15&gt;=AV126,1.0,(AV126/(AV126-AR126*$H$15)))</f>
        <v>0</v>
      </c>
      <c r="AU126">
        <f>(AT126-1)*100</f>
        <v>0</v>
      </c>
      <c r="AV126">
        <f>MAX(0,($B$15+$C$15*EE126)/(1+$D$15*EE126)*DX126/(DZ126+273)*$E$15)</f>
        <v>0</v>
      </c>
      <c r="AW126" t="s">
        <v>429</v>
      </c>
      <c r="AX126" t="s">
        <v>429</v>
      </c>
      <c r="AY126">
        <v>0</v>
      </c>
      <c r="AZ126">
        <v>0</v>
      </c>
      <c r="BA126">
        <f>1-AY126/AZ126</f>
        <v>0</v>
      </c>
      <c r="BB126">
        <v>0</v>
      </c>
      <c r="BC126" t="s">
        <v>429</v>
      </c>
      <c r="BD126" t="s">
        <v>429</v>
      </c>
      <c r="BE126">
        <v>0</v>
      </c>
      <c r="BF126">
        <v>0</v>
      </c>
      <c r="BG126">
        <f>1-BE126/BF126</f>
        <v>0</v>
      </c>
      <c r="BH126">
        <v>0.5</v>
      </c>
      <c r="BI126">
        <f>DH126</f>
        <v>0</v>
      </c>
      <c r="BJ126">
        <f>K126</f>
        <v>0</v>
      </c>
      <c r="BK126">
        <f>BG126*BH126*BI126</f>
        <v>0</v>
      </c>
      <c r="BL126">
        <f>(BJ126-BB126)/BI126</f>
        <v>0</v>
      </c>
      <c r="BM126">
        <f>(AZ126-BF126)/BF126</f>
        <v>0</v>
      </c>
      <c r="BN126">
        <f>AY126/(BA126+AY126/BF126)</f>
        <v>0</v>
      </c>
      <c r="BO126" t="s">
        <v>429</v>
      </c>
      <c r="BP126">
        <v>0</v>
      </c>
      <c r="BQ126">
        <f>IF(BP126&lt;&gt;0, BP126, BN126)</f>
        <v>0</v>
      </c>
      <c r="BR126">
        <f>1-BQ126/BF126</f>
        <v>0</v>
      </c>
      <c r="BS126">
        <f>(BF126-BE126)/(BF126-BQ126)</f>
        <v>0</v>
      </c>
      <c r="BT126">
        <f>(AZ126-BF126)/(AZ126-BQ126)</f>
        <v>0</v>
      </c>
      <c r="BU126">
        <f>(BF126-BE126)/(BF126-AY126)</f>
        <v>0</v>
      </c>
      <c r="BV126">
        <f>(AZ126-BF126)/(AZ126-AY126)</f>
        <v>0</v>
      </c>
      <c r="BW126">
        <f>(BS126*BQ126/BE126)</f>
        <v>0</v>
      </c>
      <c r="BX126">
        <f>(1-BW126)</f>
        <v>0</v>
      </c>
      <c r="DG126">
        <f>$B$13*EF126+$C$13*EG126+$F$13*ER126*(1-EU126)</f>
        <v>0</v>
      </c>
      <c r="DH126">
        <f>DG126*DI126</f>
        <v>0</v>
      </c>
      <c r="DI126">
        <f>($B$13*$D$11+$C$13*$D$11+$F$13*((FE126+EW126)/MAX(FE126+EW126+FF126, 0.1)*$I$11+FF126/MAX(FE126+EW126+FF126, 0.1)*$J$11))/($B$13+$C$13+$F$13)</f>
        <v>0</v>
      </c>
      <c r="DJ126">
        <f>($B$13*$K$11+$C$13*$K$11+$F$13*((FE126+EW126)/MAX(FE126+EW126+FF126, 0.1)*$P$11+FF126/MAX(FE126+EW126+FF126, 0.1)*$Q$11))/($B$13+$C$13+$F$13)</f>
        <v>0</v>
      </c>
      <c r="DK126">
        <v>1.91</v>
      </c>
      <c r="DL126">
        <v>0.5</v>
      </c>
      <c r="DM126" t="s">
        <v>430</v>
      </c>
      <c r="DN126">
        <v>2</v>
      </c>
      <c r="DO126" t="b">
        <v>1</v>
      </c>
      <c r="DP126">
        <v>1679511089.6</v>
      </c>
      <c r="DQ126">
        <v>303.3994814814815</v>
      </c>
      <c r="DR126">
        <v>284.0241481481481</v>
      </c>
      <c r="DS126">
        <v>24.3045</v>
      </c>
      <c r="DT126">
        <v>23.66531111111111</v>
      </c>
      <c r="DU126">
        <v>304.0418518518519</v>
      </c>
      <c r="DV126">
        <v>24.00511111111111</v>
      </c>
      <c r="DW126">
        <v>499.9905925925926</v>
      </c>
      <c r="DX126">
        <v>90.0191777777778</v>
      </c>
      <c r="DY126">
        <v>0.09994511111111112</v>
      </c>
      <c r="DZ126">
        <v>26.41374074074074</v>
      </c>
      <c r="EA126">
        <v>27.52998518518518</v>
      </c>
      <c r="EB126">
        <v>999.9000000000001</v>
      </c>
      <c r="EC126">
        <v>0</v>
      </c>
      <c r="ED126">
        <v>0</v>
      </c>
      <c r="EE126">
        <v>9998.867407407406</v>
      </c>
      <c r="EF126">
        <v>0</v>
      </c>
      <c r="EG126">
        <v>12.4464</v>
      </c>
      <c r="EH126">
        <v>19.37541481481481</v>
      </c>
      <c r="EI126">
        <v>310.9573333333333</v>
      </c>
      <c r="EJ126">
        <v>290.9085555555556</v>
      </c>
      <c r="EK126">
        <v>0.6391715555555555</v>
      </c>
      <c r="EL126">
        <v>284.0241481481481</v>
      </c>
      <c r="EM126">
        <v>23.66531111111111</v>
      </c>
      <c r="EN126">
        <v>2.18786962962963</v>
      </c>
      <c r="EO126">
        <v>2.130331851851852</v>
      </c>
      <c r="EP126">
        <v>18.87377037037037</v>
      </c>
      <c r="EQ126">
        <v>18.44780740740741</v>
      </c>
      <c r="ER126">
        <v>2000.123703703704</v>
      </c>
      <c r="ES126">
        <v>0.9799967777777778</v>
      </c>
      <c r="ET126">
        <v>0.02000316666666667</v>
      </c>
      <c r="EU126">
        <v>0</v>
      </c>
      <c r="EV126">
        <v>163.4116666666667</v>
      </c>
      <c r="EW126">
        <v>5.00078</v>
      </c>
      <c r="EX126">
        <v>3302.512962962963</v>
      </c>
      <c r="EY126">
        <v>16380.63703703704</v>
      </c>
      <c r="EZ126">
        <v>40.09462962962962</v>
      </c>
      <c r="FA126">
        <v>41.07370370370369</v>
      </c>
      <c r="FB126">
        <v>40.71962962962962</v>
      </c>
      <c r="FC126">
        <v>41.48825925925925</v>
      </c>
      <c r="FD126">
        <v>41.27288888888889</v>
      </c>
      <c r="FE126">
        <v>1955.212592592593</v>
      </c>
      <c r="FF126">
        <v>39.91037037037037</v>
      </c>
      <c r="FG126">
        <v>0</v>
      </c>
      <c r="FH126">
        <v>1679511079</v>
      </c>
      <c r="FI126">
        <v>0</v>
      </c>
      <c r="FJ126">
        <v>163.4119230769231</v>
      </c>
      <c r="FK126">
        <v>0.1362051466974227</v>
      </c>
      <c r="FL126">
        <v>-14.68615383575224</v>
      </c>
      <c r="FM126">
        <v>3302.573461538462</v>
      </c>
      <c r="FN126">
        <v>15</v>
      </c>
      <c r="FO126">
        <v>0</v>
      </c>
      <c r="FP126" t="s">
        <v>431</v>
      </c>
      <c r="FQ126">
        <v>1679456443.1</v>
      </c>
      <c r="FR126">
        <v>1679456433.1</v>
      </c>
      <c r="FS126">
        <v>0</v>
      </c>
      <c r="FT126">
        <v>-0.109</v>
      </c>
      <c r="FU126">
        <v>0.019</v>
      </c>
      <c r="FV126">
        <v>-0.823</v>
      </c>
      <c r="FW126">
        <v>0.271</v>
      </c>
      <c r="FX126">
        <v>420</v>
      </c>
      <c r="FY126">
        <v>24</v>
      </c>
      <c r="FZ126">
        <v>0.71</v>
      </c>
      <c r="GA126">
        <v>0.25</v>
      </c>
      <c r="GB126">
        <v>19.07022926829269</v>
      </c>
      <c r="GC126">
        <v>4.778439721254333</v>
      </c>
      <c r="GD126">
        <v>0.4845122950157359</v>
      </c>
      <c r="GE126">
        <v>0</v>
      </c>
      <c r="GF126">
        <v>0.6415367073170731</v>
      </c>
      <c r="GG126">
        <v>-0.01899903135888638</v>
      </c>
      <c r="GH126">
        <v>0.004241656149424011</v>
      </c>
      <c r="GI126">
        <v>1</v>
      </c>
      <c r="GJ126">
        <v>1</v>
      </c>
      <c r="GK126">
        <v>2</v>
      </c>
      <c r="GL126" t="s">
        <v>432</v>
      </c>
      <c r="GM126">
        <v>3.10451</v>
      </c>
      <c r="GN126">
        <v>2.73548</v>
      </c>
      <c r="GO126">
        <v>0.0641399</v>
      </c>
      <c r="GP126">
        <v>0.0602466</v>
      </c>
      <c r="GQ126">
        <v>0.109103</v>
      </c>
      <c r="GR126">
        <v>0.10855</v>
      </c>
      <c r="GS126">
        <v>24114.9</v>
      </c>
      <c r="GT126">
        <v>23911</v>
      </c>
      <c r="GU126">
        <v>26304.6</v>
      </c>
      <c r="GV126">
        <v>25771.1</v>
      </c>
      <c r="GW126">
        <v>37606.5</v>
      </c>
      <c r="GX126">
        <v>35046.3</v>
      </c>
      <c r="GY126">
        <v>46028.3</v>
      </c>
      <c r="GZ126">
        <v>42560.1</v>
      </c>
      <c r="HA126">
        <v>1.9242</v>
      </c>
      <c r="HB126">
        <v>1.97225</v>
      </c>
      <c r="HC126">
        <v>0.110894</v>
      </c>
      <c r="HD126">
        <v>0</v>
      </c>
      <c r="HE126">
        <v>25.7101</v>
      </c>
      <c r="HF126">
        <v>999.9</v>
      </c>
      <c r="HG126">
        <v>57.2</v>
      </c>
      <c r="HH126">
        <v>29.1</v>
      </c>
      <c r="HI126">
        <v>25.706</v>
      </c>
      <c r="HJ126">
        <v>61.0432</v>
      </c>
      <c r="HK126">
        <v>25.4808</v>
      </c>
      <c r="HL126">
        <v>1</v>
      </c>
      <c r="HM126">
        <v>-0.126471</v>
      </c>
      <c r="HN126">
        <v>0.526495</v>
      </c>
      <c r="HO126">
        <v>20.274</v>
      </c>
      <c r="HP126">
        <v>5.21609</v>
      </c>
      <c r="HQ126">
        <v>11.9794</v>
      </c>
      <c r="HR126">
        <v>4.96435</v>
      </c>
      <c r="HS126">
        <v>3.27368</v>
      </c>
      <c r="HT126">
        <v>9999</v>
      </c>
      <c r="HU126">
        <v>9999</v>
      </c>
      <c r="HV126">
        <v>9999</v>
      </c>
      <c r="HW126">
        <v>936.3</v>
      </c>
      <c r="HX126">
        <v>1.86416</v>
      </c>
      <c r="HY126">
        <v>1.86006</v>
      </c>
      <c r="HZ126">
        <v>1.85837</v>
      </c>
      <c r="IA126">
        <v>1.85984</v>
      </c>
      <c r="IB126">
        <v>1.85989</v>
      </c>
      <c r="IC126">
        <v>1.85828</v>
      </c>
      <c r="ID126">
        <v>1.8573</v>
      </c>
      <c r="IE126">
        <v>1.85232</v>
      </c>
      <c r="IF126">
        <v>0</v>
      </c>
      <c r="IG126">
        <v>0</v>
      </c>
      <c r="IH126">
        <v>0</v>
      </c>
      <c r="II126">
        <v>0</v>
      </c>
      <c r="IJ126" t="s">
        <v>433</v>
      </c>
      <c r="IK126" t="s">
        <v>434</v>
      </c>
      <c r="IL126" t="s">
        <v>435</v>
      </c>
      <c r="IM126" t="s">
        <v>435</v>
      </c>
      <c r="IN126" t="s">
        <v>435</v>
      </c>
      <c r="IO126" t="s">
        <v>435</v>
      </c>
      <c r="IP126">
        <v>0</v>
      </c>
      <c r="IQ126">
        <v>100</v>
      </c>
      <c r="IR126">
        <v>100</v>
      </c>
      <c r="IS126">
        <v>-0.624</v>
      </c>
      <c r="IT126">
        <v>0.2992</v>
      </c>
      <c r="IU126">
        <v>-0.3228139330668147</v>
      </c>
      <c r="IV126">
        <v>-0.001399286051689175</v>
      </c>
      <c r="IW126">
        <v>1.297619083215453E-06</v>
      </c>
      <c r="IX126">
        <v>-4.997941095464379E-10</v>
      </c>
      <c r="IY126">
        <v>-0.005634625857734406</v>
      </c>
      <c r="IZ126">
        <v>-0.003512179546530375</v>
      </c>
      <c r="JA126">
        <v>0.0008073039280847738</v>
      </c>
      <c r="JB126">
        <v>-5.485301315548657E-06</v>
      </c>
      <c r="JC126">
        <v>2</v>
      </c>
      <c r="JD126">
        <v>1997</v>
      </c>
      <c r="JE126">
        <v>1</v>
      </c>
      <c r="JF126">
        <v>25</v>
      </c>
      <c r="JG126">
        <v>910.9</v>
      </c>
      <c r="JH126">
        <v>911.1</v>
      </c>
      <c r="JI126">
        <v>0.750732</v>
      </c>
      <c r="JJ126">
        <v>2.63062</v>
      </c>
      <c r="JK126">
        <v>1.49658</v>
      </c>
      <c r="JL126">
        <v>2.39258</v>
      </c>
      <c r="JM126">
        <v>1.54907</v>
      </c>
      <c r="JN126">
        <v>2.39258</v>
      </c>
      <c r="JO126">
        <v>34.3042</v>
      </c>
      <c r="JP126">
        <v>24.1926</v>
      </c>
      <c r="JQ126">
        <v>18</v>
      </c>
      <c r="JR126">
        <v>489.276</v>
      </c>
      <c r="JS126">
        <v>533.035</v>
      </c>
      <c r="JT126">
        <v>24.6284</v>
      </c>
      <c r="JU126">
        <v>25.6738</v>
      </c>
      <c r="JV126">
        <v>30.0004</v>
      </c>
      <c r="JW126">
        <v>25.7558</v>
      </c>
      <c r="JX126">
        <v>25.7096</v>
      </c>
      <c r="JY126">
        <v>15.1247</v>
      </c>
      <c r="JZ126">
        <v>10.3132</v>
      </c>
      <c r="KA126">
        <v>100</v>
      </c>
      <c r="KB126">
        <v>24.6231</v>
      </c>
      <c r="KC126">
        <v>232.581</v>
      </c>
      <c r="KD126">
        <v>23.7352</v>
      </c>
      <c r="KE126">
        <v>100.562</v>
      </c>
      <c r="KF126">
        <v>100.97</v>
      </c>
    </row>
    <row r="127" spans="1:292">
      <c r="A127">
        <v>109</v>
      </c>
      <c r="B127">
        <v>1679511102.1</v>
      </c>
      <c r="C127">
        <v>2514.599999904633</v>
      </c>
      <c r="D127" t="s">
        <v>651</v>
      </c>
      <c r="E127" t="s">
        <v>652</v>
      </c>
      <c r="F127">
        <v>5</v>
      </c>
      <c r="G127" t="s">
        <v>428</v>
      </c>
      <c r="H127">
        <v>1679511094.314285</v>
      </c>
      <c r="I127">
        <f>(J127)/1000</f>
        <v>0</v>
      </c>
      <c r="J127">
        <f>IF(DO127, AM127, AG127)</f>
        <v>0</v>
      </c>
      <c r="K127">
        <f>IF(DO127, AH127, AF127)</f>
        <v>0</v>
      </c>
      <c r="L127">
        <f>DQ127 - IF(AT127&gt;1, K127*DK127*100.0/(AV127*EE127), 0)</f>
        <v>0</v>
      </c>
      <c r="M127">
        <f>((S127-I127/2)*L127-K127)/(S127+I127/2)</f>
        <v>0</v>
      </c>
      <c r="N127">
        <f>M127*(DX127+DY127)/1000.0</f>
        <v>0</v>
      </c>
      <c r="O127">
        <f>(DQ127 - IF(AT127&gt;1, K127*DK127*100.0/(AV127*EE127), 0))*(DX127+DY127)/1000.0</f>
        <v>0</v>
      </c>
      <c r="P127">
        <f>2.0/((1/R127-1/Q127)+SIGN(R127)*SQRT((1/R127-1/Q127)*(1/R127-1/Q127) + 4*DL127/((DL127+1)*(DL127+1))*(2*1/R127*1/Q127-1/Q127*1/Q127)))</f>
        <v>0</v>
      </c>
      <c r="Q127">
        <f>IF(LEFT(DM127,1)&lt;&gt;"0",IF(LEFT(DM127,1)="1",3.0,DN127),$D$5+$E$5*(EE127*DX127/($K$5*1000))+$F$5*(EE127*DX127/($K$5*1000))*MAX(MIN(DK127,$J$5),$I$5)*MAX(MIN(DK127,$J$5),$I$5)+$G$5*MAX(MIN(DK127,$J$5),$I$5)*(EE127*DX127/($K$5*1000))+$H$5*(EE127*DX127/($K$5*1000))*(EE127*DX127/($K$5*1000)))</f>
        <v>0</v>
      </c>
      <c r="R127">
        <f>I127*(1000-(1000*0.61365*exp(17.502*V127/(240.97+V127))/(DX127+DY127)+DS127)/2)/(1000*0.61365*exp(17.502*V127/(240.97+V127))/(DX127+DY127)-DS127)</f>
        <v>0</v>
      </c>
      <c r="S127">
        <f>1/((DL127+1)/(P127/1.6)+1/(Q127/1.37)) + DL127/((DL127+1)/(P127/1.6) + DL127/(Q127/1.37))</f>
        <v>0</v>
      </c>
      <c r="T127">
        <f>(DG127*DJ127)</f>
        <v>0</v>
      </c>
      <c r="U127">
        <f>(DZ127+(T127+2*0.95*5.67E-8*(((DZ127+$B$9)+273)^4-(DZ127+273)^4)-44100*I127)/(1.84*29.3*Q127+8*0.95*5.67E-8*(DZ127+273)^3))</f>
        <v>0</v>
      </c>
      <c r="V127">
        <f>($C$9*EA127+$D$9*EB127+$E$9*U127)</f>
        <v>0</v>
      </c>
      <c r="W127">
        <f>0.61365*exp(17.502*V127/(240.97+V127))</f>
        <v>0</v>
      </c>
      <c r="X127">
        <f>(Y127/Z127*100)</f>
        <v>0</v>
      </c>
      <c r="Y127">
        <f>DS127*(DX127+DY127)/1000</f>
        <v>0</v>
      </c>
      <c r="Z127">
        <f>0.61365*exp(17.502*DZ127/(240.97+DZ127))</f>
        <v>0</v>
      </c>
      <c r="AA127">
        <f>(W127-DS127*(DX127+DY127)/1000)</f>
        <v>0</v>
      </c>
      <c r="AB127">
        <f>(-I127*44100)</f>
        <v>0</v>
      </c>
      <c r="AC127">
        <f>2*29.3*Q127*0.92*(DZ127-V127)</f>
        <v>0</v>
      </c>
      <c r="AD127">
        <f>2*0.95*5.67E-8*(((DZ127+$B$9)+273)^4-(V127+273)^4)</f>
        <v>0</v>
      </c>
      <c r="AE127">
        <f>T127+AD127+AB127+AC127</f>
        <v>0</v>
      </c>
      <c r="AF127">
        <f>DW127*AT127*(DR127-DQ127*(1000-AT127*DT127)/(1000-AT127*DS127))/(100*DK127)</f>
        <v>0</v>
      </c>
      <c r="AG127">
        <f>1000*DW127*AT127*(DS127-DT127)/(100*DK127*(1000-AT127*DS127))</f>
        <v>0</v>
      </c>
      <c r="AH127">
        <f>(AI127 - AJ127 - DX127*1E3/(8.314*(DZ127+273.15)) * AL127/DW127 * AK127) * DW127/(100*DK127) * (1000 - DT127)/1000</f>
        <v>0</v>
      </c>
      <c r="AI127">
        <v>259.1502425497589</v>
      </c>
      <c r="AJ127">
        <v>271.0157757575758</v>
      </c>
      <c r="AK127">
        <v>-3.33872415771779</v>
      </c>
      <c r="AL127">
        <v>67.30139003579045</v>
      </c>
      <c r="AM127">
        <f>(AO127 - AN127 + DX127*1E3/(8.314*(DZ127+273.15)) * AQ127/DW127 * AP127) * DW127/(100*DK127) * 1000/(1000 - AO127)</f>
        <v>0</v>
      </c>
      <c r="AN127">
        <v>23.69839259306684</v>
      </c>
      <c r="AO127">
        <v>24.30824848484847</v>
      </c>
      <c r="AP127">
        <v>1.145364292562274E-05</v>
      </c>
      <c r="AQ127">
        <v>93.42874812251745</v>
      </c>
      <c r="AR127">
        <v>0</v>
      </c>
      <c r="AS127">
        <v>0</v>
      </c>
      <c r="AT127">
        <f>IF(AR127*$H$15&gt;=AV127,1.0,(AV127/(AV127-AR127*$H$15)))</f>
        <v>0</v>
      </c>
      <c r="AU127">
        <f>(AT127-1)*100</f>
        <v>0</v>
      </c>
      <c r="AV127">
        <f>MAX(0,($B$15+$C$15*EE127)/(1+$D$15*EE127)*DX127/(DZ127+273)*$E$15)</f>
        <v>0</v>
      </c>
      <c r="AW127" t="s">
        <v>429</v>
      </c>
      <c r="AX127" t="s">
        <v>429</v>
      </c>
      <c r="AY127">
        <v>0</v>
      </c>
      <c r="AZ127">
        <v>0</v>
      </c>
      <c r="BA127">
        <f>1-AY127/AZ127</f>
        <v>0</v>
      </c>
      <c r="BB127">
        <v>0</v>
      </c>
      <c r="BC127" t="s">
        <v>429</v>
      </c>
      <c r="BD127" t="s">
        <v>429</v>
      </c>
      <c r="BE127">
        <v>0</v>
      </c>
      <c r="BF127">
        <v>0</v>
      </c>
      <c r="BG127">
        <f>1-BE127/BF127</f>
        <v>0</v>
      </c>
      <c r="BH127">
        <v>0.5</v>
      </c>
      <c r="BI127">
        <f>DH127</f>
        <v>0</v>
      </c>
      <c r="BJ127">
        <f>K127</f>
        <v>0</v>
      </c>
      <c r="BK127">
        <f>BG127*BH127*BI127</f>
        <v>0</v>
      </c>
      <c r="BL127">
        <f>(BJ127-BB127)/BI127</f>
        <v>0</v>
      </c>
      <c r="BM127">
        <f>(AZ127-BF127)/BF127</f>
        <v>0</v>
      </c>
      <c r="BN127">
        <f>AY127/(BA127+AY127/BF127)</f>
        <v>0</v>
      </c>
      <c r="BO127" t="s">
        <v>429</v>
      </c>
      <c r="BP127">
        <v>0</v>
      </c>
      <c r="BQ127">
        <f>IF(BP127&lt;&gt;0, BP127, BN127)</f>
        <v>0</v>
      </c>
      <c r="BR127">
        <f>1-BQ127/BF127</f>
        <v>0</v>
      </c>
      <c r="BS127">
        <f>(BF127-BE127)/(BF127-BQ127)</f>
        <v>0</v>
      </c>
      <c r="BT127">
        <f>(AZ127-BF127)/(AZ127-BQ127)</f>
        <v>0</v>
      </c>
      <c r="BU127">
        <f>(BF127-BE127)/(BF127-AY127)</f>
        <v>0</v>
      </c>
      <c r="BV127">
        <f>(AZ127-BF127)/(AZ127-AY127)</f>
        <v>0</v>
      </c>
      <c r="BW127">
        <f>(BS127*BQ127/BE127)</f>
        <v>0</v>
      </c>
      <c r="BX127">
        <f>(1-BW127)</f>
        <v>0</v>
      </c>
      <c r="DG127">
        <f>$B$13*EF127+$C$13*EG127+$F$13*ER127*(1-EU127)</f>
        <v>0</v>
      </c>
      <c r="DH127">
        <f>DG127*DI127</f>
        <v>0</v>
      </c>
      <c r="DI127">
        <f>($B$13*$D$11+$C$13*$D$11+$F$13*((FE127+EW127)/MAX(FE127+EW127+FF127, 0.1)*$I$11+FF127/MAX(FE127+EW127+FF127, 0.1)*$J$11))/($B$13+$C$13+$F$13)</f>
        <v>0</v>
      </c>
      <c r="DJ127">
        <f>($B$13*$K$11+$C$13*$K$11+$F$13*((FE127+EW127)/MAX(FE127+EW127+FF127, 0.1)*$P$11+FF127/MAX(FE127+EW127+FF127, 0.1)*$Q$11))/($B$13+$C$13+$F$13)</f>
        <v>0</v>
      </c>
      <c r="DK127">
        <v>1.91</v>
      </c>
      <c r="DL127">
        <v>0.5</v>
      </c>
      <c r="DM127" t="s">
        <v>430</v>
      </c>
      <c r="DN127">
        <v>2</v>
      </c>
      <c r="DO127" t="b">
        <v>1</v>
      </c>
      <c r="DP127">
        <v>1679511094.314285</v>
      </c>
      <c r="DQ127">
        <v>288.1517857142857</v>
      </c>
      <c r="DR127">
        <v>268.3761428571428</v>
      </c>
      <c r="DS127">
        <v>24.30163928571429</v>
      </c>
      <c r="DT127">
        <v>23.674825</v>
      </c>
      <c r="DU127">
        <v>288.7823928571428</v>
      </c>
      <c r="DV127">
        <v>24.00232500000001</v>
      </c>
      <c r="DW127">
        <v>500.0048214285715</v>
      </c>
      <c r="DX127">
        <v>90.01754642857142</v>
      </c>
      <c r="DY127">
        <v>0.09995397857142856</v>
      </c>
      <c r="DZ127">
        <v>26.411775</v>
      </c>
      <c r="EA127">
        <v>27.52761428571429</v>
      </c>
      <c r="EB127">
        <v>999.9000000000002</v>
      </c>
      <c r="EC127">
        <v>0</v>
      </c>
      <c r="ED127">
        <v>0</v>
      </c>
      <c r="EE127">
        <v>10005.20178571428</v>
      </c>
      <c r="EF127">
        <v>0</v>
      </c>
      <c r="EG127">
        <v>12.4464</v>
      </c>
      <c r="EH127">
        <v>19.77568214285714</v>
      </c>
      <c r="EI127">
        <v>295.3288214285714</v>
      </c>
      <c r="EJ127">
        <v>274.8837142857143</v>
      </c>
      <c r="EK127">
        <v>0.6268009642857143</v>
      </c>
      <c r="EL127">
        <v>268.3761428571428</v>
      </c>
      <c r="EM127">
        <v>23.674825</v>
      </c>
      <c r="EN127">
        <v>2.187572857142857</v>
      </c>
      <c r="EO127">
        <v>2.131149285714286</v>
      </c>
      <c r="EP127">
        <v>18.87159285714286</v>
      </c>
      <c r="EQ127">
        <v>18.45393214285714</v>
      </c>
      <c r="ER127">
        <v>2000.091071428571</v>
      </c>
      <c r="ES127">
        <v>0.9799997857142857</v>
      </c>
      <c r="ET127">
        <v>0.02000001785714286</v>
      </c>
      <c r="EU127">
        <v>0</v>
      </c>
      <c r="EV127">
        <v>163.4378928571428</v>
      </c>
      <c r="EW127">
        <v>5.00078</v>
      </c>
      <c r="EX127">
        <v>3301.973571428572</v>
      </c>
      <c r="EY127">
        <v>16380.38928571428</v>
      </c>
      <c r="EZ127">
        <v>40.03767857142856</v>
      </c>
      <c r="FA127">
        <v>40.98189285714285</v>
      </c>
      <c r="FB127">
        <v>40.66932142857143</v>
      </c>
      <c r="FC127">
        <v>41.32124999999998</v>
      </c>
      <c r="FD127">
        <v>41.20282142857142</v>
      </c>
      <c r="FE127">
        <v>1955.186428571429</v>
      </c>
      <c r="FF127">
        <v>39.90392857142858</v>
      </c>
      <c r="FG127">
        <v>0</v>
      </c>
      <c r="FH127">
        <v>1679511084.4</v>
      </c>
      <c r="FI127">
        <v>0</v>
      </c>
      <c r="FJ127">
        <v>163.43456</v>
      </c>
      <c r="FK127">
        <v>0.6026923076475298</v>
      </c>
      <c r="FL127">
        <v>0.8392307806052433</v>
      </c>
      <c r="FM127">
        <v>3301.936</v>
      </c>
      <c r="FN127">
        <v>15</v>
      </c>
      <c r="FO127">
        <v>0</v>
      </c>
      <c r="FP127" t="s">
        <v>431</v>
      </c>
      <c r="FQ127">
        <v>1679456443.1</v>
      </c>
      <c r="FR127">
        <v>1679456433.1</v>
      </c>
      <c r="FS127">
        <v>0</v>
      </c>
      <c r="FT127">
        <v>-0.109</v>
      </c>
      <c r="FU127">
        <v>0.019</v>
      </c>
      <c r="FV127">
        <v>-0.823</v>
      </c>
      <c r="FW127">
        <v>0.271</v>
      </c>
      <c r="FX127">
        <v>420</v>
      </c>
      <c r="FY127">
        <v>24</v>
      </c>
      <c r="FZ127">
        <v>0.71</v>
      </c>
      <c r="GA127">
        <v>0.25</v>
      </c>
      <c r="GB127">
        <v>19.52617317073171</v>
      </c>
      <c r="GC127">
        <v>5.111019512195117</v>
      </c>
      <c r="GD127">
        <v>0.5098185784558334</v>
      </c>
      <c r="GE127">
        <v>0</v>
      </c>
      <c r="GF127">
        <v>0.6315507804878049</v>
      </c>
      <c r="GG127">
        <v>-0.1438899721254367</v>
      </c>
      <c r="GH127">
        <v>0.01613080346767606</v>
      </c>
      <c r="GI127">
        <v>1</v>
      </c>
      <c r="GJ127">
        <v>1</v>
      </c>
      <c r="GK127">
        <v>2</v>
      </c>
      <c r="GL127" t="s">
        <v>432</v>
      </c>
      <c r="GM127">
        <v>3.10458</v>
      </c>
      <c r="GN127">
        <v>2.73516</v>
      </c>
      <c r="GO127">
        <v>0.0610434</v>
      </c>
      <c r="GP127">
        <v>0.0569933</v>
      </c>
      <c r="GQ127">
        <v>0.109141</v>
      </c>
      <c r="GR127">
        <v>0.108579</v>
      </c>
      <c r="GS127">
        <v>24194.7</v>
      </c>
      <c r="GT127">
        <v>23993.9</v>
      </c>
      <c r="GU127">
        <v>26304.6</v>
      </c>
      <c r="GV127">
        <v>25771.3</v>
      </c>
      <c r="GW127">
        <v>37604.6</v>
      </c>
      <c r="GX127">
        <v>35044.8</v>
      </c>
      <c r="GY127">
        <v>46028.4</v>
      </c>
      <c r="GZ127">
        <v>42560.2</v>
      </c>
      <c r="HA127">
        <v>1.9243</v>
      </c>
      <c r="HB127">
        <v>1.9721</v>
      </c>
      <c r="HC127">
        <v>0.110567</v>
      </c>
      <c r="HD127">
        <v>0</v>
      </c>
      <c r="HE127">
        <v>25.7046</v>
      </c>
      <c r="HF127">
        <v>999.9</v>
      </c>
      <c r="HG127">
        <v>57.2</v>
      </c>
      <c r="HH127">
        <v>29.1</v>
      </c>
      <c r="HI127">
        <v>25.7055</v>
      </c>
      <c r="HJ127">
        <v>60.7532</v>
      </c>
      <c r="HK127">
        <v>25.621</v>
      </c>
      <c r="HL127">
        <v>1</v>
      </c>
      <c r="HM127">
        <v>-0.126387</v>
      </c>
      <c r="HN127">
        <v>0.555117</v>
      </c>
      <c r="HO127">
        <v>20.274</v>
      </c>
      <c r="HP127">
        <v>5.21669</v>
      </c>
      <c r="HQ127">
        <v>11.98</v>
      </c>
      <c r="HR127">
        <v>4.9648</v>
      </c>
      <c r="HS127">
        <v>3.27397</v>
      </c>
      <c r="HT127">
        <v>9999</v>
      </c>
      <c r="HU127">
        <v>9999</v>
      </c>
      <c r="HV127">
        <v>9999</v>
      </c>
      <c r="HW127">
        <v>936.3</v>
      </c>
      <c r="HX127">
        <v>1.86417</v>
      </c>
      <c r="HY127">
        <v>1.86009</v>
      </c>
      <c r="HZ127">
        <v>1.85837</v>
      </c>
      <c r="IA127">
        <v>1.85984</v>
      </c>
      <c r="IB127">
        <v>1.85989</v>
      </c>
      <c r="IC127">
        <v>1.85825</v>
      </c>
      <c r="ID127">
        <v>1.8573</v>
      </c>
      <c r="IE127">
        <v>1.85234</v>
      </c>
      <c r="IF127">
        <v>0</v>
      </c>
      <c r="IG127">
        <v>0</v>
      </c>
      <c r="IH127">
        <v>0</v>
      </c>
      <c r="II127">
        <v>0</v>
      </c>
      <c r="IJ127" t="s">
        <v>433</v>
      </c>
      <c r="IK127" t="s">
        <v>434</v>
      </c>
      <c r="IL127" t="s">
        <v>435</v>
      </c>
      <c r="IM127" t="s">
        <v>435</v>
      </c>
      <c r="IN127" t="s">
        <v>435</v>
      </c>
      <c r="IO127" t="s">
        <v>435</v>
      </c>
      <c r="IP127">
        <v>0</v>
      </c>
      <c r="IQ127">
        <v>100</v>
      </c>
      <c r="IR127">
        <v>100</v>
      </c>
      <c r="IS127">
        <v>-0.611</v>
      </c>
      <c r="IT127">
        <v>0.2995</v>
      </c>
      <c r="IU127">
        <v>-0.3228139330668147</v>
      </c>
      <c r="IV127">
        <v>-0.001399286051689175</v>
      </c>
      <c r="IW127">
        <v>1.297619083215453E-06</v>
      </c>
      <c r="IX127">
        <v>-4.997941095464379E-10</v>
      </c>
      <c r="IY127">
        <v>-0.005634625857734406</v>
      </c>
      <c r="IZ127">
        <v>-0.003512179546530375</v>
      </c>
      <c r="JA127">
        <v>0.0008073039280847738</v>
      </c>
      <c r="JB127">
        <v>-5.485301315548657E-06</v>
      </c>
      <c r="JC127">
        <v>2</v>
      </c>
      <c r="JD127">
        <v>1997</v>
      </c>
      <c r="JE127">
        <v>1</v>
      </c>
      <c r="JF127">
        <v>25</v>
      </c>
      <c r="JG127">
        <v>911</v>
      </c>
      <c r="JH127">
        <v>911.1</v>
      </c>
      <c r="JI127">
        <v>0.7128910000000001</v>
      </c>
      <c r="JJ127">
        <v>2.6355</v>
      </c>
      <c r="JK127">
        <v>1.49658</v>
      </c>
      <c r="JL127">
        <v>2.39136</v>
      </c>
      <c r="JM127">
        <v>1.54907</v>
      </c>
      <c r="JN127">
        <v>2.39868</v>
      </c>
      <c r="JO127">
        <v>34.3042</v>
      </c>
      <c r="JP127">
        <v>24.2013</v>
      </c>
      <c r="JQ127">
        <v>18</v>
      </c>
      <c r="JR127">
        <v>489.356</v>
      </c>
      <c r="JS127">
        <v>532.957</v>
      </c>
      <c r="JT127">
        <v>24.601</v>
      </c>
      <c r="JU127">
        <v>25.677</v>
      </c>
      <c r="JV127">
        <v>30.0003</v>
      </c>
      <c r="JW127">
        <v>25.7585</v>
      </c>
      <c r="JX127">
        <v>25.7123</v>
      </c>
      <c r="JY127">
        <v>14.3684</v>
      </c>
      <c r="JZ127">
        <v>10.3132</v>
      </c>
      <c r="KA127">
        <v>100</v>
      </c>
      <c r="KB127">
        <v>24.5933</v>
      </c>
      <c r="KC127">
        <v>219.152</v>
      </c>
      <c r="KD127">
        <v>23.7352</v>
      </c>
      <c r="KE127">
        <v>100.562</v>
      </c>
      <c r="KF127">
        <v>100.97</v>
      </c>
    </row>
    <row r="128" spans="1:292">
      <c r="A128">
        <v>110</v>
      </c>
      <c r="B128">
        <v>1679511107.1</v>
      </c>
      <c r="C128">
        <v>2519.599999904633</v>
      </c>
      <c r="D128" t="s">
        <v>653</v>
      </c>
      <c r="E128" t="s">
        <v>654</v>
      </c>
      <c r="F128">
        <v>5</v>
      </c>
      <c r="G128" t="s">
        <v>428</v>
      </c>
      <c r="H128">
        <v>1679511099.6</v>
      </c>
      <c r="I128">
        <f>(J128)/1000</f>
        <v>0</v>
      </c>
      <c r="J128">
        <f>IF(DO128, AM128, AG128)</f>
        <v>0</v>
      </c>
      <c r="K128">
        <f>IF(DO128, AH128, AF128)</f>
        <v>0</v>
      </c>
      <c r="L128">
        <f>DQ128 - IF(AT128&gt;1, K128*DK128*100.0/(AV128*EE128), 0)</f>
        <v>0</v>
      </c>
      <c r="M128">
        <f>((S128-I128/2)*L128-K128)/(S128+I128/2)</f>
        <v>0</v>
      </c>
      <c r="N128">
        <f>M128*(DX128+DY128)/1000.0</f>
        <v>0</v>
      </c>
      <c r="O128">
        <f>(DQ128 - IF(AT128&gt;1, K128*DK128*100.0/(AV128*EE128), 0))*(DX128+DY128)/1000.0</f>
        <v>0</v>
      </c>
      <c r="P128">
        <f>2.0/((1/R128-1/Q128)+SIGN(R128)*SQRT((1/R128-1/Q128)*(1/R128-1/Q128) + 4*DL128/((DL128+1)*(DL128+1))*(2*1/R128*1/Q128-1/Q128*1/Q128)))</f>
        <v>0</v>
      </c>
      <c r="Q128">
        <f>IF(LEFT(DM128,1)&lt;&gt;"0",IF(LEFT(DM128,1)="1",3.0,DN128),$D$5+$E$5*(EE128*DX128/($K$5*1000))+$F$5*(EE128*DX128/($K$5*1000))*MAX(MIN(DK128,$J$5),$I$5)*MAX(MIN(DK128,$J$5),$I$5)+$G$5*MAX(MIN(DK128,$J$5),$I$5)*(EE128*DX128/($K$5*1000))+$H$5*(EE128*DX128/($K$5*1000))*(EE128*DX128/($K$5*1000)))</f>
        <v>0</v>
      </c>
      <c r="R128">
        <f>I128*(1000-(1000*0.61365*exp(17.502*V128/(240.97+V128))/(DX128+DY128)+DS128)/2)/(1000*0.61365*exp(17.502*V128/(240.97+V128))/(DX128+DY128)-DS128)</f>
        <v>0</v>
      </c>
      <c r="S128">
        <f>1/((DL128+1)/(P128/1.6)+1/(Q128/1.37)) + DL128/((DL128+1)/(P128/1.6) + DL128/(Q128/1.37))</f>
        <v>0</v>
      </c>
      <c r="T128">
        <f>(DG128*DJ128)</f>
        <v>0</v>
      </c>
      <c r="U128">
        <f>(DZ128+(T128+2*0.95*5.67E-8*(((DZ128+$B$9)+273)^4-(DZ128+273)^4)-44100*I128)/(1.84*29.3*Q128+8*0.95*5.67E-8*(DZ128+273)^3))</f>
        <v>0</v>
      </c>
      <c r="V128">
        <f>($C$9*EA128+$D$9*EB128+$E$9*U128)</f>
        <v>0</v>
      </c>
      <c r="W128">
        <f>0.61365*exp(17.502*V128/(240.97+V128))</f>
        <v>0</v>
      </c>
      <c r="X128">
        <f>(Y128/Z128*100)</f>
        <v>0</v>
      </c>
      <c r="Y128">
        <f>DS128*(DX128+DY128)/1000</f>
        <v>0</v>
      </c>
      <c r="Z128">
        <f>0.61365*exp(17.502*DZ128/(240.97+DZ128))</f>
        <v>0</v>
      </c>
      <c r="AA128">
        <f>(W128-DS128*(DX128+DY128)/1000)</f>
        <v>0</v>
      </c>
      <c r="AB128">
        <f>(-I128*44100)</f>
        <v>0</v>
      </c>
      <c r="AC128">
        <f>2*29.3*Q128*0.92*(DZ128-V128)</f>
        <v>0</v>
      </c>
      <c r="AD128">
        <f>2*0.95*5.67E-8*(((DZ128+$B$9)+273)^4-(V128+273)^4)</f>
        <v>0</v>
      </c>
      <c r="AE128">
        <f>T128+AD128+AB128+AC128</f>
        <v>0</v>
      </c>
      <c r="AF128">
        <f>DW128*AT128*(DR128-DQ128*(1000-AT128*DT128)/(1000-AT128*DS128))/(100*DK128)</f>
        <v>0</v>
      </c>
      <c r="AG128">
        <f>1000*DW128*AT128*(DS128-DT128)/(100*DK128*(1000-AT128*DS128))</f>
        <v>0</v>
      </c>
      <c r="AH128">
        <f>(AI128 - AJ128 - DX128*1E3/(8.314*(DZ128+273.15)) * AL128/DW128 * AK128) * DW128/(100*DK128) * (1000 - DT128)/1000</f>
        <v>0</v>
      </c>
      <c r="AI128">
        <v>242.1584743929735</v>
      </c>
      <c r="AJ128">
        <v>254.2628787878787</v>
      </c>
      <c r="AK128">
        <v>-3.345184769554908</v>
      </c>
      <c r="AL128">
        <v>67.30139003579045</v>
      </c>
      <c r="AM128">
        <f>(AO128 - AN128 + DX128*1E3/(8.314*(DZ128+273.15)) * AQ128/DW128 * AP128) * DW128/(100*DK128) * 1000/(1000 - AO128)</f>
        <v>0</v>
      </c>
      <c r="AN128">
        <v>23.69500618512291</v>
      </c>
      <c r="AO128">
        <v>24.31220787878786</v>
      </c>
      <c r="AP128">
        <v>1.011960345849715E-06</v>
      </c>
      <c r="AQ128">
        <v>93.42874812251745</v>
      </c>
      <c r="AR128">
        <v>0</v>
      </c>
      <c r="AS128">
        <v>0</v>
      </c>
      <c r="AT128">
        <f>IF(AR128*$H$15&gt;=AV128,1.0,(AV128/(AV128-AR128*$H$15)))</f>
        <v>0</v>
      </c>
      <c r="AU128">
        <f>(AT128-1)*100</f>
        <v>0</v>
      </c>
      <c r="AV128">
        <f>MAX(0,($B$15+$C$15*EE128)/(1+$D$15*EE128)*DX128/(DZ128+273)*$E$15)</f>
        <v>0</v>
      </c>
      <c r="AW128" t="s">
        <v>429</v>
      </c>
      <c r="AX128" t="s">
        <v>429</v>
      </c>
      <c r="AY128">
        <v>0</v>
      </c>
      <c r="AZ128">
        <v>0</v>
      </c>
      <c r="BA128">
        <f>1-AY128/AZ128</f>
        <v>0</v>
      </c>
      <c r="BB128">
        <v>0</v>
      </c>
      <c r="BC128" t="s">
        <v>429</v>
      </c>
      <c r="BD128" t="s">
        <v>429</v>
      </c>
      <c r="BE128">
        <v>0</v>
      </c>
      <c r="BF128">
        <v>0</v>
      </c>
      <c r="BG128">
        <f>1-BE128/BF128</f>
        <v>0</v>
      </c>
      <c r="BH128">
        <v>0.5</v>
      </c>
      <c r="BI128">
        <f>DH128</f>
        <v>0</v>
      </c>
      <c r="BJ128">
        <f>K128</f>
        <v>0</v>
      </c>
      <c r="BK128">
        <f>BG128*BH128*BI128</f>
        <v>0</v>
      </c>
      <c r="BL128">
        <f>(BJ128-BB128)/BI128</f>
        <v>0</v>
      </c>
      <c r="BM128">
        <f>(AZ128-BF128)/BF128</f>
        <v>0</v>
      </c>
      <c r="BN128">
        <f>AY128/(BA128+AY128/BF128)</f>
        <v>0</v>
      </c>
      <c r="BO128" t="s">
        <v>429</v>
      </c>
      <c r="BP128">
        <v>0</v>
      </c>
      <c r="BQ128">
        <f>IF(BP128&lt;&gt;0, BP128, BN128)</f>
        <v>0</v>
      </c>
      <c r="BR128">
        <f>1-BQ128/BF128</f>
        <v>0</v>
      </c>
      <c r="BS128">
        <f>(BF128-BE128)/(BF128-BQ128)</f>
        <v>0</v>
      </c>
      <c r="BT128">
        <f>(AZ128-BF128)/(AZ128-BQ128)</f>
        <v>0</v>
      </c>
      <c r="BU128">
        <f>(BF128-BE128)/(BF128-AY128)</f>
        <v>0</v>
      </c>
      <c r="BV128">
        <f>(AZ128-BF128)/(AZ128-AY128)</f>
        <v>0</v>
      </c>
      <c r="BW128">
        <f>(BS128*BQ128/BE128)</f>
        <v>0</v>
      </c>
      <c r="BX128">
        <f>(1-BW128)</f>
        <v>0</v>
      </c>
      <c r="DG128">
        <f>$B$13*EF128+$C$13*EG128+$F$13*ER128*(1-EU128)</f>
        <v>0</v>
      </c>
      <c r="DH128">
        <f>DG128*DI128</f>
        <v>0</v>
      </c>
      <c r="DI128">
        <f>($B$13*$D$11+$C$13*$D$11+$F$13*((FE128+EW128)/MAX(FE128+EW128+FF128, 0.1)*$I$11+FF128/MAX(FE128+EW128+FF128, 0.1)*$J$11))/($B$13+$C$13+$F$13)</f>
        <v>0</v>
      </c>
      <c r="DJ128">
        <f>($B$13*$K$11+$C$13*$K$11+$F$13*((FE128+EW128)/MAX(FE128+EW128+FF128, 0.1)*$P$11+FF128/MAX(FE128+EW128+FF128, 0.1)*$Q$11))/($B$13+$C$13+$F$13)</f>
        <v>0</v>
      </c>
      <c r="DK128">
        <v>1.91</v>
      </c>
      <c r="DL128">
        <v>0.5</v>
      </c>
      <c r="DM128" t="s">
        <v>430</v>
      </c>
      <c r="DN128">
        <v>2</v>
      </c>
      <c r="DO128" t="b">
        <v>1</v>
      </c>
      <c r="DP128">
        <v>1679511099.6</v>
      </c>
      <c r="DQ128">
        <v>270.9229259259259</v>
      </c>
      <c r="DR128">
        <v>250.817037037037</v>
      </c>
      <c r="DS128">
        <v>24.30359629629629</v>
      </c>
      <c r="DT128">
        <v>23.68588148148148</v>
      </c>
      <c r="DU128">
        <v>271.5398148148147</v>
      </c>
      <c r="DV128">
        <v>24.00424074074074</v>
      </c>
      <c r="DW128">
        <v>499.9973703703704</v>
      </c>
      <c r="DX128">
        <v>90.01610370370369</v>
      </c>
      <c r="DY128">
        <v>0.09999972592592592</v>
      </c>
      <c r="DZ128">
        <v>26.40907407407408</v>
      </c>
      <c r="EA128">
        <v>27.52262592592593</v>
      </c>
      <c r="EB128">
        <v>999.9000000000001</v>
      </c>
      <c r="EC128">
        <v>0</v>
      </c>
      <c r="ED128">
        <v>0</v>
      </c>
      <c r="EE128">
        <v>10005.34666666667</v>
      </c>
      <c r="EF128">
        <v>0</v>
      </c>
      <c r="EG128">
        <v>12.4464</v>
      </c>
      <c r="EH128">
        <v>20.10581851851852</v>
      </c>
      <c r="EI128">
        <v>277.6712962962963</v>
      </c>
      <c r="EJ128">
        <v>256.9018518518519</v>
      </c>
      <c r="EK128">
        <v>0.6177018148148149</v>
      </c>
      <c r="EL128">
        <v>250.817037037037</v>
      </c>
      <c r="EM128">
        <v>23.68588148148148</v>
      </c>
      <c r="EN128">
        <v>2.187714074074075</v>
      </c>
      <c r="EO128">
        <v>2.132111111111111</v>
      </c>
      <c r="EP128">
        <v>18.87262962962963</v>
      </c>
      <c r="EQ128">
        <v>18.46113703703704</v>
      </c>
      <c r="ER128">
        <v>2000.052592592592</v>
      </c>
      <c r="ES128">
        <v>0.9800041481481482</v>
      </c>
      <c r="ET128">
        <v>0.01999579259259259</v>
      </c>
      <c r="EU128">
        <v>0</v>
      </c>
      <c r="EV128">
        <v>163.514962962963</v>
      </c>
      <c r="EW128">
        <v>5.00078</v>
      </c>
      <c r="EX128">
        <v>3302.338518518518</v>
      </c>
      <c r="EY128">
        <v>16380.09259259259</v>
      </c>
      <c r="EZ128">
        <v>39.98355555555555</v>
      </c>
      <c r="FA128">
        <v>40.88629629629629</v>
      </c>
      <c r="FB128">
        <v>40.61774074074074</v>
      </c>
      <c r="FC128">
        <v>41.14566666666666</v>
      </c>
      <c r="FD128">
        <v>41.12703703703703</v>
      </c>
      <c r="FE128">
        <v>1955.158148148148</v>
      </c>
      <c r="FF128">
        <v>39.89444444444445</v>
      </c>
      <c r="FG128">
        <v>0</v>
      </c>
      <c r="FH128">
        <v>1679511089.2</v>
      </c>
      <c r="FI128">
        <v>0</v>
      </c>
      <c r="FJ128">
        <v>163.51712</v>
      </c>
      <c r="FK128">
        <v>1.080769234192985</v>
      </c>
      <c r="FL128">
        <v>10.97923079883357</v>
      </c>
      <c r="FM128">
        <v>3302.3808</v>
      </c>
      <c r="FN128">
        <v>15</v>
      </c>
      <c r="FO128">
        <v>0</v>
      </c>
      <c r="FP128" t="s">
        <v>431</v>
      </c>
      <c r="FQ128">
        <v>1679456443.1</v>
      </c>
      <c r="FR128">
        <v>1679456433.1</v>
      </c>
      <c r="FS128">
        <v>0</v>
      </c>
      <c r="FT128">
        <v>-0.109</v>
      </c>
      <c r="FU128">
        <v>0.019</v>
      </c>
      <c r="FV128">
        <v>-0.823</v>
      </c>
      <c r="FW128">
        <v>0.271</v>
      </c>
      <c r="FX128">
        <v>420</v>
      </c>
      <c r="FY128">
        <v>24</v>
      </c>
      <c r="FZ128">
        <v>0.71</v>
      </c>
      <c r="GA128">
        <v>0.25</v>
      </c>
      <c r="GB128">
        <v>19.9045243902439</v>
      </c>
      <c r="GC128">
        <v>3.941512891986108</v>
      </c>
      <c r="GD128">
        <v>0.3970190827756809</v>
      </c>
      <c r="GE128">
        <v>0</v>
      </c>
      <c r="GF128">
        <v>0.624456756097561</v>
      </c>
      <c r="GG128">
        <v>-0.1204259163763056</v>
      </c>
      <c r="GH128">
        <v>0.01503997024967946</v>
      </c>
      <c r="GI128">
        <v>1</v>
      </c>
      <c r="GJ128">
        <v>1</v>
      </c>
      <c r="GK128">
        <v>2</v>
      </c>
      <c r="GL128" t="s">
        <v>432</v>
      </c>
      <c r="GM128">
        <v>3.10452</v>
      </c>
      <c r="GN128">
        <v>2.73553</v>
      </c>
      <c r="GO128">
        <v>0.0578728</v>
      </c>
      <c r="GP128">
        <v>0.0536949</v>
      </c>
      <c r="GQ128">
        <v>0.109151</v>
      </c>
      <c r="GR128">
        <v>0.108562</v>
      </c>
      <c r="GS128">
        <v>24276.2</v>
      </c>
      <c r="GT128">
        <v>24077.7</v>
      </c>
      <c r="GU128">
        <v>26304.4</v>
      </c>
      <c r="GV128">
        <v>25771.1</v>
      </c>
      <c r="GW128">
        <v>37603.5</v>
      </c>
      <c r="GX128">
        <v>35044.9</v>
      </c>
      <c r="GY128">
        <v>46028</v>
      </c>
      <c r="GZ128">
        <v>42560</v>
      </c>
      <c r="HA128">
        <v>1.92388</v>
      </c>
      <c r="HB128">
        <v>1.97213</v>
      </c>
      <c r="HC128">
        <v>0.110839</v>
      </c>
      <c r="HD128">
        <v>0</v>
      </c>
      <c r="HE128">
        <v>25.6992</v>
      </c>
      <c r="HF128">
        <v>999.9</v>
      </c>
      <c r="HG128">
        <v>57.2</v>
      </c>
      <c r="HH128">
        <v>29.1</v>
      </c>
      <c r="HI128">
        <v>25.7042</v>
      </c>
      <c r="HJ128">
        <v>60.3132</v>
      </c>
      <c r="HK128">
        <v>25.7332</v>
      </c>
      <c r="HL128">
        <v>1</v>
      </c>
      <c r="HM128">
        <v>-0.126207</v>
      </c>
      <c r="HN128">
        <v>0.545052</v>
      </c>
      <c r="HO128">
        <v>20.2739</v>
      </c>
      <c r="HP128">
        <v>5.21594</v>
      </c>
      <c r="HQ128">
        <v>11.9793</v>
      </c>
      <c r="HR128">
        <v>4.9647</v>
      </c>
      <c r="HS128">
        <v>3.2739</v>
      </c>
      <c r="HT128">
        <v>9999</v>
      </c>
      <c r="HU128">
        <v>9999</v>
      </c>
      <c r="HV128">
        <v>9999</v>
      </c>
      <c r="HW128">
        <v>936.3</v>
      </c>
      <c r="HX128">
        <v>1.86417</v>
      </c>
      <c r="HY128">
        <v>1.86006</v>
      </c>
      <c r="HZ128">
        <v>1.85837</v>
      </c>
      <c r="IA128">
        <v>1.85983</v>
      </c>
      <c r="IB128">
        <v>1.85989</v>
      </c>
      <c r="IC128">
        <v>1.85826</v>
      </c>
      <c r="ID128">
        <v>1.85731</v>
      </c>
      <c r="IE128">
        <v>1.85234</v>
      </c>
      <c r="IF128">
        <v>0</v>
      </c>
      <c r="IG128">
        <v>0</v>
      </c>
      <c r="IH128">
        <v>0</v>
      </c>
      <c r="II128">
        <v>0</v>
      </c>
      <c r="IJ128" t="s">
        <v>433</v>
      </c>
      <c r="IK128" t="s">
        <v>434</v>
      </c>
      <c r="IL128" t="s">
        <v>435</v>
      </c>
      <c r="IM128" t="s">
        <v>435</v>
      </c>
      <c r="IN128" t="s">
        <v>435</v>
      </c>
      <c r="IO128" t="s">
        <v>435</v>
      </c>
      <c r="IP128">
        <v>0</v>
      </c>
      <c r="IQ128">
        <v>100</v>
      </c>
      <c r="IR128">
        <v>100</v>
      </c>
      <c r="IS128">
        <v>-0.597</v>
      </c>
      <c r="IT128">
        <v>0.2996</v>
      </c>
      <c r="IU128">
        <v>-0.3228139330668147</v>
      </c>
      <c r="IV128">
        <v>-0.001399286051689175</v>
      </c>
      <c r="IW128">
        <v>1.297619083215453E-06</v>
      </c>
      <c r="IX128">
        <v>-4.997941095464379E-10</v>
      </c>
      <c r="IY128">
        <v>-0.005634625857734406</v>
      </c>
      <c r="IZ128">
        <v>-0.003512179546530375</v>
      </c>
      <c r="JA128">
        <v>0.0008073039280847738</v>
      </c>
      <c r="JB128">
        <v>-5.485301315548657E-06</v>
      </c>
      <c r="JC128">
        <v>2</v>
      </c>
      <c r="JD128">
        <v>1997</v>
      </c>
      <c r="JE128">
        <v>1</v>
      </c>
      <c r="JF128">
        <v>25</v>
      </c>
      <c r="JG128">
        <v>911.1</v>
      </c>
      <c r="JH128">
        <v>911.2</v>
      </c>
      <c r="JI128">
        <v>0.672607</v>
      </c>
      <c r="JJ128">
        <v>2.63794</v>
      </c>
      <c r="JK128">
        <v>1.49658</v>
      </c>
      <c r="JL128">
        <v>2.39136</v>
      </c>
      <c r="JM128">
        <v>1.54907</v>
      </c>
      <c r="JN128">
        <v>2.40845</v>
      </c>
      <c r="JO128">
        <v>34.3042</v>
      </c>
      <c r="JP128">
        <v>24.1926</v>
      </c>
      <c r="JQ128">
        <v>18</v>
      </c>
      <c r="JR128">
        <v>489.133</v>
      </c>
      <c r="JS128">
        <v>532.995</v>
      </c>
      <c r="JT128">
        <v>24.5756</v>
      </c>
      <c r="JU128">
        <v>25.6802</v>
      </c>
      <c r="JV128">
        <v>30.0003</v>
      </c>
      <c r="JW128">
        <v>25.7612</v>
      </c>
      <c r="JX128">
        <v>25.7144</v>
      </c>
      <c r="JY128">
        <v>13.5419</v>
      </c>
      <c r="JZ128">
        <v>10.3132</v>
      </c>
      <c r="KA128">
        <v>100</v>
      </c>
      <c r="KB128">
        <v>24.5727</v>
      </c>
      <c r="KC128">
        <v>199.095</v>
      </c>
      <c r="KD128">
        <v>23.7352</v>
      </c>
      <c r="KE128">
        <v>100.561</v>
      </c>
      <c r="KF128">
        <v>100.969</v>
      </c>
    </row>
    <row r="129" spans="1:292">
      <c r="A129">
        <v>111</v>
      </c>
      <c r="B129">
        <v>1679511112.1</v>
      </c>
      <c r="C129">
        <v>2524.599999904633</v>
      </c>
      <c r="D129" t="s">
        <v>655</v>
      </c>
      <c r="E129" t="s">
        <v>656</v>
      </c>
      <c r="F129">
        <v>5</v>
      </c>
      <c r="G129" t="s">
        <v>428</v>
      </c>
      <c r="H129">
        <v>1679511104.314285</v>
      </c>
      <c r="I129">
        <f>(J129)/1000</f>
        <v>0</v>
      </c>
      <c r="J129">
        <f>IF(DO129, AM129, AG129)</f>
        <v>0</v>
      </c>
      <c r="K129">
        <f>IF(DO129, AH129, AF129)</f>
        <v>0</v>
      </c>
      <c r="L129">
        <f>DQ129 - IF(AT129&gt;1, K129*DK129*100.0/(AV129*EE129), 0)</f>
        <v>0</v>
      </c>
      <c r="M129">
        <f>((S129-I129/2)*L129-K129)/(S129+I129/2)</f>
        <v>0</v>
      </c>
      <c r="N129">
        <f>M129*(DX129+DY129)/1000.0</f>
        <v>0</v>
      </c>
      <c r="O129">
        <f>(DQ129 - IF(AT129&gt;1, K129*DK129*100.0/(AV129*EE129), 0))*(DX129+DY129)/1000.0</f>
        <v>0</v>
      </c>
      <c r="P129">
        <f>2.0/((1/R129-1/Q129)+SIGN(R129)*SQRT((1/R129-1/Q129)*(1/R129-1/Q129) + 4*DL129/((DL129+1)*(DL129+1))*(2*1/R129*1/Q129-1/Q129*1/Q129)))</f>
        <v>0</v>
      </c>
      <c r="Q129">
        <f>IF(LEFT(DM129,1)&lt;&gt;"0",IF(LEFT(DM129,1)="1",3.0,DN129),$D$5+$E$5*(EE129*DX129/($K$5*1000))+$F$5*(EE129*DX129/($K$5*1000))*MAX(MIN(DK129,$J$5),$I$5)*MAX(MIN(DK129,$J$5),$I$5)+$G$5*MAX(MIN(DK129,$J$5),$I$5)*(EE129*DX129/($K$5*1000))+$H$5*(EE129*DX129/($K$5*1000))*(EE129*DX129/($K$5*1000)))</f>
        <v>0</v>
      </c>
      <c r="R129">
        <f>I129*(1000-(1000*0.61365*exp(17.502*V129/(240.97+V129))/(DX129+DY129)+DS129)/2)/(1000*0.61365*exp(17.502*V129/(240.97+V129))/(DX129+DY129)-DS129)</f>
        <v>0</v>
      </c>
      <c r="S129">
        <f>1/((DL129+1)/(P129/1.6)+1/(Q129/1.37)) + DL129/((DL129+1)/(P129/1.6) + DL129/(Q129/1.37))</f>
        <v>0</v>
      </c>
      <c r="T129">
        <f>(DG129*DJ129)</f>
        <v>0</v>
      </c>
      <c r="U129">
        <f>(DZ129+(T129+2*0.95*5.67E-8*(((DZ129+$B$9)+273)^4-(DZ129+273)^4)-44100*I129)/(1.84*29.3*Q129+8*0.95*5.67E-8*(DZ129+273)^3))</f>
        <v>0</v>
      </c>
      <c r="V129">
        <f>($C$9*EA129+$D$9*EB129+$E$9*U129)</f>
        <v>0</v>
      </c>
      <c r="W129">
        <f>0.61365*exp(17.502*V129/(240.97+V129))</f>
        <v>0</v>
      </c>
      <c r="X129">
        <f>(Y129/Z129*100)</f>
        <v>0</v>
      </c>
      <c r="Y129">
        <f>DS129*(DX129+DY129)/1000</f>
        <v>0</v>
      </c>
      <c r="Z129">
        <f>0.61365*exp(17.502*DZ129/(240.97+DZ129))</f>
        <v>0</v>
      </c>
      <c r="AA129">
        <f>(W129-DS129*(DX129+DY129)/1000)</f>
        <v>0</v>
      </c>
      <c r="AB129">
        <f>(-I129*44100)</f>
        <v>0</v>
      </c>
      <c r="AC129">
        <f>2*29.3*Q129*0.92*(DZ129-V129)</f>
        <v>0</v>
      </c>
      <c r="AD129">
        <f>2*0.95*5.67E-8*(((DZ129+$B$9)+273)^4-(V129+273)^4)</f>
        <v>0</v>
      </c>
      <c r="AE129">
        <f>T129+AD129+AB129+AC129</f>
        <v>0</v>
      </c>
      <c r="AF129">
        <f>DW129*AT129*(DR129-DQ129*(1000-AT129*DT129)/(1000-AT129*DS129))/(100*DK129)</f>
        <v>0</v>
      </c>
      <c r="AG129">
        <f>1000*DW129*AT129*(DS129-DT129)/(100*DK129*(1000-AT129*DS129))</f>
        <v>0</v>
      </c>
      <c r="AH129">
        <f>(AI129 - AJ129 - DX129*1E3/(8.314*(DZ129+273.15)) * AL129/DW129 * AK129) * DW129/(100*DK129) * (1000 - DT129)/1000</f>
        <v>0</v>
      </c>
      <c r="AI129">
        <v>225.2290884441782</v>
      </c>
      <c r="AJ129">
        <v>237.5437272727273</v>
      </c>
      <c r="AK129">
        <v>-3.346831830205439</v>
      </c>
      <c r="AL129">
        <v>67.30139003579045</v>
      </c>
      <c r="AM129">
        <f>(AO129 - AN129 + DX129*1E3/(8.314*(DZ129+273.15)) * AQ129/DW129 * AP129) * DW129/(100*DK129) * 1000/(1000 - AO129)</f>
        <v>0</v>
      </c>
      <c r="AN129">
        <v>23.69021487924368</v>
      </c>
      <c r="AO129">
        <v>24.31466121212122</v>
      </c>
      <c r="AP129">
        <v>8.553067160266357E-07</v>
      </c>
      <c r="AQ129">
        <v>93.42874812251745</v>
      </c>
      <c r="AR129">
        <v>0</v>
      </c>
      <c r="AS129">
        <v>0</v>
      </c>
      <c r="AT129">
        <f>IF(AR129*$H$15&gt;=AV129,1.0,(AV129/(AV129-AR129*$H$15)))</f>
        <v>0</v>
      </c>
      <c r="AU129">
        <f>(AT129-1)*100</f>
        <v>0</v>
      </c>
      <c r="AV129">
        <f>MAX(0,($B$15+$C$15*EE129)/(1+$D$15*EE129)*DX129/(DZ129+273)*$E$15)</f>
        <v>0</v>
      </c>
      <c r="AW129" t="s">
        <v>429</v>
      </c>
      <c r="AX129" t="s">
        <v>429</v>
      </c>
      <c r="AY129">
        <v>0</v>
      </c>
      <c r="AZ129">
        <v>0</v>
      </c>
      <c r="BA129">
        <f>1-AY129/AZ129</f>
        <v>0</v>
      </c>
      <c r="BB129">
        <v>0</v>
      </c>
      <c r="BC129" t="s">
        <v>429</v>
      </c>
      <c r="BD129" t="s">
        <v>429</v>
      </c>
      <c r="BE129">
        <v>0</v>
      </c>
      <c r="BF129">
        <v>0</v>
      </c>
      <c r="BG129">
        <f>1-BE129/BF129</f>
        <v>0</v>
      </c>
      <c r="BH129">
        <v>0.5</v>
      </c>
      <c r="BI129">
        <f>DH129</f>
        <v>0</v>
      </c>
      <c r="BJ129">
        <f>K129</f>
        <v>0</v>
      </c>
      <c r="BK129">
        <f>BG129*BH129*BI129</f>
        <v>0</v>
      </c>
      <c r="BL129">
        <f>(BJ129-BB129)/BI129</f>
        <v>0</v>
      </c>
      <c r="BM129">
        <f>(AZ129-BF129)/BF129</f>
        <v>0</v>
      </c>
      <c r="BN129">
        <f>AY129/(BA129+AY129/BF129)</f>
        <v>0</v>
      </c>
      <c r="BO129" t="s">
        <v>429</v>
      </c>
      <c r="BP129">
        <v>0</v>
      </c>
      <c r="BQ129">
        <f>IF(BP129&lt;&gt;0, BP129, BN129)</f>
        <v>0</v>
      </c>
      <c r="BR129">
        <f>1-BQ129/BF129</f>
        <v>0</v>
      </c>
      <c r="BS129">
        <f>(BF129-BE129)/(BF129-BQ129)</f>
        <v>0</v>
      </c>
      <c r="BT129">
        <f>(AZ129-BF129)/(AZ129-BQ129)</f>
        <v>0</v>
      </c>
      <c r="BU129">
        <f>(BF129-BE129)/(BF129-AY129)</f>
        <v>0</v>
      </c>
      <c r="BV129">
        <f>(AZ129-BF129)/(AZ129-AY129)</f>
        <v>0</v>
      </c>
      <c r="BW129">
        <f>(BS129*BQ129/BE129)</f>
        <v>0</v>
      </c>
      <c r="BX129">
        <f>(1-BW129)</f>
        <v>0</v>
      </c>
      <c r="DG129">
        <f>$B$13*EF129+$C$13*EG129+$F$13*ER129*(1-EU129)</f>
        <v>0</v>
      </c>
      <c r="DH129">
        <f>DG129*DI129</f>
        <v>0</v>
      </c>
      <c r="DI129">
        <f>($B$13*$D$11+$C$13*$D$11+$F$13*((FE129+EW129)/MAX(FE129+EW129+FF129, 0.1)*$I$11+FF129/MAX(FE129+EW129+FF129, 0.1)*$J$11))/($B$13+$C$13+$F$13)</f>
        <v>0</v>
      </c>
      <c r="DJ129">
        <f>($B$13*$K$11+$C$13*$K$11+$F$13*((FE129+EW129)/MAX(FE129+EW129+FF129, 0.1)*$P$11+FF129/MAX(FE129+EW129+FF129, 0.1)*$Q$11))/($B$13+$C$13+$F$13)</f>
        <v>0</v>
      </c>
      <c r="DK129">
        <v>1.91</v>
      </c>
      <c r="DL129">
        <v>0.5</v>
      </c>
      <c r="DM129" t="s">
        <v>430</v>
      </c>
      <c r="DN129">
        <v>2</v>
      </c>
      <c r="DO129" t="b">
        <v>1</v>
      </c>
      <c r="DP129">
        <v>1679511104.314285</v>
      </c>
      <c r="DQ129">
        <v>255.5483571428572</v>
      </c>
      <c r="DR129">
        <v>235.186</v>
      </c>
      <c r="DS129">
        <v>24.30862857142857</v>
      </c>
      <c r="DT129">
        <v>23.69326428571429</v>
      </c>
      <c r="DU129">
        <v>256.1525714285714</v>
      </c>
      <c r="DV129">
        <v>24.00914642857143</v>
      </c>
      <c r="DW129">
        <v>500.0015714285714</v>
      </c>
      <c r="DX129">
        <v>90.01550714285713</v>
      </c>
      <c r="DY129">
        <v>0.09999481785714284</v>
      </c>
      <c r="DZ129">
        <v>26.40700357142857</v>
      </c>
      <c r="EA129">
        <v>27.51676071428572</v>
      </c>
      <c r="EB129">
        <v>999.9000000000002</v>
      </c>
      <c r="EC129">
        <v>0</v>
      </c>
      <c r="ED129">
        <v>0</v>
      </c>
      <c r="EE129">
        <v>10002.09285714286</v>
      </c>
      <c r="EF129">
        <v>0</v>
      </c>
      <c r="EG129">
        <v>12.4464</v>
      </c>
      <c r="EH129">
        <v>20.36231785714286</v>
      </c>
      <c r="EI129">
        <v>261.9150714285714</v>
      </c>
      <c r="EJ129">
        <v>240.8936428571429</v>
      </c>
      <c r="EK129">
        <v>0.6153473928571428</v>
      </c>
      <c r="EL129">
        <v>235.186</v>
      </c>
      <c r="EM129">
        <v>23.69326428571429</v>
      </c>
      <c r="EN129">
        <v>2.1881525</v>
      </c>
      <c r="EO129">
        <v>2.132762142857143</v>
      </c>
      <c r="EP129">
        <v>18.87583928571429</v>
      </c>
      <c r="EQ129">
        <v>18.46601785714286</v>
      </c>
      <c r="ER129">
        <v>2000.028214285715</v>
      </c>
      <c r="ES129">
        <v>0.9800056071428571</v>
      </c>
      <c r="ET129">
        <v>0.01999439285714286</v>
      </c>
      <c r="EU129">
        <v>0</v>
      </c>
      <c r="EV129">
        <v>163.6087142857143</v>
      </c>
      <c r="EW129">
        <v>5.00078</v>
      </c>
      <c r="EX129">
        <v>3303.520357142857</v>
      </c>
      <c r="EY129">
        <v>16379.88928571429</v>
      </c>
      <c r="EZ129">
        <v>39.93046428571428</v>
      </c>
      <c r="FA129">
        <v>40.80774999999999</v>
      </c>
      <c r="FB129">
        <v>40.57339285714285</v>
      </c>
      <c r="FC129">
        <v>40.99974999999999</v>
      </c>
      <c r="FD129">
        <v>41.06671428571428</v>
      </c>
      <c r="FE129">
        <v>1955.138214285714</v>
      </c>
      <c r="FF129">
        <v>39.89000000000001</v>
      </c>
      <c r="FG129">
        <v>0</v>
      </c>
      <c r="FH129">
        <v>1679511094</v>
      </c>
      <c r="FI129">
        <v>0</v>
      </c>
      <c r="FJ129">
        <v>163.61032</v>
      </c>
      <c r="FK129">
        <v>1.927538456079873</v>
      </c>
      <c r="FL129">
        <v>18.96999999872718</v>
      </c>
      <c r="FM129">
        <v>3303.634</v>
      </c>
      <c r="FN129">
        <v>15</v>
      </c>
      <c r="FO129">
        <v>0</v>
      </c>
      <c r="FP129" t="s">
        <v>431</v>
      </c>
      <c r="FQ129">
        <v>1679456443.1</v>
      </c>
      <c r="FR129">
        <v>1679456433.1</v>
      </c>
      <c r="FS129">
        <v>0</v>
      </c>
      <c r="FT129">
        <v>-0.109</v>
      </c>
      <c r="FU129">
        <v>0.019</v>
      </c>
      <c r="FV129">
        <v>-0.823</v>
      </c>
      <c r="FW129">
        <v>0.271</v>
      </c>
      <c r="FX129">
        <v>420</v>
      </c>
      <c r="FY129">
        <v>24</v>
      </c>
      <c r="FZ129">
        <v>0.71</v>
      </c>
      <c r="GA129">
        <v>0.25</v>
      </c>
      <c r="GB129">
        <v>20.15553902439024</v>
      </c>
      <c r="GC129">
        <v>3.205691289198649</v>
      </c>
      <c r="GD129">
        <v>0.3187833700394083</v>
      </c>
      <c r="GE129">
        <v>0</v>
      </c>
      <c r="GF129">
        <v>0.6206500731707316</v>
      </c>
      <c r="GG129">
        <v>-0.05080337979093986</v>
      </c>
      <c r="GH129">
        <v>0.012261428746157</v>
      </c>
      <c r="GI129">
        <v>1</v>
      </c>
      <c r="GJ129">
        <v>1</v>
      </c>
      <c r="GK129">
        <v>2</v>
      </c>
      <c r="GL129" t="s">
        <v>432</v>
      </c>
      <c r="GM129">
        <v>3.10454</v>
      </c>
      <c r="GN129">
        <v>2.73544</v>
      </c>
      <c r="GO129">
        <v>0.0546291</v>
      </c>
      <c r="GP129">
        <v>0.0502926</v>
      </c>
      <c r="GQ129">
        <v>0.109155</v>
      </c>
      <c r="GR129">
        <v>0.108536</v>
      </c>
      <c r="GS129">
        <v>24359.8</v>
      </c>
      <c r="GT129">
        <v>24164.3</v>
      </c>
      <c r="GU129">
        <v>26304.4</v>
      </c>
      <c r="GV129">
        <v>25771.1</v>
      </c>
      <c r="GW129">
        <v>37602.9</v>
      </c>
      <c r="GX129">
        <v>35045.4</v>
      </c>
      <c r="GY129">
        <v>46028</v>
      </c>
      <c r="GZ129">
        <v>42559.8</v>
      </c>
      <c r="HA129">
        <v>1.92407</v>
      </c>
      <c r="HB129">
        <v>1.97197</v>
      </c>
      <c r="HC129">
        <v>0.110589</v>
      </c>
      <c r="HD129">
        <v>0</v>
      </c>
      <c r="HE129">
        <v>25.6938</v>
      </c>
      <c r="HF129">
        <v>999.9</v>
      </c>
      <c r="HG129">
        <v>57.2</v>
      </c>
      <c r="HH129">
        <v>29.1</v>
      </c>
      <c r="HI129">
        <v>25.7064</v>
      </c>
      <c r="HJ129">
        <v>60.4732</v>
      </c>
      <c r="HK129">
        <v>25.633</v>
      </c>
      <c r="HL129">
        <v>1</v>
      </c>
      <c r="HM129">
        <v>-0.125955</v>
      </c>
      <c r="HN129">
        <v>0.520221</v>
      </c>
      <c r="HO129">
        <v>20.2742</v>
      </c>
      <c r="HP129">
        <v>5.21609</v>
      </c>
      <c r="HQ129">
        <v>11.9788</v>
      </c>
      <c r="HR129">
        <v>4.9647</v>
      </c>
      <c r="HS129">
        <v>3.27387</v>
      </c>
      <c r="HT129">
        <v>9999</v>
      </c>
      <c r="HU129">
        <v>9999</v>
      </c>
      <c r="HV129">
        <v>9999</v>
      </c>
      <c r="HW129">
        <v>936.3</v>
      </c>
      <c r="HX129">
        <v>1.86416</v>
      </c>
      <c r="HY129">
        <v>1.86008</v>
      </c>
      <c r="HZ129">
        <v>1.85837</v>
      </c>
      <c r="IA129">
        <v>1.85986</v>
      </c>
      <c r="IB129">
        <v>1.85989</v>
      </c>
      <c r="IC129">
        <v>1.85826</v>
      </c>
      <c r="ID129">
        <v>1.85733</v>
      </c>
      <c r="IE129">
        <v>1.85231</v>
      </c>
      <c r="IF129">
        <v>0</v>
      </c>
      <c r="IG129">
        <v>0</v>
      </c>
      <c r="IH129">
        <v>0</v>
      </c>
      <c r="II129">
        <v>0</v>
      </c>
      <c r="IJ129" t="s">
        <v>433</v>
      </c>
      <c r="IK129" t="s">
        <v>434</v>
      </c>
      <c r="IL129" t="s">
        <v>435</v>
      </c>
      <c r="IM129" t="s">
        <v>435</v>
      </c>
      <c r="IN129" t="s">
        <v>435</v>
      </c>
      <c r="IO129" t="s">
        <v>435</v>
      </c>
      <c r="IP129">
        <v>0</v>
      </c>
      <c r="IQ129">
        <v>100</v>
      </c>
      <c r="IR129">
        <v>100</v>
      </c>
      <c r="IS129">
        <v>-0.582</v>
      </c>
      <c r="IT129">
        <v>0.2996</v>
      </c>
      <c r="IU129">
        <v>-0.3228139330668147</v>
      </c>
      <c r="IV129">
        <v>-0.001399286051689175</v>
      </c>
      <c r="IW129">
        <v>1.297619083215453E-06</v>
      </c>
      <c r="IX129">
        <v>-4.997941095464379E-10</v>
      </c>
      <c r="IY129">
        <v>-0.005634625857734406</v>
      </c>
      <c r="IZ129">
        <v>-0.003512179546530375</v>
      </c>
      <c r="JA129">
        <v>0.0008073039280847738</v>
      </c>
      <c r="JB129">
        <v>-5.485301315548657E-06</v>
      </c>
      <c r="JC129">
        <v>2</v>
      </c>
      <c r="JD129">
        <v>1997</v>
      </c>
      <c r="JE129">
        <v>1</v>
      </c>
      <c r="JF129">
        <v>25</v>
      </c>
      <c r="JG129">
        <v>911.1</v>
      </c>
      <c r="JH129">
        <v>911.3</v>
      </c>
      <c r="JI129">
        <v>0.633545</v>
      </c>
      <c r="JJ129">
        <v>2.6416</v>
      </c>
      <c r="JK129">
        <v>1.49658</v>
      </c>
      <c r="JL129">
        <v>2.39136</v>
      </c>
      <c r="JM129">
        <v>1.54907</v>
      </c>
      <c r="JN129">
        <v>2.3584</v>
      </c>
      <c r="JO129">
        <v>34.3042</v>
      </c>
      <c r="JP129">
        <v>24.1926</v>
      </c>
      <c r="JQ129">
        <v>18</v>
      </c>
      <c r="JR129">
        <v>489.266</v>
      </c>
      <c r="JS129">
        <v>532.915</v>
      </c>
      <c r="JT129">
        <v>24.5579</v>
      </c>
      <c r="JU129">
        <v>25.683</v>
      </c>
      <c r="JV129">
        <v>30.0002</v>
      </c>
      <c r="JW129">
        <v>25.7634</v>
      </c>
      <c r="JX129">
        <v>25.7167</v>
      </c>
      <c r="JY129">
        <v>12.7732</v>
      </c>
      <c r="JZ129">
        <v>10.3132</v>
      </c>
      <c r="KA129">
        <v>100</v>
      </c>
      <c r="KB129">
        <v>24.5589</v>
      </c>
      <c r="KC129">
        <v>185.738</v>
      </c>
      <c r="KD129">
        <v>23.7352</v>
      </c>
      <c r="KE129">
        <v>100.561</v>
      </c>
      <c r="KF129">
        <v>100.969</v>
      </c>
    </row>
    <row r="130" spans="1:292">
      <c r="A130">
        <v>112</v>
      </c>
      <c r="B130">
        <v>1679511117.1</v>
      </c>
      <c r="C130">
        <v>2529.599999904633</v>
      </c>
      <c r="D130" t="s">
        <v>657</v>
      </c>
      <c r="E130" t="s">
        <v>658</v>
      </c>
      <c r="F130">
        <v>5</v>
      </c>
      <c r="G130" t="s">
        <v>428</v>
      </c>
      <c r="H130">
        <v>1679511109.6</v>
      </c>
      <c r="I130">
        <f>(J130)/1000</f>
        <v>0</v>
      </c>
      <c r="J130">
        <f>IF(DO130, AM130, AG130)</f>
        <v>0</v>
      </c>
      <c r="K130">
        <f>IF(DO130, AH130, AF130)</f>
        <v>0</v>
      </c>
      <c r="L130">
        <f>DQ130 - IF(AT130&gt;1, K130*DK130*100.0/(AV130*EE130), 0)</f>
        <v>0</v>
      </c>
      <c r="M130">
        <f>((S130-I130/2)*L130-K130)/(S130+I130/2)</f>
        <v>0</v>
      </c>
      <c r="N130">
        <f>M130*(DX130+DY130)/1000.0</f>
        <v>0</v>
      </c>
      <c r="O130">
        <f>(DQ130 - IF(AT130&gt;1, K130*DK130*100.0/(AV130*EE130), 0))*(DX130+DY130)/1000.0</f>
        <v>0</v>
      </c>
      <c r="P130">
        <f>2.0/((1/R130-1/Q130)+SIGN(R130)*SQRT((1/R130-1/Q130)*(1/R130-1/Q130) + 4*DL130/((DL130+1)*(DL130+1))*(2*1/R130*1/Q130-1/Q130*1/Q130)))</f>
        <v>0</v>
      </c>
      <c r="Q130">
        <f>IF(LEFT(DM130,1)&lt;&gt;"0",IF(LEFT(DM130,1)="1",3.0,DN130),$D$5+$E$5*(EE130*DX130/($K$5*1000))+$F$5*(EE130*DX130/($K$5*1000))*MAX(MIN(DK130,$J$5),$I$5)*MAX(MIN(DK130,$J$5),$I$5)+$G$5*MAX(MIN(DK130,$J$5),$I$5)*(EE130*DX130/($K$5*1000))+$H$5*(EE130*DX130/($K$5*1000))*(EE130*DX130/($K$5*1000)))</f>
        <v>0</v>
      </c>
      <c r="R130">
        <f>I130*(1000-(1000*0.61365*exp(17.502*V130/(240.97+V130))/(DX130+DY130)+DS130)/2)/(1000*0.61365*exp(17.502*V130/(240.97+V130))/(DX130+DY130)-DS130)</f>
        <v>0</v>
      </c>
      <c r="S130">
        <f>1/((DL130+1)/(P130/1.6)+1/(Q130/1.37)) + DL130/((DL130+1)/(P130/1.6) + DL130/(Q130/1.37))</f>
        <v>0</v>
      </c>
      <c r="T130">
        <f>(DG130*DJ130)</f>
        <v>0</v>
      </c>
      <c r="U130">
        <f>(DZ130+(T130+2*0.95*5.67E-8*(((DZ130+$B$9)+273)^4-(DZ130+273)^4)-44100*I130)/(1.84*29.3*Q130+8*0.95*5.67E-8*(DZ130+273)^3))</f>
        <v>0</v>
      </c>
      <c r="V130">
        <f>($C$9*EA130+$D$9*EB130+$E$9*U130)</f>
        <v>0</v>
      </c>
      <c r="W130">
        <f>0.61365*exp(17.502*V130/(240.97+V130))</f>
        <v>0</v>
      </c>
      <c r="X130">
        <f>(Y130/Z130*100)</f>
        <v>0</v>
      </c>
      <c r="Y130">
        <f>DS130*(DX130+DY130)/1000</f>
        <v>0</v>
      </c>
      <c r="Z130">
        <f>0.61365*exp(17.502*DZ130/(240.97+DZ130))</f>
        <v>0</v>
      </c>
      <c r="AA130">
        <f>(W130-DS130*(DX130+DY130)/1000)</f>
        <v>0</v>
      </c>
      <c r="AB130">
        <f>(-I130*44100)</f>
        <v>0</v>
      </c>
      <c r="AC130">
        <f>2*29.3*Q130*0.92*(DZ130-V130)</f>
        <v>0</v>
      </c>
      <c r="AD130">
        <f>2*0.95*5.67E-8*(((DZ130+$B$9)+273)^4-(V130+273)^4)</f>
        <v>0</v>
      </c>
      <c r="AE130">
        <f>T130+AD130+AB130+AC130</f>
        <v>0</v>
      </c>
      <c r="AF130">
        <f>DW130*AT130*(DR130-DQ130*(1000-AT130*DT130)/(1000-AT130*DS130))/(100*DK130)</f>
        <v>0</v>
      </c>
      <c r="AG130">
        <f>1000*DW130*AT130*(DS130-DT130)/(100*DK130*(1000-AT130*DS130))</f>
        <v>0</v>
      </c>
      <c r="AH130">
        <f>(AI130 - AJ130 - DX130*1E3/(8.314*(DZ130+273.15)) * AL130/DW130 * AK130) * DW130/(100*DK130) * (1000 - DT130)/1000</f>
        <v>0</v>
      </c>
      <c r="AI130">
        <v>208.1782976502017</v>
      </c>
      <c r="AJ130">
        <v>220.7154909090908</v>
      </c>
      <c r="AK130">
        <v>-3.371298967416492</v>
      </c>
      <c r="AL130">
        <v>67.30139003579045</v>
      </c>
      <c r="AM130">
        <f>(AO130 - AN130 + DX130*1E3/(8.314*(DZ130+273.15)) * AQ130/DW130 * AP130) * DW130/(100*DK130) * 1000/(1000 - AO130)</f>
        <v>0</v>
      </c>
      <c r="AN130">
        <v>23.68227842718208</v>
      </c>
      <c r="AO130">
        <v>24.31336060606061</v>
      </c>
      <c r="AP130">
        <v>-2.099655944750823E-06</v>
      </c>
      <c r="AQ130">
        <v>93.42874812251745</v>
      </c>
      <c r="AR130">
        <v>0</v>
      </c>
      <c r="AS130">
        <v>0</v>
      </c>
      <c r="AT130">
        <f>IF(AR130*$H$15&gt;=AV130,1.0,(AV130/(AV130-AR130*$H$15)))</f>
        <v>0</v>
      </c>
      <c r="AU130">
        <f>(AT130-1)*100</f>
        <v>0</v>
      </c>
      <c r="AV130">
        <f>MAX(0,($B$15+$C$15*EE130)/(1+$D$15*EE130)*DX130/(DZ130+273)*$E$15)</f>
        <v>0</v>
      </c>
      <c r="AW130" t="s">
        <v>429</v>
      </c>
      <c r="AX130" t="s">
        <v>429</v>
      </c>
      <c r="AY130">
        <v>0</v>
      </c>
      <c r="AZ130">
        <v>0</v>
      </c>
      <c r="BA130">
        <f>1-AY130/AZ130</f>
        <v>0</v>
      </c>
      <c r="BB130">
        <v>0</v>
      </c>
      <c r="BC130" t="s">
        <v>429</v>
      </c>
      <c r="BD130" t="s">
        <v>429</v>
      </c>
      <c r="BE130">
        <v>0</v>
      </c>
      <c r="BF130">
        <v>0</v>
      </c>
      <c r="BG130">
        <f>1-BE130/BF130</f>
        <v>0</v>
      </c>
      <c r="BH130">
        <v>0.5</v>
      </c>
      <c r="BI130">
        <f>DH130</f>
        <v>0</v>
      </c>
      <c r="BJ130">
        <f>K130</f>
        <v>0</v>
      </c>
      <c r="BK130">
        <f>BG130*BH130*BI130</f>
        <v>0</v>
      </c>
      <c r="BL130">
        <f>(BJ130-BB130)/BI130</f>
        <v>0</v>
      </c>
      <c r="BM130">
        <f>(AZ130-BF130)/BF130</f>
        <v>0</v>
      </c>
      <c r="BN130">
        <f>AY130/(BA130+AY130/BF130)</f>
        <v>0</v>
      </c>
      <c r="BO130" t="s">
        <v>429</v>
      </c>
      <c r="BP130">
        <v>0</v>
      </c>
      <c r="BQ130">
        <f>IF(BP130&lt;&gt;0, BP130, BN130)</f>
        <v>0</v>
      </c>
      <c r="BR130">
        <f>1-BQ130/BF130</f>
        <v>0</v>
      </c>
      <c r="BS130">
        <f>(BF130-BE130)/(BF130-BQ130)</f>
        <v>0</v>
      </c>
      <c r="BT130">
        <f>(AZ130-BF130)/(AZ130-BQ130)</f>
        <v>0</v>
      </c>
      <c r="BU130">
        <f>(BF130-BE130)/(BF130-AY130)</f>
        <v>0</v>
      </c>
      <c r="BV130">
        <f>(AZ130-BF130)/(AZ130-AY130)</f>
        <v>0</v>
      </c>
      <c r="BW130">
        <f>(BS130*BQ130/BE130)</f>
        <v>0</v>
      </c>
      <c r="BX130">
        <f>(1-BW130)</f>
        <v>0</v>
      </c>
      <c r="DG130">
        <f>$B$13*EF130+$C$13*EG130+$F$13*ER130*(1-EU130)</f>
        <v>0</v>
      </c>
      <c r="DH130">
        <f>DG130*DI130</f>
        <v>0</v>
      </c>
      <c r="DI130">
        <f>($B$13*$D$11+$C$13*$D$11+$F$13*((FE130+EW130)/MAX(FE130+EW130+FF130, 0.1)*$I$11+FF130/MAX(FE130+EW130+FF130, 0.1)*$J$11))/($B$13+$C$13+$F$13)</f>
        <v>0</v>
      </c>
      <c r="DJ130">
        <f>($B$13*$K$11+$C$13*$K$11+$F$13*((FE130+EW130)/MAX(FE130+EW130+FF130, 0.1)*$P$11+FF130/MAX(FE130+EW130+FF130, 0.1)*$Q$11))/($B$13+$C$13+$F$13)</f>
        <v>0</v>
      </c>
      <c r="DK130">
        <v>1.91</v>
      </c>
      <c r="DL130">
        <v>0.5</v>
      </c>
      <c r="DM130" t="s">
        <v>430</v>
      </c>
      <c r="DN130">
        <v>2</v>
      </c>
      <c r="DO130" t="b">
        <v>1</v>
      </c>
      <c r="DP130">
        <v>1679511109.6</v>
      </c>
      <c r="DQ130">
        <v>238.2747407407407</v>
      </c>
      <c r="DR130">
        <v>217.6607777777778</v>
      </c>
      <c r="DS130">
        <v>24.3127962962963</v>
      </c>
      <c r="DT130">
        <v>23.68828518518518</v>
      </c>
      <c r="DU130">
        <v>238.8642962962963</v>
      </c>
      <c r="DV130">
        <v>24.0132037037037</v>
      </c>
      <c r="DW130">
        <v>499.9995555555556</v>
      </c>
      <c r="DX130">
        <v>90.01535925925926</v>
      </c>
      <c r="DY130">
        <v>0.09998758148148149</v>
      </c>
      <c r="DZ130">
        <v>26.4047925925926</v>
      </c>
      <c r="EA130">
        <v>27.51122962962963</v>
      </c>
      <c r="EB130">
        <v>999.9000000000001</v>
      </c>
      <c r="EC130">
        <v>0</v>
      </c>
      <c r="ED130">
        <v>0</v>
      </c>
      <c r="EE130">
        <v>10000.32111111111</v>
      </c>
      <c r="EF130">
        <v>0</v>
      </c>
      <c r="EG130">
        <v>12.4464</v>
      </c>
      <c r="EH130">
        <v>20.61395925925926</v>
      </c>
      <c r="EI130">
        <v>244.2122222222222</v>
      </c>
      <c r="EJ130">
        <v>222.942037037037</v>
      </c>
      <c r="EK130">
        <v>0.6244946666666666</v>
      </c>
      <c r="EL130">
        <v>217.6607777777778</v>
      </c>
      <c r="EM130">
        <v>23.68828518518518</v>
      </c>
      <c r="EN130">
        <v>2.188524814814815</v>
      </c>
      <c r="EO130">
        <v>2.132310740740741</v>
      </c>
      <c r="EP130">
        <v>18.87855925925926</v>
      </c>
      <c r="EQ130">
        <v>18.46263333333333</v>
      </c>
      <c r="ER130">
        <v>2000.035185185185</v>
      </c>
      <c r="ES130">
        <v>0.9800048888888889</v>
      </c>
      <c r="ET130">
        <v>0.01999511481481481</v>
      </c>
      <c r="EU130">
        <v>0</v>
      </c>
      <c r="EV130">
        <v>163.8627777777778</v>
      </c>
      <c r="EW130">
        <v>5.00078</v>
      </c>
      <c r="EX130">
        <v>3305.78037037037</v>
      </c>
      <c r="EY130">
        <v>16379.93703703704</v>
      </c>
      <c r="EZ130">
        <v>39.87237037037036</v>
      </c>
      <c r="FA130">
        <v>40.71729629629629</v>
      </c>
      <c r="FB130">
        <v>40.52525925925926</v>
      </c>
      <c r="FC130">
        <v>40.84925925925926</v>
      </c>
      <c r="FD130">
        <v>41.00444444444444</v>
      </c>
      <c r="FE130">
        <v>1955.145185185185</v>
      </c>
      <c r="FF130">
        <v>39.89000000000001</v>
      </c>
      <c r="FG130">
        <v>0</v>
      </c>
      <c r="FH130">
        <v>1679511099.4</v>
      </c>
      <c r="FI130">
        <v>0</v>
      </c>
      <c r="FJ130">
        <v>163.8539615384615</v>
      </c>
      <c r="FK130">
        <v>3.658358965344014</v>
      </c>
      <c r="FL130">
        <v>32.510427383689</v>
      </c>
      <c r="FM130">
        <v>3305.955</v>
      </c>
      <c r="FN130">
        <v>15</v>
      </c>
      <c r="FO130">
        <v>0</v>
      </c>
      <c r="FP130" t="s">
        <v>431</v>
      </c>
      <c r="FQ130">
        <v>1679456443.1</v>
      </c>
      <c r="FR130">
        <v>1679456433.1</v>
      </c>
      <c r="FS130">
        <v>0</v>
      </c>
      <c r="FT130">
        <v>-0.109</v>
      </c>
      <c r="FU130">
        <v>0.019</v>
      </c>
      <c r="FV130">
        <v>-0.823</v>
      </c>
      <c r="FW130">
        <v>0.271</v>
      </c>
      <c r="FX130">
        <v>420</v>
      </c>
      <c r="FY130">
        <v>24</v>
      </c>
      <c r="FZ130">
        <v>0.71</v>
      </c>
      <c r="GA130">
        <v>0.25</v>
      </c>
      <c r="GB130">
        <v>20.463915</v>
      </c>
      <c r="GC130">
        <v>2.911627767354541</v>
      </c>
      <c r="GD130">
        <v>0.2820668223577525</v>
      </c>
      <c r="GE130">
        <v>0</v>
      </c>
      <c r="GF130">
        <v>0.61904785</v>
      </c>
      <c r="GG130">
        <v>0.0998996172607861</v>
      </c>
      <c r="GH130">
        <v>0.009893040711909561</v>
      </c>
      <c r="GI130">
        <v>1</v>
      </c>
      <c r="GJ130">
        <v>1</v>
      </c>
      <c r="GK130">
        <v>2</v>
      </c>
      <c r="GL130" t="s">
        <v>432</v>
      </c>
      <c r="GM130">
        <v>3.10461</v>
      </c>
      <c r="GN130">
        <v>2.73528</v>
      </c>
      <c r="GO130">
        <v>0.0512945</v>
      </c>
      <c r="GP130">
        <v>0.0468185</v>
      </c>
      <c r="GQ130">
        <v>0.109153</v>
      </c>
      <c r="GR130">
        <v>0.108514</v>
      </c>
      <c r="GS130">
        <v>24445.6</v>
      </c>
      <c r="GT130">
        <v>24252.6</v>
      </c>
      <c r="GU130">
        <v>26304.2</v>
      </c>
      <c r="GV130">
        <v>25771</v>
      </c>
      <c r="GW130">
        <v>37602.5</v>
      </c>
      <c r="GX130">
        <v>35045.7</v>
      </c>
      <c r="GY130">
        <v>46027.9</v>
      </c>
      <c r="GZ130">
        <v>42559.5</v>
      </c>
      <c r="HA130">
        <v>1.92388</v>
      </c>
      <c r="HB130">
        <v>1.97187</v>
      </c>
      <c r="HC130">
        <v>0.111058</v>
      </c>
      <c r="HD130">
        <v>0</v>
      </c>
      <c r="HE130">
        <v>25.6884</v>
      </c>
      <c r="HF130">
        <v>999.9</v>
      </c>
      <c r="HG130">
        <v>57.2</v>
      </c>
      <c r="HH130">
        <v>29.1</v>
      </c>
      <c r="HI130">
        <v>25.7048</v>
      </c>
      <c r="HJ130">
        <v>60.8732</v>
      </c>
      <c r="HK130">
        <v>25.5048</v>
      </c>
      <c r="HL130">
        <v>1</v>
      </c>
      <c r="HM130">
        <v>-0.125711</v>
      </c>
      <c r="HN130">
        <v>0.50384</v>
      </c>
      <c r="HO130">
        <v>20.2742</v>
      </c>
      <c r="HP130">
        <v>5.21609</v>
      </c>
      <c r="HQ130">
        <v>11.9796</v>
      </c>
      <c r="HR130">
        <v>4.96455</v>
      </c>
      <c r="HS130">
        <v>3.27383</v>
      </c>
      <c r="HT130">
        <v>9999</v>
      </c>
      <c r="HU130">
        <v>9999</v>
      </c>
      <c r="HV130">
        <v>9999</v>
      </c>
      <c r="HW130">
        <v>936.3</v>
      </c>
      <c r="HX130">
        <v>1.86416</v>
      </c>
      <c r="HY130">
        <v>1.86012</v>
      </c>
      <c r="HZ130">
        <v>1.85837</v>
      </c>
      <c r="IA130">
        <v>1.85987</v>
      </c>
      <c r="IB130">
        <v>1.85989</v>
      </c>
      <c r="IC130">
        <v>1.85825</v>
      </c>
      <c r="ID130">
        <v>1.8573</v>
      </c>
      <c r="IE130">
        <v>1.85233</v>
      </c>
      <c r="IF130">
        <v>0</v>
      </c>
      <c r="IG130">
        <v>0</v>
      </c>
      <c r="IH130">
        <v>0</v>
      </c>
      <c r="II130">
        <v>0</v>
      </c>
      <c r="IJ130" t="s">
        <v>433</v>
      </c>
      <c r="IK130" t="s">
        <v>434</v>
      </c>
      <c r="IL130" t="s">
        <v>435</v>
      </c>
      <c r="IM130" t="s">
        <v>435</v>
      </c>
      <c r="IN130" t="s">
        <v>435</v>
      </c>
      <c r="IO130" t="s">
        <v>435</v>
      </c>
      <c r="IP130">
        <v>0</v>
      </c>
      <c r="IQ130">
        <v>100</v>
      </c>
      <c r="IR130">
        <v>100</v>
      </c>
      <c r="IS130">
        <v>-0.5679999999999999</v>
      </c>
      <c r="IT130">
        <v>0.2996</v>
      </c>
      <c r="IU130">
        <v>-0.3228139330668147</v>
      </c>
      <c r="IV130">
        <v>-0.001399286051689175</v>
      </c>
      <c r="IW130">
        <v>1.297619083215453E-06</v>
      </c>
      <c r="IX130">
        <v>-4.997941095464379E-10</v>
      </c>
      <c r="IY130">
        <v>-0.005634625857734406</v>
      </c>
      <c r="IZ130">
        <v>-0.003512179546530375</v>
      </c>
      <c r="JA130">
        <v>0.0008073039280847738</v>
      </c>
      <c r="JB130">
        <v>-5.485301315548657E-06</v>
      </c>
      <c r="JC130">
        <v>2</v>
      </c>
      <c r="JD130">
        <v>1997</v>
      </c>
      <c r="JE130">
        <v>1</v>
      </c>
      <c r="JF130">
        <v>25</v>
      </c>
      <c r="JG130">
        <v>911.2</v>
      </c>
      <c r="JH130">
        <v>911.4</v>
      </c>
      <c r="JI130">
        <v>0.592041</v>
      </c>
      <c r="JJ130">
        <v>2.64648</v>
      </c>
      <c r="JK130">
        <v>1.49658</v>
      </c>
      <c r="JL130">
        <v>2.39136</v>
      </c>
      <c r="JM130">
        <v>1.54907</v>
      </c>
      <c r="JN130">
        <v>2.30957</v>
      </c>
      <c r="JO130">
        <v>34.3042</v>
      </c>
      <c r="JP130">
        <v>24.1838</v>
      </c>
      <c r="JQ130">
        <v>18</v>
      </c>
      <c r="JR130">
        <v>489.173</v>
      </c>
      <c r="JS130">
        <v>532.87</v>
      </c>
      <c r="JT130">
        <v>24.5485</v>
      </c>
      <c r="JU130">
        <v>25.6867</v>
      </c>
      <c r="JV130">
        <v>30.0003</v>
      </c>
      <c r="JW130">
        <v>25.766</v>
      </c>
      <c r="JX130">
        <v>25.7193</v>
      </c>
      <c r="JY130">
        <v>11.9411</v>
      </c>
      <c r="JZ130">
        <v>10.3132</v>
      </c>
      <c r="KA130">
        <v>100</v>
      </c>
      <c r="KB130">
        <v>24.55</v>
      </c>
      <c r="KC130">
        <v>165.687</v>
      </c>
      <c r="KD130">
        <v>23.7352</v>
      </c>
      <c r="KE130">
        <v>100.561</v>
      </c>
      <c r="KF130">
        <v>100.969</v>
      </c>
    </row>
    <row r="131" spans="1:292">
      <c r="A131">
        <v>113</v>
      </c>
      <c r="B131">
        <v>1679511122.1</v>
      </c>
      <c r="C131">
        <v>2534.599999904633</v>
      </c>
      <c r="D131" t="s">
        <v>659</v>
      </c>
      <c r="E131" t="s">
        <v>660</v>
      </c>
      <c r="F131">
        <v>5</v>
      </c>
      <c r="G131" t="s">
        <v>428</v>
      </c>
      <c r="H131">
        <v>1679511114.314285</v>
      </c>
      <c r="I131">
        <f>(J131)/1000</f>
        <v>0</v>
      </c>
      <c r="J131">
        <f>IF(DO131, AM131, AG131)</f>
        <v>0</v>
      </c>
      <c r="K131">
        <f>IF(DO131, AH131, AF131)</f>
        <v>0</v>
      </c>
      <c r="L131">
        <f>DQ131 - IF(AT131&gt;1, K131*DK131*100.0/(AV131*EE131), 0)</f>
        <v>0</v>
      </c>
      <c r="M131">
        <f>((S131-I131/2)*L131-K131)/(S131+I131/2)</f>
        <v>0</v>
      </c>
      <c r="N131">
        <f>M131*(DX131+DY131)/1000.0</f>
        <v>0</v>
      </c>
      <c r="O131">
        <f>(DQ131 - IF(AT131&gt;1, K131*DK131*100.0/(AV131*EE131), 0))*(DX131+DY131)/1000.0</f>
        <v>0</v>
      </c>
      <c r="P131">
        <f>2.0/((1/R131-1/Q131)+SIGN(R131)*SQRT((1/R131-1/Q131)*(1/R131-1/Q131) + 4*DL131/((DL131+1)*(DL131+1))*(2*1/R131*1/Q131-1/Q131*1/Q131)))</f>
        <v>0</v>
      </c>
      <c r="Q131">
        <f>IF(LEFT(DM131,1)&lt;&gt;"0",IF(LEFT(DM131,1)="1",3.0,DN131),$D$5+$E$5*(EE131*DX131/($K$5*1000))+$F$5*(EE131*DX131/($K$5*1000))*MAX(MIN(DK131,$J$5),$I$5)*MAX(MIN(DK131,$J$5),$I$5)+$G$5*MAX(MIN(DK131,$J$5),$I$5)*(EE131*DX131/($K$5*1000))+$H$5*(EE131*DX131/($K$5*1000))*(EE131*DX131/($K$5*1000)))</f>
        <v>0</v>
      </c>
      <c r="R131">
        <f>I131*(1000-(1000*0.61365*exp(17.502*V131/(240.97+V131))/(DX131+DY131)+DS131)/2)/(1000*0.61365*exp(17.502*V131/(240.97+V131))/(DX131+DY131)-DS131)</f>
        <v>0</v>
      </c>
      <c r="S131">
        <f>1/((DL131+1)/(P131/1.6)+1/(Q131/1.37)) + DL131/((DL131+1)/(P131/1.6) + DL131/(Q131/1.37))</f>
        <v>0</v>
      </c>
      <c r="T131">
        <f>(DG131*DJ131)</f>
        <v>0</v>
      </c>
      <c r="U131">
        <f>(DZ131+(T131+2*0.95*5.67E-8*(((DZ131+$B$9)+273)^4-(DZ131+273)^4)-44100*I131)/(1.84*29.3*Q131+8*0.95*5.67E-8*(DZ131+273)^3))</f>
        <v>0</v>
      </c>
      <c r="V131">
        <f>($C$9*EA131+$D$9*EB131+$E$9*U131)</f>
        <v>0</v>
      </c>
      <c r="W131">
        <f>0.61365*exp(17.502*V131/(240.97+V131))</f>
        <v>0</v>
      </c>
      <c r="X131">
        <f>(Y131/Z131*100)</f>
        <v>0</v>
      </c>
      <c r="Y131">
        <f>DS131*(DX131+DY131)/1000</f>
        <v>0</v>
      </c>
      <c r="Z131">
        <f>0.61365*exp(17.502*DZ131/(240.97+DZ131))</f>
        <v>0</v>
      </c>
      <c r="AA131">
        <f>(W131-DS131*(DX131+DY131)/1000)</f>
        <v>0</v>
      </c>
      <c r="AB131">
        <f>(-I131*44100)</f>
        <v>0</v>
      </c>
      <c r="AC131">
        <f>2*29.3*Q131*0.92*(DZ131-V131)</f>
        <v>0</v>
      </c>
      <c r="AD131">
        <f>2*0.95*5.67E-8*(((DZ131+$B$9)+273)^4-(V131+273)^4)</f>
        <v>0</v>
      </c>
      <c r="AE131">
        <f>T131+AD131+AB131+AC131</f>
        <v>0</v>
      </c>
      <c r="AF131">
        <f>DW131*AT131*(DR131-DQ131*(1000-AT131*DT131)/(1000-AT131*DS131))/(100*DK131)</f>
        <v>0</v>
      </c>
      <c r="AG131">
        <f>1000*DW131*AT131*(DS131-DT131)/(100*DK131*(1000-AT131*DS131))</f>
        <v>0</v>
      </c>
      <c r="AH131">
        <f>(AI131 - AJ131 - DX131*1E3/(8.314*(DZ131+273.15)) * AL131/DW131 * AK131) * DW131/(100*DK131) * (1000 - DT131)/1000</f>
        <v>0</v>
      </c>
      <c r="AI131">
        <v>191.2001922809455</v>
      </c>
      <c r="AJ131">
        <v>204.0140909090908</v>
      </c>
      <c r="AK131">
        <v>-3.341159595430195</v>
      </c>
      <c r="AL131">
        <v>67.30139003579045</v>
      </c>
      <c r="AM131">
        <f>(AO131 - AN131 + DX131*1E3/(8.314*(DZ131+273.15)) * AQ131/DW131 * AP131) * DW131/(100*DK131) * 1000/(1000 - AO131)</f>
        <v>0</v>
      </c>
      <c r="AN131">
        <v>23.67620153765364</v>
      </c>
      <c r="AO131">
        <v>24.31002909090909</v>
      </c>
      <c r="AP131">
        <v>-2.718515390767506E-06</v>
      </c>
      <c r="AQ131">
        <v>93.42874812251745</v>
      </c>
      <c r="AR131">
        <v>0</v>
      </c>
      <c r="AS131">
        <v>0</v>
      </c>
      <c r="AT131">
        <f>IF(AR131*$H$15&gt;=AV131,1.0,(AV131/(AV131-AR131*$H$15)))</f>
        <v>0</v>
      </c>
      <c r="AU131">
        <f>(AT131-1)*100</f>
        <v>0</v>
      </c>
      <c r="AV131">
        <f>MAX(0,($B$15+$C$15*EE131)/(1+$D$15*EE131)*DX131/(DZ131+273)*$E$15)</f>
        <v>0</v>
      </c>
      <c r="AW131" t="s">
        <v>429</v>
      </c>
      <c r="AX131" t="s">
        <v>429</v>
      </c>
      <c r="AY131">
        <v>0</v>
      </c>
      <c r="AZ131">
        <v>0</v>
      </c>
      <c r="BA131">
        <f>1-AY131/AZ131</f>
        <v>0</v>
      </c>
      <c r="BB131">
        <v>0</v>
      </c>
      <c r="BC131" t="s">
        <v>429</v>
      </c>
      <c r="BD131" t="s">
        <v>429</v>
      </c>
      <c r="BE131">
        <v>0</v>
      </c>
      <c r="BF131">
        <v>0</v>
      </c>
      <c r="BG131">
        <f>1-BE131/BF131</f>
        <v>0</v>
      </c>
      <c r="BH131">
        <v>0.5</v>
      </c>
      <c r="BI131">
        <f>DH131</f>
        <v>0</v>
      </c>
      <c r="BJ131">
        <f>K131</f>
        <v>0</v>
      </c>
      <c r="BK131">
        <f>BG131*BH131*BI131</f>
        <v>0</v>
      </c>
      <c r="BL131">
        <f>(BJ131-BB131)/BI131</f>
        <v>0</v>
      </c>
      <c r="BM131">
        <f>(AZ131-BF131)/BF131</f>
        <v>0</v>
      </c>
      <c r="BN131">
        <f>AY131/(BA131+AY131/BF131)</f>
        <v>0</v>
      </c>
      <c r="BO131" t="s">
        <v>429</v>
      </c>
      <c r="BP131">
        <v>0</v>
      </c>
      <c r="BQ131">
        <f>IF(BP131&lt;&gt;0, BP131, BN131)</f>
        <v>0</v>
      </c>
      <c r="BR131">
        <f>1-BQ131/BF131</f>
        <v>0</v>
      </c>
      <c r="BS131">
        <f>(BF131-BE131)/(BF131-BQ131)</f>
        <v>0</v>
      </c>
      <c r="BT131">
        <f>(AZ131-BF131)/(AZ131-BQ131)</f>
        <v>0</v>
      </c>
      <c r="BU131">
        <f>(BF131-BE131)/(BF131-AY131)</f>
        <v>0</v>
      </c>
      <c r="BV131">
        <f>(AZ131-BF131)/(AZ131-AY131)</f>
        <v>0</v>
      </c>
      <c r="BW131">
        <f>(BS131*BQ131/BE131)</f>
        <v>0</v>
      </c>
      <c r="BX131">
        <f>(1-BW131)</f>
        <v>0</v>
      </c>
      <c r="DG131">
        <f>$B$13*EF131+$C$13*EG131+$F$13*ER131*(1-EU131)</f>
        <v>0</v>
      </c>
      <c r="DH131">
        <f>DG131*DI131</f>
        <v>0</v>
      </c>
      <c r="DI131">
        <f>($B$13*$D$11+$C$13*$D$11+$F$13*((FE131+EW131)/MAX(FE131+EW131+FF131, 0.1)*$I$11+FF131/MAX(FE131+EW131+FF131, 0.1)*$J$11))/($B$13+$C$13+$F$13)</f>
        <v>0</v>
      </c>
      <c r="DJ131">
        <f>($B$13*$K$11+$C$13*$K$11+$F$13*((FE131+EW131)/MAX(FE131+EW131+FF131, 0.1)*$P$11+FF131/MAX(FE131+EW131+FF131, 0.1)*$Q$11))/($B$13+$C$13+$F$13)</f>
        <v>0</v>
      </c>
      <c r="DK131">
        <v>1.91</v>
      </c>
      <c r="DL131">
        <v>0.5</v>
      </c>
      <c r="DM131" t="s">
        <v>430</v>
      </c>
      <c r="DN131">
        <v>2</v>
      </c>
      <c r="DO131" t="b">
        <v>1</v>
      </c>
      <c r="DP131">
        <v>1679511114.314285</v>
      </c>
      <c r="DQ131">
        <v>222.8697142857143</v>
      </c>
      <c r="DR131">
        <v>202.01925</v>
      </c>
      <c r="DS131">
        <v>24.31323928571429</v>
      </c>
      <c r="DT131">
        <v>23.682225</v>
      </c>
      <c r="DU131">
        <v>223.4456785714285</v>
      </c>
      <c r="DV131">
        <v>24.01363571428572</v>
      </c>
      <c r="DW131">
        <v>500.0110714285714</v>
      </c>
      <c r="DX131">
        <v>90.01530714285714</v>
      </c>
      <c r="DY131">
        <v>0.09998923571428572</v>
      </c>
      <c r="DZ131">
        <v>26.40241785714286</v>
      </c>
      <c r="EA131">
        <v>27.5096</v>
      </c>
      <c r="EB131">
        <v>999.9000000000002</v>
      </c>
      <c r="EC131">
        <v>0</v>
      </c>
      <c r="ED131">
        <v>0</v>
      </c>
      <c r="EE131">
        <v>9995.443214285715</v>
      </c>
      <c r="EF131">
        <v>0</v>
      </c>
      <c r="EG131">
        <v>12.4464</v>
      </c>
      <c r="EH131">
        <v>20.85052142857143</v>
      </c>
      <c r="EI131">
        <v>228.4234285714286</v>
      </c>
      <c r="EJ131">
        <v>206.9196428571429</v>
      </c>
      <c r="EK131">
        <v>0.630999892857143</v>
      </c>
      <c r="EL131">
        <v>202.01925</v>
      </c>
      <c r="EM131">
        <v>23.682225</v>
      </c>
      <c r="EN131">
        <v>2.188564285714286</v>
      </c>
      <c r="EO131">
        <v>2.131764285714286</v>
      </c>
      <c r="EP131">
        <v>18.87884642857143</v>
      </c>
      <c r="EQ131">
        <v>18.45853928571429</v>
      </c>
      <c r="ER131">
        <v>2000.031785714286</v>
      </c>
      <c r="ES131">
        <v>0.9800043214285716</v>
      </c>
      <c r="ET131">
        <v>0.01999568928571429</v>
      </c>
      <c r="EU131">
        <v>0</v>
      </c>
      <c r="EV131">
        <v>164.0684642857143</v>
      </c>
      <c r="EW131">
        <v>5.00078</v>
      </c>
      <c r="EX131">
        <v>3308.801785714285</v>
      </c>
      <c r="EY131">
        <v>16379.90714285714</v>
      </c>
      <c r="EZ131">
        <v>39.82557142857143</v>
      </c>
      <c r="FA131">
        <v>40.64039285714286</v>
      </c>
      <c r="FB131">
        <v>40.47528571428571</v>
      </c>
      <c r="FC131">
        <v>40.7185</v>
      </c>
      <c r="FD131">
        <v>40.95289285714284</v>
      </c>
      <c r="FE131">
        <v>1955.141785714286</v>
      </c>
      <c r="FF131">
        <v>39.89000000000001</v>
      </c>
      <c r="FG131">
        <v>0</v>
      </c>
      <c r="FH131">
        <v>1679511104.2</v>
      </c>
      <c r="FI131">
        <v>0</v>
      </c>
      <c r="FJ131">
        <v>164.0665</v>
      </c>
      <c r="FK131">
        <v>2.887145290507023</v>
      </c>
      <c r="FL131">
        <v>45.12820518288031</v>
      </c>
      <c r="FM131">
        <v>3309.029230769231</v>
      </c>
      <c r="FN131">
        <v>15</v>
      </c>
      <c r="FO131">
        <v>0</v>
      </c>
      <c r="FP131" t="s">
        <v>431</v>
      </c>
      <c r="FQ131">
        <v>1679456443.1</v>
      </c>
      <c r="FR131">
        <v>1679456433.1</v>
      </c>
      <c r="FS131">
        <v>0</v>
      </c>
      <c r="FT131">
        <v>-0.109</v>
      </c>
      <c r="FU131">
        <v>0.019</v>
      </c>
      <c r="FV131">
        <v>-0.823</v>
      </c>
      <c r="FW131">
        <v>0.271</v>
      </c>
      <c r="FX131">
        <v>420</v>
      </c>
      <c r="FY131">
        <v>24</v>
      </c>
      <c r="FZ131">
        <v>0.71</v>
      </c>
      <c r="GA131">
        <v>0.25</v>
      </c>
      <c r="GB131">
        <v>20.71762195121951</v>
      </c>
      <c r="GC131">
        <v>2.927713588850135</v>
      </c>
      <c r="GD131">
        <v>0.2911777493443924</v>
      </c>
      <c r="GE131">
        <v>0</v>
      </c>
      <c r="GF131">
        <v>0.6269401707317074</v>
      </c>
      <c r="GG131">
        <v>0.08596128919860735</v>
      </c>
      <c r="GH131">
        <v>0.008600318649520478</v>
      </c>
      <c r="GI131">
        <v>1</v>
      </c>
      <c r="GJ131">
        <v>1</v>
      </c>
      <c r="GK131">
        <v>2</v>
      </c>
      <c r="GL131" t="s">
        <v>432</v>
      </c>
      <c r="GM131">
        <v>3.10458</v>
      </c>
      <c r="GN131">
        <v>2.7354</v>
      </c>
      <c r="GO131">
        <v>0.0478969</v>
      </c>
      <c r="GP131">
        <v>0.0432293</v>
      </c>
      <c r="GQ131">
        <v>0.109136</v>
      </c>
      <c r="GR131">
        <v>0.108494</v>
      </c>
      <c r="GS131">
        <v>24533.3</v>
      </c>
      <c r="GT131">
        <v>24343.9</v>
      </c>
      <c r="GU131">
        <v>26304.4</v>
      </c>
      <c r="GV131">
        <v>25771</v>
      </c>
      <c r="GW131">
        <v>37602.7</v>
      </c>
      <c r="GX131">
        <v>35046.3</v>
      </c>
      <c r="GY131">
        <v>46027.7</v>
      </c>
      <c r="GZ131">
        <v>42559.8</v>
      </c>
      <c r="HA131">
        <v>1.92395</v>
      </c>
      <c r="HB131">
        <v>1.97187</v>
      </c>
      <c r="HC131">
        <v>0.111945</v>
      </c>
      <c r="HD131">
        <v>0</v>
      </c>
      <c r="HE131">
        <v>25.683</v>
      </c>
      <c r="HF131">
        <v>999.9</v>
      </c>
      <c r="HG131">
        <v>57.2</v>
      </c>
      <c r="HH131">
        <v>29.1</v>
      </c>
      <c r="HI131">
        <v>25.7054</v>
      </c>
      <c r="HJ131">
        <v>60.7332</v>
      </c>
      <c r="HK131">
        <v>25.4647</v>
      </c>
      <c r="HL131">
        <v>1</v>
      </c>
      <c r="HM131">
        <v>-0.125409</v>
      </c>
      <c r="HN131">
        <v>0.49561</v>
      </c>
      <c r="HO131">
        <v>20.2741</v>
      </c>
      <c r="HP131">
        <v>5.21609</v>
      </c>
      <c r="HQ131">
        <v>11.9791</v>
      </c>
      <c r="HR131">
        <v>4.96465</v>
      </c>
      <c r="HS131">
        <v>3.27395</v>
      </c>
      <c r="HT131">
        <v>9999</v>
      </c>
      <c r="HU131">
        <v>9999</v>
      </c>
      <c r="HV131">
        <v>9999</v>
      </c>
      <c r="HW131">
        <v>936.3</v>
      </c>
      <c r="HX131">
        <v>1.86415</v>
      </c>
      <c r="HY131">
        <v>1.86009</v>
      </c>
      <c r="HZ131">
        <v>1.85837</v>
      </c>
      <c r="IA131">
        <v>1.85986</v>
      </c>
      <c r="IB131">
        <v>1.85989</v>
      </c>
      <c r="IC131">
        <v>1.85826</v>
      </c>
      <c r="ID131">
        <v>1.8573</v>
      </c>
      <c r="IE131">
        <v>1.85228</v>
      </c>
      <c r="IF131">
        <v>0</v>
      </c>
      <c r="IG131">
        <v>0</v>
      </c>
      <c r="IH131">
        <v>0</v>
      </c>
      <c r="II131">
        <v>0</v>
      </c>
      <c r="IJ131" t="s">
        <v>433</v>
      </c>
      <c r="IK131" t="s">
        <v>434</v>
      </c>
      <c r="IL131" t="s">
        <v>435</v>
      </c>
      <c r="IM131" t="s">
        <v>435</v>
      </c>
      <c r="IN131" t="s">
        <v>435</v>
      </c>
      <c r="IO131" t="s">
        <v>435</v>
      </c>
      <c r="IP131">
        <v>0</v>
      </c>
      <c r="IQ131">
        <v>100</v>
      </c>
      <c r="IR131">
        <v>100</v>
      </c>
      <c r="IS131">
        <v>-0.553</v>
      </c>
      <c r="IT131">
        <v>0.2994</v>
      </c>
      <c r="IU131">
        <v>-0.3228139330668147</v>
      </c>
      <c r="IV131">
        <v>-0.001399286051689175</v>
      </c>
      <c r="IW131">
        <v>1.297619083215453E-06</v>
      </c>
      <c r="IX131">
        <v>-4.997941095464379E-10</v>
      </c>
      <c r="IY131">
        <v>-0.005634625857734406</v>
      </c>
      <c r="IZ131">
        <v>-0.003512179546530375</v>
      </c>
      <c r="JA131">
        <v>0.0008073039280847738</v>
      </c>
      <c r="JB131">
        <v>-5.485301315548657E-06</v>
      </c>
      <c r="JC131">
        <v>2</v>
      </c>
      <c r="JD131">
        <v>1997</v>
      </c>
      <c r="JE131">
        <v>1</v>
      </c>
      <c r="JF131">
        <v>25</v>
      </c>
      <c r="JG131">
        <v>911.3</v>
      </c>
      <c r="JH131">
        <v>911.5</v>
      </c>
      <c r="JI131">
        <v>0.552979</v>
      </c>
      <c r="JJ131">
        <v>2.64038</v>
      </c>
      <c r="JK131">
        <v>1.49658</v>
      </c>
      <c r="JL131">
        <v>2.39136</v>
      </c>
      <c r="JM131">
        <v>1.54907</v>
      </c>
      <c r="JN131">
        <v>2.41333</v>
      </c>
      <c r="JO131">
        <v>34.3042</v>
      </c>
      <c r="JP131">
        <v>24.2013</v>
      </c>
      <c r="JQ131">
        <v>18</v>
      </c>
      <c r="JR131">
        <v>489.237</v>
      </c>
      <c r="JS131">
        <v>532.891</v>
      </c>
      <c r="JT131">
        <v>24.5412</v>
      </c>
      <c r="JU131">
        <v>25.6895</v>
      </c>
      <c r="JV131">
        <v>30.0003</v>
      </c>
      <c r="JW131">
        <v>25.7687</v>
      </c>
      <c r="JX131">
        <v>25.7214</v>
      </c>
      <c r="JY131">
        <v>11.1641</v>
      </c>
      <c r="JZ131">
        <v>10.3132</v>
      </c>
      <c r="KA131">
        <v>100</v>
      </c>
      <c r="KB131">
        <v>24.5425</v>
      </c>
      <c r="KC131">
        <v>152.331</v>
      </c>
      <c r="KD131">
        <v>23.7352</v>
      </c>
      <c r="KE131">
        <v>100.561</v>
      </c>
      <c r="KF131">
        <v>100.969</v>
      </c>
    </row>
    <row r="132" spans="1:292">
      <c r="A132">
        <v>114</v>
      </c>
      <c r="B132">
        <v>1679511127.1</v>
      </c>
      <c r="C132">
        <v>2539.599999904633</v>
      </c>
      <c r="D132" t="s">
        <v>661</v>
      </c>
      <c r="E132" t="s">
        <v>662</v>
      </c>
      <c r="F132">
        <v>5</v>
      </c>
      <c r="G132" t="s">
        <v>428</v>
      </c>
      <c r="H132">
        <v>1679511119.6</v>
      </c>
      <c r="I132">
        <f>(J132)/1000</f>
        <v>0</v>
      </c>
      <c r="J132">
        <f>IF(DO132, AM132, AG132)</f>
        <v>0</v>
      </c>
      <c r="K132">
        <f>IF(DO132, AH132, AF132)</f>
        <v>0</v>
      </c>
      <c r="L132">
        <f>DQ132 - IF(AT132&gt;1, K132*DK132*100.0/(AV132*EE132), 0)</f>
        <v>0</v>
      </c>
      <c r="M132">
        <f>((S132-I132/2)*L132-K132)/(S132+I132/2)</f>
        <v>0</v>
      </c>
      <c r="N132">
        <f>M132*(DX132+DY132)/1000.0</f>
        <v>0</v>
      </c>
      <c r="O132">
        <f>(DQ132 - IF(AT132&gt;1, K132*DK132*100.0/(AV132*EE132), 0))*(DX132+DY132)/1000.0</f>
        <v>0</v>
      </c>
      <c r="P132">
        <f>2.0/((1/R132-1/Q132)+SIGN(R132)*SQRT((1/R132-1/Q132)*(1/R132-1/Q132) + 4*DL132/((DL132+1)*(DL132+1))*(2*1/R132*1/Q132-1/Q132*1/Q132)))</f>
        <v>0</v>
      </c>
      <c r="Q132">
        <f>IF(LEFT(DM132,1)&lt;&gt;"0",IF(LEFT(DM132,1)="1",3.0,DN132),$D$5+$E$5*(EE132*DX132/($K$5*1000))+$F$5*(EE132*DX132/($K$5*1000))*MAX(MIN(DK132,$J$5),$I$5)*MAX(MIN(DK132,$J$5),$I$5)+$G$5*MAX(MIN(DK132,$J$5),$I$5)*(EE132*DX132/($K$5*1000))+$H$5*(EE132*DX132/($K$5*1000))*(EE132*DX132/($K$5*1000)))</f>
        <v>0</v>
      </c>
      <c r="R132">
        <f>I132*(1000-(1000*0.61365*exp(17.502*V132/(240.97+V132))/(DX132+DY132)+DS132)/2)/(1000*0.61365*exp(17.502*V132/(240.97+V132))/(DX132+DY132)-DS132)</f>
        <v>0</v>
      </c>
      <c r="S132">
        <f>1/((DL132+1)/(P132/1.6)+1/(Q132/1.37)) + DL132/((DL132+1)/(P132/1.6) + DL132/(Q132/1.37))</f>
        <v>0</v>
      </c>
      <c r="T132">
        <f>(DG132*DJ132)</f>
        <v>0</v>
      </c>
      <c r="U132">
        <f>(DZ132+(T132+2*0.95*5.67E-8*(((DZ132+$B$9)+273)^4-(DZ132+273)^4)-44100*I132)/(1.84*29.3*Q132+8*0.95*5.67E-8*(DZ132+273)^3))</f>
        <v>0</v>
      </c>
      <c r="V132">
        <f>($C$9*EA132+$D$9*EB132+$E$9*U132)</f>
        <v>0</v>
      </c>
      <c r="W132">
        <f>0.61365*exp(17.502*V132/(240.97+V132))</f>
        <v>0</v>
      </c>
      <c r="X132">
        <f>(Y132/Z132*100)</f>
        <v>0</v>
      </c>
      <c r="Y132">
        <f>DS132*(DX132+DY132)/1000</f>
        <v>0</v>
      </c>
      <c r="Z132">
        <f>0.61365*exp(17.502*DZ132/(240.97+DZ132))</f>
        <v>0</v>
      </c>
      <c r="AA132">
        <f>(W132-DS132*(DX132+DY132)/1000)</f>
        <v>0</v>
      </c>
      <c r="AB132">
        <f>(-I132*44100)</f>
        <v>0</v>
      </c>
      <c r="AC132">
        <f>2*29.3*Q132*0.92*(DZ132-V132)</f>
        <v>0</v>
      </c>
      <c r="AD132">
        <f>2*0.95*5.67E-8*(((DZ132+$B$9)+273)^4-(V132+273)^4)</f>
        <v>0</v>
      </c>
      <c r="AE132">
        <f>T132+AD132+AB132+AC132</f>
        <v>0</v>
      </c>
      <c r="AF132">
        <f>DW132*AT132*(DR132-DQ132*(1000-AT132*DT132)/(1000-AT132*DS132))/(100*DK132)</f>
        <v>0</v>
      </c>
      <c r="AG132">
        <f>1000*DW132*AT132*(DS132-DT132)/(100*DK132*(1000-AT132*DS132))</f>
        <v>0</v>
      </c>
      <c r="AH132">
        <f>(AI132 - AJ132 - DX132*1E3/(8.314*(DZ132+273.15)) * AL132/DW132 * AK132) * DW132/(100*DK132) * (1000 - DT132)/1000</f>
        <v>0</v>
      </c>
      <c r="AI132">
        <v>174.2193799266655</v>
      </c>
      <c r="AJ132">
        <v>187.1801818181818</v>
      </c>
      <c r="AK132">
        <v>-3.363181135906572</v>
      </c>
      <c r="AL132">
        <v>67.30139003579045</v>
      </c>
      <c r="AM132">
        <f>(AO132 - AN132 + DX132*1E3/(8.314*(DZ132+273.15)) * AQ132/DW132 * AP132) * DW132/(100*DK132) * 1000/(1000 - AO132)</f>
        <v>0</v>
      </c>
      <c r="AN132">
        <v>23.66899826019445</v>
      </c>
      <c r="AO132">
        <v>24.30483030303029</v>
      </c>
      <c r="AP132">
        <v>-3.488951444525257E-06</v>
      </c>
      <c r="AQ132">
        <v>93.42874812251745</v>
      </c>
      <c r="AR132">
        <v>0</v>
      </c>
      <c r="AS132">
        <v>0</v>
      </c>
      <c r="AT132">
        <f>IF(AR132*$H$15&gt;=AV132,1.0,(AV132/(AV132-AR132*$H$15)))</f>
        <v>0</v>
      </c>
      <c r="AU132">
        <f>(AT132-1)*100</f>
        <v>0</v>
      </c>
      <c r="AV132">
        <f>MAX(0,($B$15+$C$15*EE132)/(1+$D$15*EE132)*DX132/(DZ132+273)*$E$15)</f>
        <v>0</v>
      </c>
      <c r="AW132" t="s">
        <v>429</v>
      </c>
      <c r="AX132" t="s">
        <v>429</v>
      </c>
      <c r="AY132">
        <v>0</v>
      </c>
      <c r="AZ132">
        <v>0</v>
      </c>
      <c r="BA132">
        <f>1-AY132/AZ132</f>
        <v>0</v>
      </c>
      <c r="BB132">
        <v>0</v>
      </c>
      <c r="BC132" t="s">
        <v>429</v>
      </c>
      <c r="BD132" t="s">
        <v>429</v>
      </c>
      <c r="BE132">
        <v>0</v>
      </c>
      <c r="BF132">
        <v>0</v>
      </c>
      <c r="BG132">
        <f>1-BE132/BF132</f>
        <v>0</v>
      </c>
      <c r="BH132">
        <v>0.5</v>
      </c>
      <c r="BI132">
        <f>DH132</f>
        <v>0</v>
      </c>
      <c r="BJ132">
        <f>K132</f>
        <v>0</v>
      </c>
      <c r="BK132">
        <f>BG132*BH132*BI132</f>
        <v>0</v>
      </c>
      <c r="BL132">
        <f>(BJ132-BB132)/BI132</f>
        <v>0</v>
      </c>
      <c r="BM132">
        <f>(AZ132-BF132)/BF132</f>
        <v>0</v>
      </c>
      <c r="BN132">
        <f>AY132/(BA132+AY132/BF132)</f>
        <v>0</v>
      </c>
      <c r="BO132" t="s">
        <v>429</v>
      </c>
      <c r="BP132">
        <v>0</v>
      </c>
      <c r="BQ132">
        <f>IF(BP132&lt;&gt;0, BP132, BN132)</f>
        <v>0</v>
      </c>
      <c r="BR132">
        <f>1-BQ132/BF132</f>
        <v>0</v>
      </c>
      <c r="BS132">
        <f>(BF132-BE132)/(BF132-BQ132)</f>
        <v>0</v>
      </c>
      <c r="BT132">
        <f>(AZ132-BF132)/(AZ132-BQ132)</f>
        <v>0</v>
      </c>
      <c r="BU132">
        <f>(BF132-BE132)/(BF132-AY132)</f>
        <v>0</v>
      </c>
      <c r="BV132">
        <f>(AZ132-BF132)/(AZ132-AY132)</f>
        <v>0</v>
      </c>
      <c r="BW132">
        <f>(BS132*BQ132/BE132)</f>
        <v>0</v>
      </c>
      <c r="BX132">
        <f>(1-BW132)</f>
        <v>0</v>
      </c>
      <c r="DG132">
        <f>$B$13*EF132+$C$13*EG132+$F$13*ER132*(1-EU132)</f>
        <v>0</v>
      </c>
      <c r="DH132">
        <f>DG132*DI132</f>
        <v>0</v>
      </c>
      <c r="DI132">
        <f>($B$13*$D$11+$C$13*$D$11+$F$13*((FE132+EW132)/MAX(FE132+EW132+FF132, 0.1)*$I$11+FF132/MAX(FE132+EW132+FF132, 0.1)*$J$11))/($B$13+$C$13+$F$13)</f>
        <v>0</v>
      </c>
      <c r="DJ132">
        <f>($B$13*$K$11+$C$13*$K$11+$F$13*((FE132+EW132)/MAX(FE132+EW132+FF132, 0.1)*$P$11+FF132/MAX(FE132+EW132+FF132, 0.1)*$Q$11))/($B$13+$C$13+$F$13)</f>
        <v>0</v>
      </c>
      <c r="DK132">
        <v>1.91</v>
      </c>
      <c r="DL132">
        <v>0.5</v>
      </c>
      <c r="DM132" t="s">
        <v>430</v>
      </c>
      <c r="DN132">
        <v>2</v>
      </c>
      <c r="DO132" t="b">
        <v>1</v>
      </c>
      <c r="DP132">
        <v>1679511119.6</v>
      </c>
      <c r="DQ132">
        <v>205.5634074074074</v>
      </c>
      <c r="DR132">
        <v>184.4847407407407</v>
      </c>
      <c r="DS132">
        <v>24.31098148148148</v>
      </c>
      <c r="DT132">
        <v>23.67484814814815</v>
      </c>
      <c r="DU132">
        <v>206.1235925925926</v>
      </c>
      <c r="DV132">
        <v>24.01144074074074</v>
      </c>
      <c r="DW132">
        <v>499.996962962963</v>
      </c>
      <c r="DX132">
        <v>90.01462592592591</v>
      </c>
      <c r="DY132">
        <v>0.09999380370370368</v>
      </c>
      <c r="DZ132">
        <v>26.40073703703704</v>
      </c>
      <c r="EA132">
        <v>27.5083074074074</v>
      </c>
      <c r="EB132">
        <v>999.9000000000001</v>
      </c>
      <c r="EC132">
        <v>0</v>
      </c>
      <c r="ED132">
        <v>0</v>
      </c>
      <c r="EE132">
        <v>9996.603333333333</v>
      </c>
      <c r="EF132">
        <v>0</v>
      </c>
      <c r="EG132">
        <v>12.4464</v>
      </c>
      <c r="EH132">
        <v>21.07867777777778</v>
      </c>
      <c r="EI132">
        <v>210.6853703703704</v>
      </c>
      <c r="EJ132">
        <v>188.9582962962963</v>
      </c>
      <c r="EK132">
        <v>0.6361291481481482</v>
      </c>
      <c r="EL132">
        <v>184.4847407407407</v>
      </c>
      <c r="EM132">
        <v>23.67484814814815</v>
      </c>
      <c r="EN132">
        <v>2.188345185185185</v>
      </c>
      <c r="EO132">
        <v>2.131083703703704</v>
      </c>
      <c r="EP132">
        <v>18.87724074074074</v>
      </c>
      <c r="EQ132">
        <v>18.45344074074074</v>
      </c>
      <c r="ER132">
        <v>2000.031481481481</v>
      </c>
      <c r="ES132">
        <v>0.9800037777777779</v>
      </c>
      <c r="ET132">
        <v>0.01999623333333334</v>
      </c>
      <c r="EU132">
        <v>0</v>
      </c>
      <c r="EV132">
        <v>164.4056296296296</v>
      </c>
      <c r="EW132">
        <v>5.00078</v>
      </c>
      <c r="EX132">
        <v>3313.13888888889</v>
      </c>
      <c r="EY132">
        <v>16379.91111111111</v>
      </c>
      <c r="EZ132">
        <v>39.77292592592593</v>
      </c>
      <c r="FA132">
        <v>40.56233333333333</v>
      </c>
      <c r="FB132">
        <v>40.42585185185185</v>
      </c>
      <c r="FC132">
        <v>40.57388888888889</v>
      </c>
      <c r="FD132">
        <v>40.90248148148147</v>
      </c>
      <c r="FE132">
        <v>1955.141111111111</v>
      </c>
      <c r="FF132">
        <v>39.89000000000001</v>
      </c>
      <c r="FG132">
        <v>0</v>
      </c>
      <c r="FH132">
        <v>1679511109</v>
      </c>
      <c r="FI132">
        <v>0</v>
      </c>
      <c r="FJ132">
        <v>164.3492307692308</v>
      </c>
      <c r="FK132">
        <v>3.068512812208743</v>
      </c>
      <c r="FL132">
        <v>53.71418798993286</v>
      </c>
      <c r="FM132">
        <v>3312.933846153847</v>
      </c>
      <c r="FN132">
        <v>15</v>
      </c>
      <c r="FO132">
        <v>0</v>
      </c>
      <c r="FP132" t="s">
        <v>431</v>
      </c>
      <c r="FQ132">
        <v>1679456443.1</v>
      </c>
      <c r="FR132">
        <v>1679456433.1</v>
      </c>
      <c r="FS132">
        <v>0</v>
      </c>
      <c r="FT132">
        <v>-0.109</v>
      </c>
      <c r="FU132">
        <v>0.019</v>
      </c>
      <c r="FV132">
        <v>-0.823</v>
      </c>
      <c r="FW132">
        <v>0.271</v>
      </c>
      <c r="FX132">
        <v>420</v>
      </c>
      <c r="FY132">
        <v>24</v>
      </c>
      <c r="FZ132">
        <v>0.71</v>
      </c>
      <c r="GA132">
        <v>0.25</v>
      </c>
      <c r="GB132">
        <v>20.93985853658537</v>
      </c>
      <c r="GC132">
        <v>2.652694076655078</v>
      </c>
      <c r="GD132">
        <v>0.2690721872273718</v>
      </c>
      <c r="GE132">
        <v>0</v>
      </c>
      <c r="GF132">
        <v>0.6326595609756098</v>
      </c>
      <c r="GG132">
        <v>0.05853173519163747</v>
      </c>
      <c r="GH132">
        <v>0.006119747209225113</v>
      </c>
      <c r="GI132">
        <v>1</v>
      </c>
      <c r="GJ132">
        <v>1</v>
      </c>
      <c r="GK132">
        <v>2</v>
      </c>
      <c r="GL132" t="s">
        <v>432</v>
      </c>
      <c r="GM132">
        <v>3.10455</v>
      </c>
      <c r="GN132">
        <v>2.73548</v>
      </c>
      <c r="GO132">
        <v>0.0443976</v>
      </c>
      <c r="GP132">
        <v>0.039619</v>
      </c>
      <c r="GQ132">
        <v>0.10912</v>
      </c>
      <c r="GR132">
        <v>0.108467</v>
      </c>
      <c r="GS132">
        <v>24623.2</v>
      </c>
      <c r="GT132">
        <v>24435.7</v>
      </c>
      <c r="GU132">
        <v>26304.1</v>
      </c>
      <c r="GV132">
        <v>25770.8</v>
      </c>
      <c r="GW132">
        <v>37602.7</v>
      </c>
      <c r="GX132">
        <v>35046.6</v>
      </c>
      <c r="GY132">
        <v>46027.4</v>
      </c>
      <c r="GZ132">
        <v>42559.4</v>
      </c>
      <c r="HA132">
        <v>1.9238</v>
      </c>
      <c r="HB132">
        <v>1.9717</v>
      </c>
      <c r="HC132">
        <v>0.111796</v>
      </c>
      <c r="HD132">
        <v>0</v>
      </c>
      <c r="HE132">
        <v>25.6785</v>
      </c>
      <c r="HF132">
        <v>999.9</v>
      </c>
      <c r="HG132">
        <v>57.2</v>
      </c>
      <c r="HH132">
        <v>29.1</v>
      </c>
      <c r="HI132">
        <v>25.7041</v>
      </c>
      <c r="HJ132">
        <v>60.9832</v>
      </c>
      <c r="HK132">
        <v>25.617</v>
      </c>
      <c r="HL132">
        <v>1</v>
      </c>
      <c r="HM132">
        <v>-0.12532</v>
      </c>
      <c r="HN132">
        <v>0.510142</v>
      </c>
      <c r="HO132">
        <v>20.2742</v>
      </c>
      <c r="HP132">
        <v>5.21594</v>
      </c>
      <c r="HQ132">
        <v>11.979</v>
      </c>
      <c r="HR132">
        <v>4.9645</v>
      </c>
      <c r="HS132">
        <v>3.27373</v>
      </c>
      <c r="HT132">
        <v>9999</v>
      </c>
      <c r="HU132">
        <v>9999</v>
      </c>
      <c r="HV132">
        <v>9999</v>
      </c>
      <c r="HW132">
        <v>936.3</v>
      </c>
      <c r="HX132">
        <v>1.86415</v>
      </c>
      <c r="HY132">
        <v>1.86008</v>
      </c>
      <c r="HZ132">
        <v>1.85837</v>
      </c>
      <c r="IA132">
        <v>1.85986</v>
      </c>
      <c r="IB132">
        <v>1.85989</v>
      </c>
      <c r="IC132">
        <v>1.85826</v>
      </c>
      <c r="ID132">
        <v>1.8573</v>
      </c>
      <c r="IE132">
        <v>1.85229</v>
      </c>
      <c r="IF132">
        <v>0</v>
      </c>
      <c r="IG132">
        <v>0</v>
      </c>
      <c r="IH132">
        <v>0</v>
      </c>
      <c r="II132">
        <v>0</v>
      </c>
      <c r="IJ132" t="s">
        <v>433</v>
      </c>
      <c r="IK132" t="s">
        <v>434</v>
      </c>
      <c r="IL132" t="s">
        <v>435</v>
      </c>
      <c r="IM132" t="s">
        <v>435</v>
      </c>
      <c r="IN132" t="s">
        <v>435</v>
      </c>
      <c r="IO132" t="s">
        <v>435</v>
      </c>
      <c r="IP132">
        <v>0</v>
      </c>
      <c r="IQ132">
        <v>100</v>
      </c>
      <c r="IR132">
        <v>100</v>
      </c>
      <c r="IS132">
        <v>-0.537</v>
      </c>
      <c r="IT132">
        <v>0.2994</v>
      </c>
      <c r="IU132">
        <v>-0.3228139330668147</v>
      </c>
      <c r="IV132">
        <v>-0.001399286051689175</v>
      </c>
      <c r="IW132">
        <v>1.297619083215453E-06</v>
      </c>
      <c r="IX132">
        <v>-4.997941095464379E-10</v>
      </c>
      <c r="IY132">
        <v>-0.005634625857734406</v>
      </c>
      <c r="IZ132">
        <v>-0.003512179546530375</v>
      </c>
      <c r="JA132">
        <v>0.0008073039280847738</v>
      </c>
      <c r="JB132">
        <v>-5.485301315548657E-06</v>
      </c>
      <c r="JC132">
        <v>2</v>
      </c>
      <c r="JD132">
        <v>1997</v>
      </c>
      <c r="JE132">
        <v>1</v>
      </c>
      <c r="JF132">
        <v>25</v>
      </c>
      <c r="JG132">
        <v>911.4</v>
      </c>
      <c r="JH132">
        <v>911.6</v>
      </c>
      <c r="JI132">
        <v>0.511475</v>
      </c>
      <c r="JJ132">
        <v>2.64526</v>
      </c>
      <c r="JK132">
        <v>1.49658</v>
      </c>
      <c r="JL132">
        <v>2.39136</v>
      </c>
      <c r="JM132">
        <v>1.54907</v>
      </c>
      <c r="JN132">
        <v>2.39868</v>
      </c>
      <c r="JO132">
        <v>34.3269</v>
      </c>
      <c r="JP132">
        <v>24.1926</v>
      </c>
      <c r="JQ132">
        <v>18</v>
      </c>
      <c r="JR132">
        <v>489.173</v>
      </c>
      <c r="JS132">
        <v>532.796</v>
      </c>
      <c r="JT132">
        <v>24.5335</v>
      </c>
      <c r="JU132">
        <v>25.6927</v>
      </c>
      <c r="JV132">
        <v>30.0002</v>
      </c>
      <c r="JW132">
        <v>25.7714</v>
      </c>
      <c r="JX132">
        <v>25.7241</v>
      </c>
      <c r="JY132">
        <v>10.3199</v>
      </c>
      <c r="JZ132">
        <v>10.3132</v>
      </c>
      <c r="KA132">
        <v>100</v>
      </c>
      <c r="KB132">
        <v>24.5313</v>
      </c>
      <c r="KC132">
        <v>132.294</v>
      </c>
      <c r="KD132">
        <v>23.7352</v>
      </c>
      <c r="KE132">
        <v>100.56</v>
      </c>
      <c r="KF132">
        <v>100.968</v>
      </c>
    </row>
    <row r="133" spans="1:292">
      <c r="A133">
        <v>115</v>
      </c>
      <c r="B133">
        <v>1679511132.1</v>
      </c>
      <c r="C133">
        <v>2544.599999904633</v>
      </c>
      <c r="D133" t="s">
        <v>663</v>
      </c>
      <c r="E133" t="s">
        <v>664</v>
      </c>
      <c r="F133">
        <v>5</v>
      </c>
      <c r="G133" t="s">
        <v>428</v>
      </c>
      <c r="H133">
        <v>1679511124.314285</v>
      </c>
      <c r="I133">
        <f>(J133)/1000</f>
        <v>0</v>
      </c>
      <c r="J133">
        <f>IF(DO133, AM133, AG133)</f>
        <v>0</v>
      </c>
      <c r="K133">
        <f>IF(DO133, AH133, AF133)</f>
        <v>0</v>
      </c>
      <c r="L133">
        <f>DQ133 - IF(AT133&gt;1, K133*DK133*100.0/(AV133*EE133), 0)</f>
        <v>0</v>
      </c>
      <c r="M133">
        <f>((S133-I133/2)*L133-K133)/(S133+I133/2)</f>
        <v>0</v>
      </c>
      <c r="N133">
        <f>M133*(DX133+DY133)/1000.0</f>
        <v>0</v>
      </c>
      <c r="O133">
        <f>(DQ133 - IF(AT133&gt;1, K133*DK133*100.0/(AV133*EE133), 0))*(DX133+DY133)/1000.0</f>
        <v>0</v>
      </c>
      <c r="P133">
        <f>2.0/((1/R133-1/Q133)+SIGN(R133)*SQRT((1/R133-1/Q133)*(1/R133-1/Q133) + 4*DL133/((DL133+1)*(DL133+1))*(2*1/R133*1/Q133-1/Q133*1/Q133)))</f>
        <v>0</v>
      </c>
      <c r="Q133">
        <f>IF(LEFT(DM133,1)&lt;&gt;"0",IF(LEFT(DM133,1)="1",3.0,DN133),$D$5+$E$5*(EE133*DX133/($K$5*1000))+$F$5*(EE133*DX133/($K$5*1000))*MAX(MIN(DK133,$J$5),$I$5)*MAX(MIN(DK133,$J$5),$I$5)+$G$5*MAX(MIN(DK133,$J$5),$I$5)*(EE133*DX133/($K$5*1000))+$H$5*(EE133*DX133/($K$5*1000))*(EE133*DX133/($K$5*1000)))</f>
        <v>0</v>
      </c>
      <c r="R133">
        <f>I133*(1000-(1000*0.61365*exp(17.502*V133/(240.97+V133))/(DX133+DY133)+DS133)/2)/(1000*0.61365*exp(17.502*V133/(240.97+V133))/(DX133+DY133)-DS133)</f>
        <v>0</v>
      </c>
      <c r="S133">
        <f>1/((DL133+1)/(P133/1.6)+1/(Q133/1.37)) + DL133/((DL133+1)/(P133/1.6) + DL133/(Q133/1.37))</f>
        <v>0</v>
      </c>
      <c r="T133">
        <f>(DG133*DJ133)</f>
        <v>0</v>
      </c>
      <c r="U133">
        <f>(DZ133+(T133+2*0.95*5.67E-8*(((DZ133+$B$9)+273)^4-(DZ133+273)^4)-44100*I133)/(1.84*29.3*Q133+8*0.95*5.67E-8*(DZ133+273)^3))</f>
        <v>0</v>
      </c>
      <c r="V133">
        <f>($C$9*EA133+$D$9*EB133+$E$9*U133)</f>
        <v>0</v>
      </c>
      <c r="W133">
        <f>0.61365*exp(17.502*V133/(240.97+V133))</f>
        <v>0</v>
      </c>
      <c r="X133">
        <f>(Y133/Z133*100)</f>
        <v>0</v>
      </c>
      <c r="Y133">
        <f>DS133*(DX133+DY133)/1000</f>
        <v>0</v>
      </c>
      <c r="Z133">
        <f>0.61365*exp(17.502*DZ133/(240.97+DZ133))</f>
        <v>0</v>
      </c>
      <c r="AA133">
        <f>(W133-DS133*(DX133+DY133)/1000)</f>
        <v>0</v>
      </c>
      <c r="AB133">
        <f>(-I133*44100)</f>
        <v>0</v>
      </c>
      <c r="AC133">
        <f>2*29.3*Q133*0.92*(DZ133-V133)</f>
        <v>0</v>
      </c>
      <c r="AD133">
        <f>2*0.95*5.67E-8*(((DZ133+$B$9)+273)^4-(V133+273)^4)</f>
        <v>0</v>
      </c>
      <c r="AE133">
        <f>T133+AD133+AB133+AC133</f>
        <v>0</v>
      </c>
      <c r="AF133">
        <f>DW133*AT133*(DR133-DQ133*(1000-AT133*DT133)/(1000-AT133*DS133))/(100*DK133)</f>
        <v>0</v>
      </c>
      <c r="AG133">
        <f>1000*DW133*AT133*(DS133-DT133)/(100*DK133*(1000-AT133*DS133))</f>
        <v>0</v>
      </c>
      <c r="AH133">
        <f>(AI133 - AJ133 - DX133*1E3/(8.314*(DZ133+273.15)) * AL133/DW133 * AK133) * DW133/(100*DK133) * (1000 - DT133)/1000</f>
        <v>0</v>
      </c>
      <c r="AI133">
        <v>157.3241386425436</v>
      </c>
      <c r="AJ133">
        <v>170.5837818181818</v>
      </c>
      <c r="AK133">
        <v>-3.318378547912447</v>
      </c>
      <c r="AL133">
        <v>67.30139003579045</v>
      </c>
      <c r="AM133">
        <f>(AO133 - AN133 + DX133*1E3/(8.314*(DZ133+273.15)) * AQ133/DW133 * AP133) * DW133/(100*DK133) * 1000/(1000 - AO133)</f>
        <v>0</v>
      </c>
      <c r="AN133">
        <v>23.66242652147801</v>
      </c>
      <c r="AO133">
        <v>24.30192727272727</v>
      </c>
      <c r="AP133">
        <v>-1.257383164734123E-06</v>
      </c>
      <c r="AQ133">
        <v>93.42874812251745</v>
      </c>
      <c r="AR133">
        <v>0</v>
      </c>
      <c r="AS133">
        <v>0</v>
      </c>
      <c r="AT133">
        <f>IF(AR133*$H$15&gt;=AV133,1.0,(AV133/(AV133-AR133*$H$15)))</f>
        <v>0</v>
      </c>
      <c r="AU133">
        <f>(AT133-1)*100</f>
        <v>0</v>
      </c>
      <c r="AV133">
        <f>MAX(0,($B$15+$C$15*EE133)/(1+$D$15*EE133)*DX133/(DZ133+273)*$E$15)</f>
        <v>0</v>
      </c>
      <c r="AW133" t="s">
        <v>429</v>
      </c>
      <c r="AX133" t="s">
        <v>429</v>
      </c>
      <c r="AY133">
        <v>0</v>
      </c>
      <c r="AZ133">
        <v>0</v>
      </c>
      <c r="BA133">
        <f>1-AY133/AZ133</f>
        <v>0</v>
      </c>
      <c r="BB133">
        <v>0</v>
      </c>
      <c r="BC133" t="s">
        <v>429</v>
      </c>
      <c r="BD133" t="s">
        <v>429</v>
      </c>
      <c r="BE133">
        <v>0</v>
      </c>
      <c r="BF133">
        <v>0</v>
      </c>
      <c r="BG133">
        <f>1-BE133/BF133</f>
        <v>0</v>
      </c>
      <c r="BH133">
        <v>0.5</v>
      </c>
      <c r="BI133">
        <f>DH133</f>
        <v>0</v>
      </c>
      <c r="BJ133">
        <f>K133</f>
        <v>0</v>
      </c>
      <c r="BK133">
        <f>BG133*BH133*BI133</f>
        <v>0</v>
      </c>
      <c r="BL133">
        <f>(BJ133-BB133)/BI133</f>
        <v>0</v>
      </c>
      <c r="BM133">
        <f>(AZ133-BF133)/BF133</f>
        <v>0</v>
      </c>
      <c r="BN133">
        <f>AY133/(BA133+AY133/BF133)</f>
        <v>0</v>
      </c>
      <c r="BO133" t="s">
        <v>429</v>
      </c>
      <c r="BP133">
        <v>0</v>
      </c>
      <c r="BQ133">
        <f>IF(BP133&lt;&gt;0, BP133, BN133)</f>
        <v>0</v>
      </c>
      <c r="BR133">
        <f>1-BQ133/BF133</f>
        <v>0</v>
      </c>
      <c r="BS133">
        <f>(BF133-BE133)/(BF133-BQ133)</f>
        <v>0</v>
      </c>
      <c r="BT133">
        <f>(AZ133-BF133)/(AZ133-BQ133)</f>
        <v>0</v>
      </c>
      <c r="BU133">
        <f>(BF133-BE133)/(BF133-AY133)</f>
        <v>0</v>
      </c>
      <c r="BV133">
        <f>(AZ133-BF133)/(AZ133-AY133)</f>
        <v>0</v>
      </c>
      <c r="BW133">
        <f>(BS133*BQ133/BE133)</f>
        <v>0</v>
      </c>
      <c r="BX133">
        <f>(1-BW133)</f>
        <v>0</v>
      </c>
      <c r="DG133">
        <f>$B$13*EF133+$C$13*EG133+$F$13*ER133*(1-EU133)</f>
        <v>0</v>
      </c>
      <c r="DH133">
        <f>DG133*DI133</f>
        <v>0</v>
      </c>
      <c r="DI133">
        <f>($B$13*$D$11+$C$13*$D$11+$F$13*((FE133+EW133)/MAX(FE133+EW133+FF133, 0.1)*$I$11+FF133/MAX(FE133+EW133+FF133, 0.1)*$J$11))/($B$13+$C$13+$F$13)</f>
        <v>0</v>
      </c>
      <c r="DJ133">
        <f>($B$13*$K$11+$C$13*$K$11+$F$13*((FE133+EW133)/MAX(FE133+EW133+FF133, 0.1)*$P$11+FF133/MAX(FE133+EW133+FF133, 0.1)*$Q$11))/($B$13+$C$13+$F$13)</f>
        <v>0</v>
      </c>
      <c r="DK133">
        <v>1.91</v>
      </c>
      <c r="DL133">
        <v>0.5</v>
      </c>
      <c r="DM133" t="s">
        <v>430</v>
      </c>
      <c r="DN133">
        <v>2</v>
      </c>
      <c r="DO133" t="b">
        <v>1</v>
      </c>
      <c r="DP133">
        <v>1679511124.314285</v>
      </c>
      <c r="DQ133">
        <v>190.1553571428572</v>
      </c>
      <c r="DR133">
        <v>168.8747857142857</v>
      </c>
      <c r="DS133">
        <v>24.30749285714286</v>
      </c>
      <c r="DT133">
        <v>23.668725</v>
      </c>
      <c r="DU133">
        <v>190.7010714285715</v>
      </c>
      <c r="DV133">
        <v>24.00803928571429</v>
      </c>
      <c r="DW133">
        <v>500.0095714285714</v>
      </c>
      <c r="DX133">
        <v>90.01390000000001</v>
      </c>
      <c r="DY133">
        <v>0.09998488214285714</v>
      </c>
      <c r="DZ133">
        <v>26.39594642857142</v>
      </c>
      <c r="EA133">
        <v>27.50853214285715</v>
      </c>
      <c r="EB133">
        <v>999.9000000000002</v>
      </c>
      <c r="EC133">
        <v>0</v>
      </c>
      <c r="ED133">
        <v>0</v>
      </c>
      <c r="EE133">
        <v>9998.733214285716</v>
      </c>
      <c r="EF133">
        <v>0</v>
      </c>
      <c r="EG133">
        <v>12.4464</v>
      </c>
      <c r="EH133">
        <v>21.28054285714285</v>
      </c>
      <c r="EI133">
        <v>194.8927142857143</v>
      </c>
      <c r="EJ133">
        <v>172.9687857142857</v>
      </c>
      <c r="EK133">
        <v>0.6387619285714285</v>
      </c>
      <c r="EL133">
        <v>168.8747857142857</v>
      </c>
      <c r="EM133">
        <v>23.668725</v>
      </c>
      <c r="EN133">
        <v>2.188012857142857</v>
      </c>
      <c r="EO133">
        <v>2.130515357142857</v>
      </c>
      <c r="EP133">
        <v>18.87481428571428</v>
      </c>
      <c r="EQ133">
        <v>18.44918214285714</v>
      </c>
      <c r="ER133">
        <v>2000.017142857143</v>
      </c>
      <c r="ES133">
        <v>0.9800032500000001</v>
      </c>
      <c r="ET133">
        <v>0.019996775</v>
      </c>
      <c r="EU133">
        <v>0</v>
      </c>
      <c r="EV133">
        <v>164.6893928571429</v>
      </c>
      <c r="EW133">
        <v>5.00078</v>
      </c>
      <c r="EX133">
        <v>3317.759285714286</v>
      </c>
      <c r="EY133">
        <v>16379.78928571429</v>
      </c>
      <c r="EZ133">
        <v>39.72521428571428</v>
      </c>
      <c r="FA133">
        <v>40.49528571428571</v>
      </c>
      <c r="FB133">
        <v>40.39049999999999</v>
      </c>
      <c r="FC133">
        <v>40.46407142857142</v>
      </c>
      <c r="FD133">
        <v>40.85242857142857</v>
      </c>
      <c r="FE133">
        <v>1955.123571428571</v>
      </c>
      <c r="FF133">
        <v>39.89035714285716</v>
      </c>
      <c r="FG133">
        <v>0</v>
      </c>
      <c r="FH133">
        <v>1679511114.4</v>
      </c>
      <c r="FI133">
        <v>0</v>
      </c>
      <c r="FJ133">
        <v>164.69424</v>
      </c>
      <c r="FK133">
        <v>5.157538449167083</v>
      </c>
      <c r="FL133">
        <v>62.44230763185212</v>
      </c>
      <c r="FM133">
        <v>3318.4612</v>
      </c>
      <c r="FN133">
        <v>15</v>
      </c>
      <c r="FO133">
        <v>0</v>
      </c>
      <c r="FP133" t="s">
        <v>431</v>
      </c>
      <c r="FQ133">
        <v>1679456443.1</v>
      </c>
      <c r="FR133">
        <v>1679456433.1</v>
      </c>
      <c r="FS133">
        <v>0</v>
      </c>
      <c r="FT133">
        <v>-0.109</v>
      </c>
      <c r="FU133">
        <v>0.019</v>
      </c>
      <c r="FV133">
        <v>-0.823</v>
      </c>
      <c r="FW133">
        <v>0.271</v>
      </c>
      <c r="FX133">
        <v>420</v>
      </c>
      <c r="FY133">
        <v>24</v>
      </c>
      <c r="FZ133">
        <v>0.71</v>
      </c>
      <c r="GA133">
        <v>0.25</v>
      </c>
      <c r="GB133">
        <v>21.11450731707317</v>
      </c>
      <c r="GC133">
        <v>2.435818118466909</v>
      </c>
      <c r="GD133">
        <v>0.2491994777333172</v>
      </c>
      <c r="GE133">
        <v>0</v>
      </c>
      <c r="GF133">
        <v>0.6363380243902439</v>
      </c>
      <c r="GG133">
        <v>0.03825673170731923</v>
      </c>
      <c r="GH133">
        <v>0.003966289194576574</v>
      </c>
      <c r="GI133">
        <v>1</v>
      </c>
      <c r="GJ133">
        <v>1</v>
      </c>
      <c r="GK133">
        <v>2</v>
      </c>
      <c r="GL133" t="s">
        <v>432</v>
      </c>
      <c r="GM133">
        <v>3.10448</v>
      </c>
      <c r="GN133">
        <v>2.73534</v>
      </c>
      <c r="GO133">
        <v>0.0408591</v>
      </c>
      <c r="GP133">
        <v>0.0358549</v>
      </c>
      <c r="GQ133">
        <v>0.109107</v>
      </c>
      <c r="GR133">
        <v>0.108453</v>
      </c>
      <c r="GS133">
        <v>24714.5</v>
      </c>
      <c r="GT133">
        <v>24531.5</v>
      </c>
      <c r="GU133">
        <v>26304.1</v>
      </c>
      <c r="GV133">
        <v>25770.8</v>
      </c>
      <c r="GW133">
        <v>37602.5</v>
      </c>
      <c r="GX133">
        <v>35047</v>
      </c>
      <c r="GY133">
        <v>46027</v>
      </c>
      <c r="GZ133">
        <v>42559.6</v>
      </c>
      <c r="HA133">
        <v>1.92377</v>
      </c>
      <c r="HB133">
        <v>1.97187</v>
      </c>
      <c r="HC133">
        <v>0.112012</v>
      </c>
      <c r="HD133">
        <v>0</v>
      </c>
      <c r="HE133">
        <v>25.6743</v>
      </c>
      <c r="HF133">
        <v>999.9</v>
      </c>
      <c r="HG133">
        <v>57.2</v>
      </c>
      <c r="HH133">
        <v>29.1</v>
      </c>
      <c r="HI133">
        <v>25.7058</v>
      </c>
      <c r="HJ133">
        <v>60.5432</v>
      </c>
      <c r="HK133">
        <v>25.7612</v>
      </c>
      <c r="HL133">
        <v>1</v>
      </c>
      <c r="HM133">
        <v>-0.124858</v>
      </c>
      <c r="HN133">
        <v>0.505327</v>
      </c>
      <c r="HO133">
        <v>20.2743</v>
      </c>
      <c r="HP133">
        <v>5.21609</v>
      </c>
      <c r="HQ133">
        <v>11.9794</v>
      </c>
      <c r="HR133">
        <v>4.96465</v>
      </c>
      <c r="HS133">
        <v>3.27365</v>
      </c>
      <c r="HT133">
        <v>9999</v>
      </c>
      <c r="HU133">
        <v>9999</v>
      </c>
      <c r="HV133">
        <v>9999</v>
      </c>
      <c r="HW133">
        <v>936.3</v>
      </c>
      <c r="HX133">
        <v>1.86414</v>
      </c>
      <c r="HY133">
        <v>1.86008</v>
      </c>
      <c r="HZ133">
        <v>1.85837</v>
      </c>
      <c r="IA133">
        <v>1.85984</v>
      </c>
      <c r="IB133">
        <v>1.85989</v>
      </c>
      <c r="IC133">
        <v>1.85824</v>
      </c>
      <c r="ID133">
        <v>1.8573</v>
      </c>
      <c r="IE133">
        <v>1.85231</v>
      </c>
      <c r="IF133">
        <v>0</v>
      </c>
      <c r="IG133">
        <v>0</v>
      </c>
      <c r="IH133">
        <v>0</v>
      </c>
      <c r="II133">
        <v>0</v>
      </c>
      <c r="IJ133" t="s">
        <v>433</v>
      </c>
      <c r="IK133" t="s">
        <v>434</v>
      </c>
      <c r="IL133" t="s">
        <v>435</v>
      </c>
      <c r="IM133" t="s">
        <v>435</v>
      </c>
      <c r="IN133" t="s">
        <v>435</v>
      </c>
      <c r="IO133" t="s">
        <v>435</v>
      </c>
      <c r="IP133">
        <v>0</v>
      </c>
      <c r="IQ133">
        <v>100</v>
      </c>
      <c r="IR133">
        <v>100</v>
      </c>
      <c r="IS133">
        <v>-0.521</v>
      </c>
      <c r="IT133">
        <v>0.2994</v>
      </c>
      <c r="IU133">
        <v>-0.3228139330668147</v>
      </c>
      <c r="IV133">
        <v>-0.001399286051689175</v>
      </c>
      <c r="IW133">
        <v>1.297619083215453E-06</v>
      </c>
      <c r="IX133">
        <v>-4.997941095464379E-10</v>
      </c>
      <c r="IY133">
        <v>-0.005634625857734406</v>
      </c>
      <c r="IZ133">
        <v>-0.003512179546530375</v>
      </c>
      <c r="JA133">
        <v>0.0008073039280847738</v>
      </c>
      <c r="JB133">
        <v>-5.485301315548657E-06</v>
      </c>
      <c r="JC133">
        <v>2</v>
      </c>
      <c r="JD133">
        <v>1997</v>
      </c>
      <c r="JE133">
        <v>1</v>
      </c>
      <c r="JF133">
        <v>25</v>
      </c>
      <c r="JG133">
        <v>911.5</v>
      </c>
      <c r="JH133">
        <v>911.6</v>
      </c>
      <c r="JI133">
        <v>0.471191</v>
      </c>
      <c r="JJ133">
        <v>2.65503</v>
      </c>
      <c r="JK133">
        <v>1.49658</v>
      </c>
      <c r="JL133">
        <v>2.39136</v>
      </c>
      <c r="JM133">
        <v>1.54907</v>
      </c>
      <c r="JN133">
        <v>2.40845</v>
      </c>
      <c r="JO133">
        <v>34.3269</v>
      </c>
      <c r="JP133">
        <v>24.1926</v>
      </c>
      <c r="JQ133">
        <v>18</v>
      </c>
      <c r="JR133">
        <v>489.181</v>
      </c>
      <c r="JS133">
        <v>532.942</v>
      </c>
      <c r="JT133">
        <v>24.525</v>
      </c>
      <c r="JU133">
        <v>25.696</v>
      </c>
      <c r="JV133">
        <v>30.0004</v>
      </c>
      <c r="JW133">
        <v>25.7741</v>
      </c>
      <c r="JX133">
        <v>25.7268</v>
      </c>
      <c r="JY133">
        <v>9.529949999999999</v>
      </c>
      <c r="JZ133">
        <v>10.0432</v>
      </c>
      <c r="KA133">
        <v>100</v>
      </c>
      <c r="KB133">
        <v>24.5243</v>
      </c>
      <c r="KC133">
        <v>118.937</v>
      </c>
      <c r="KD133">
        <v>23.7352</v>
      </c>
      <c r="KE133">
        <v>100.559</v>
      </c>
      <c r="KF133">
        <v>100.968</v>
      </c>
    </row>
    <row r="134" spans="1:292">
      <c r="A134">
        <v>116</v>
      </c>
      <c r="B134">
        <v>1679511137.1</v>
      </c>
      <c r="C134">
        <v>2549.599999904633</v>
      </c>
      <c r="D134" t="s">
        <v>665</v>
      </c>
      <c r="E134" t="s">
        <v>666</v>
      </c>
      <c r="F134">
        <v>5</v>
      </c>
      <c r="G134" t="s">
        <v>428</v>
      </c>
      <c r="H134">
        <v>1679511129.6</v>
      </c>
      <c r="I134">
        <f>(J134)/1000</f>
        <v>0</v>
      </c>
      <c r="J134">
        <f>IF(DO134, AM134, AG134)</f>
        <v>0</v>
      </c>
      <c r="K134">
        <f>IF(DO134, AH134, AF134)</f>
        <v>0</v>
      </c>
      <c r="L134">
        <f>DQ134 - IF(AT134&gt;1, K134*DK134*100.0/(AV134*EE134), 0)</f>
        <v>0</v>
      </c>
      <c r="M134">
        <f>((S134-I134/2)*L134-K134)/(S134+I134/2)</f>
        <v>0</v>
      </c>
      <c r="N134">
        <f>M134*(DX134+DY134)/1000.0</f>
        <v>0</v>
      </c>
      <c r="O134">
        <f>(DQ134 - IF(AT134&gt;1, K134*DK134*100.0/(AV134*EE134), 0))*(DX134+DY134)/1000.0</f>
        <v>0</v>
      </c>
      <c r="P134">
        <f>2.0/((1/R134-1/Q134)+SIGN(R134)*SQRT((1/R134-1/Q134)*(1/R134-1/Q134) + 4*DL134/((DL134+1)*(DL134+1))*(2*1/R134*1/Q134-1/Q134*1/Q134)))</f>
        <v>0</v>
      </c>
      <c r="Q134">
        <f>IF(LEFT(DM134,1)&lt;&gt;"0",IF(LEFT(DM134,1)="1",3.0,DN134),$D$5+$E$5*(EE134*DX134/($K$5*1000))+$F$5*(EE134*DX134/($K$5*1000))*MAX(MIN(DK134,$J$5),$I$5)*MAX(MIN(DK134,$J$5),$I$5)+$G$5*MAX(MIN(DK134,$J$5),$I$5)*(EE134*DX134/($K$5*1000))+$H$5*(EE134*DX134/($K$5*1000))*(EE134*DX134/($K$5*1000)))</f>
        <v>0</v>
      </c>
      <c r="R134">
        <f>I134*(1000-(1000*0.61365*exp(17.502*V134/(240.97+V134))/(DX134+DY134)+DS134)/2)/(1000*0.61365*exp(17.502*V134/(240.97+V134))/(DX134+DY134)-DS134)</f>
        <v>0</v>
      </c>
      <c r="S134">
        <f>1/((DL134+1)/(P134/1.6)+1/(Q134/1.37)) + DL134/((DL134+1)/(P134/1.6) + DL134/(Q134/1.37))</f>
        <v>0</v>
      </c>
      <c r="T134">
        <f>(DG134*DJ134)</f>
        <v>0</v>
      </c>
      <c r="U134">
        <f>(DZ134+(T134+2*0.95*5.67E-8*(((DZ134+$B$9)+273)^4-(DZ134+273)^4)-44100*I134)/(1.84*29.3*Q134+8*0.95*5.67E-8*(DZ134+273)^3))</f>
        <v>0</v>
      </c>
      <c r="V134">
        <f>($C$9*EA134+$D$9*EB134+$E$9*U134)</f>
        <v>0</v>
      </c>
      <c r="W134">
        <f>0.61365*exp(17.502*V134/(240.97+V134))</f>
        <v>0</v>
      </c>
      <c r="X134">
        <f>(Y134/Z134*100)</f>
        <v>0</v>
      </c>
      <c r="Y134">
        <f>DS134*(DX134+DY134)/1000</f>
        <v>0</v>
      </c>
      <c r="Z134">
        <f>0.61365*exp(17.502*DZ134/(240.97+DZ134))</f>
        <v>0</v>
      </c>
      <c r="AA134">
        <f>(W134-DS134*(DX134+DY134)/1000)</f>
        <v>0</v>
      </c>
      <c r="AB134">
        <f>(-I134*44100)</f>
        <v>0</v>
      </c>
      <c r="AC134">
        <f>2*29.3*Q134*0.92*(DZ134-V134)</f>
        <v>0</v>
      </c>
      <c r="AD134">
        <f>2*0.95*5.67E-8*(((DZ134+$B$9)+273)^4-(V134+273)^4)</f>
        <v>0</v>
      </c>
      <c r="AE134">
        <f>T134+AD134+AB134+AC134</f>
        <v>0</v>
      </c>
      <c r="AF134">
        <f>DW134*AT134*(DR134-DQ134*(1000-AT134*DT134)/(1000-AT134*DS134))/(100*DK134)</f>
        <v>0</v>
      </c>
      <c r="AG134">
        <f>1000*DW134*AT134*(DS134-DT134)/(100*DK134*(1000-AT134*DS134))</f>
        <v>0</v>
      </c>
      <c r="AH134">
        <f>(AI134 - AJ134 - DX134*1E3/(8.314*(DZ134+273.15)) * AL134/DW134 * AK134) * DW134/(100*DK134) * (1000 - DT134)/1000</f>
        <v>0</v>
      </c>
      <c r="AI134">
        <v>140.2742378105774</v>
      </c>
      <c r="AJ134">
        <v>153.8954363636363</v>
      </c>
      <c r="AK134">
        <v>-3.339256994365388</v>
      </c>
      <c r="AL134">
        <v>67.30139003579045</v>
      </c>
      <c r="AM134">
        <f>(AO134 - AN134 + DX134*1E3/(8.314*(DZ134+273.15)) * AQ134/DW134 * AP134) * DW134/(100*DK134) * 1000/(1000 - AO134)</f>
        <v>0</v>
      </c>
      <c r="AN134">
        <v>23.66623264281019</v>
      </c>
      <c r="AO134">
        <v>24.29982060606061</v>
      </c>
      <c r="AP134">
        <v>-3.974385503797471E-06</v>
      </c>
      <c r="AQ134">
        <v>93.42874812251745</v>
      </c>
      <c r="AR134">
        <v>0</v>
      </c>
      <c r="AS134">
        <v>0</v>
      </c>
      <c r="AT134">
        <f>IF(AR134*$H$15&gt;=AV134,1.0,(AV134/(AV134-AR134*$H$15)))</f>
        <v>0</v>
      </c>
      <c r="AU134">
        <f>(AT134-1)*100</f>
        <v>0</v>
      </c>
      <c r="AV134">
        <f>MAX(0,($B$15+$C$15*EE134)/(1+$D$15*EE134)*DX134/(DZ134+273)*$E$15)</f>
        <v>0</v>
      </c>
      <c r="AW134" t="s">
        <v>429</v>
      </c>
      <c r="AX134" t="s">
        <v>429</v>
      </c>
      <c r="AY134">
        <v>0</v>
      </c>
      <c r="AZ134">
        <v>0</v>
      </c>
      <c r="BA134">
        <f>1-AY134/AZ134</f>
        <v>0</v>
      </c>
      <c r="BB134">
        <v>0</v>
      </c>
      <c r="BC134" t="s">
        <v>429</v>
      </c>
      <c r="BD134" t="s">
        <v>429</v>
      </c>
      <c r="BE134">
        <v>0</v>
      </c>
      <c r="BF134">
        <v>0</v>
      </c>
      <c r="BG134">
        <f>1-BE134/BF134</f>
        <v>0</v>
      </c>
      <c r="BH134">
        <v>0.5</v>
      </c>
      <c r="BI134">
        <f>DH134</f>
        <v>0</v>
      </c>
      <c r="BJ134">
        <f>K134</f>
        <v>0</v>
      </c>
      <c r="BK134">
        <f>BG134*BH134*BI134</f>
        <v>0</v>
      </c>
      <c r="BL134">
        <f>(BJ134-BB134)/BI134</f>
        <v>0</v>
      </c>
      <c r="BM134">
        <f>(AZ134-BF134)/BF134</f>
        <v>0</v>
      </c>
      <c r="BN134">
        <f>AY134/(BA134+AY134/BF134)</f>
        <v>0</v>
      </c>
      <c r="BO134" t="s">
        <v>429</v>
      </c>
      <c r="BP134">
        <v>0</v>
      </c>
      <c r="BQ134">
        <f>IF(BP134&lt;&gt;0, BP134, BN134)</f>
        <v>0</v>
      </c>
      <c r="BR134">
        <f>1-BQ134/BF134</f>
        <v>0</v>
      </c>
      <c r="BS134">
        <f>(BF134-BE134)/(BF134-BQ134)</f>
        <v>0</v>
      </c>
      <c r="BT134">
        <f>(AZ134-BF134)/(AZ134-BQ134)</f>
        <v>0</v>
      </c>
      <c r="BU134">
        <f>(BF134-BE134)/(BF134-AY134)</f>
        <v>0</v>
      </c>
      <c r="BV134">
        <f>(AZ134-BF134)/(AZ134-AY134)</f>
        <v>0</v>
      </c>
      <c r="BW134">
        <f>(BS134*BQ134/BE134)</f>
        <v>0</v>
      </c>
      <c r="BX134">
        <f>(1-BW134)</f>
        <v>0</v>
      </c>
      <c r="DG134">
        <f>$B$13*EF134+$C$13*EG134+$F$13*ER134*(1-EU134)</f>
        <v>0</v>
      </c>
      <c r="DH134">
        <f>DG134*DI134</f>
        <v>0</v>
      </c>
      <c r="DI134">
        <f>($B$13*$D$11+$C$13*$D$11+$F$13*((FE134+EW134)/MAX(FE134+EW134+FF134, 0.1)*$I$11+FF134/MAX(FE134+EW134+FF134, 0.1)*$J$11))/($B$13+$C$13+$F$13)</f>
        <v>0</v>
      </c>
      <c r="DJ134">
        <f>($B$13*$K$11+$C$13*$K$11+$F$13*((FE134+EW134)/MAX(FE134+EW134+FF134, 0.1)*$P$11+FF134/MAX(FE134+EW134+FF134, 0.1)*$Q$11))/($B$13+$C$13+$F$13)</f>
        <v>0</v>
      </c>
      <c r="DK134">
        <v>1.91</v>
      </c>
      <c r="DL134">
        <v>0.5</v>
      </c>
      <c r="DM134" t="s">
        <v>430</v>
      </c>
      <c r="DN134">
        <v>2</v>
      </c>
      <c r="DO134" t="b">
        <v>1</v>
      </c>
      <c r="DP134">
        <v>1679511129.6</v>
      </c>
      <c r="DQ134">
        <v>172.9221111111111</v>
      </c>
      <c r="DR134">
        <v>151.3593333333334</v>
      </c>
      <c r="DS134">
        <v>24.30303703703704</v>
      </c>
      <c r="DT134">
        <v>23.66682592592593</v>
      </c>
      <c r="DU134">
        <v>173.451037037037</v>
      </c>
      <c r="DV134">
        <v>24.00369629629629</v>
      </c>
      <c r="DW134">
        <v>500.0087407407408</v>
      </c>
      <c r="DX134">
        <v>90.01253333333334</v>
      </c>
      <c r="DY134">
        <v>0.09994722592592593</v>
      </c>
      <c r="DZ134">
        <v>26.39042962962963</v>
      </c>
      <c r="EA134">
        <v>27.50527037037037</v>
      </c>
      <c r="EB134">
        <v>999.9000000000001</v>
      </c>
      <c r="EC134">
        <v>0</v>
      </c>
      <c r="ED134">
        <v>0</v>
      </c>
      <c r="EE134">
        <v>10009.54592592593</v>
      </c>
      <c r="EF134">
        <v>0</v>
      </c>
      <c r="EG134">
        <v>12.44971851851852</v>
      </c>
      <c r="EH134">
        <v>21.56275185185185</v>
      </c>
      <c r="EI134">
        <v>177.2293703703704</v>
      </c>
      <c r="EJ134">
        <v>155.0283333333333</v>
      </c>
      <c r="EK134">
        <v>0.6362136296296297</v>
      </c>
      <c r="EL134">
        <v>151.3593333333334</v>
      </c>
      <c r="EM134">
        <v>23.66682592592593</v>
      </c>
      <c r="EN134">
        <v>2.187577777777778</v>
      </c>
      <c r="EO134">
        <v>2.13031074074074</v>
      </c>
      <c r="EP134">
        <v>18.87163333333334</v>
      </c>
      <c r="EQ134">
        <v>18.44765555555556</v>
      </c>
      <c r="ER134">
        <v>1999.997407407407</v>
      </c>
      <c r="ES134">
        <v>0.9800026666666668</v>
      </c>
      <c r="ET134">
        <v>0.01999737777777777</v>
      </c>
      <c r="EU134">
        <v>0</v>
      </c>
      <c r="EV134">
        <v>165.026037037037</v>
      </c>
      <c r="EW134">
        <v>5.00078</v>
      </c>
      <c r="EX134">
        <v>3323.338518518519</v>
      </c>
      <c r="EY134">
        <v>16379.63333333333</v>
      </c>
      <c r="EZ134">
        <v>39.65948148148149</v>
      </c>
      <c r="FA134">
        <v>40.43040740740741</v>
      </c>
      <c r="FB134">
        <v>40.35166666666666</v>
      </c>
      <c r="FC134">
        <v>40.34466666666667</v>
      </c>
      <c r="FD134">
        <v>40.78677777777778</v>
      </c>
      <c r="FE134">
        <v>1955.10037037037</v>
      </c>
      <c r="FF134">
        <v>39.89370370370371</v>
      </c>
      <c r="FG134">
        <v>0</v>
      </c>
      <c r="FH134">
        <v>1679511119.2</v>
      </c>
      <c r="FI134">
        <v>0</v>
      </c>
      <c r="FJ134">
        <v>165.04784</v>
      </c>
      <c r="FK134">
        <v>4.273615376613637</v>
      </c>
      <c r="FL134">
        <v>68.04384617378365</v>
      </c>
      <c r="FM134">
        <v>3323.6084</v>
      </c>
      <c r="FN134">
        <v>15</v>
      </c>
      <c r="FO134">
        <v>0</v>
      </c>
      <c r="FP134" t="s">
        <v>431</v>
      </c>
      <c r="FQ134">
        <v>1679456443.1</v>
      </c>
      <c r="FR134">
        <v>1679456433.1</v>
      </c>
      <c r="FS134">
        <v>0</v>
      </c>
      <c r="FT134">
        <v>-0.109</v>
      </c>
      <c r="FU134">
        <v>0.019</v>
      </c>
      <c r="FV134">
        <v>-0.823</v>
      </c>
      <c r="FW134">
        <v>0.271</v>
      </c>
      <c r="FX134">
        <v>420</v>
      </c>
      <c r="FY134">
        <v>24</v>
      </c>
      <c r="FZ134">
        <v>0.71</v>
      </c>
      <c r="GA134">
        <v>0.25</v>
      </c>
      <c r="GB134">
        <v>21.4096675</v>
      </c>
      <c r="GC134">
        <v>3.163387992495266</v>
      </c>
      <c r="GD134">
        <v>0.3181612872329849</v>
      </c>
      <c r="GE134">
        <v>0</v>
      </c>
      <c r="GF134">
        <v>0.637098575</v>
      </c>
      <c r="GG134">
        <v>-0.01436858161350906</v>
      </c>
      <c r="GH134">
        <v>0.004947431727106</v>
      </c>
      <c r="GI134">
        <v>1</v>
      </c>
      <c r="GJ134">
        <v>1</v>
      </c>
      <c r="GK134">
        <v>2</v>
      </c>
      <c r="GL134" t="s">
        <v>432</v>
      </c>
      <c r="GM134">
        <v>3.10468</v>
      </c>
      <c r="GN134">
        <v>2.73551</v>
      </c>
      <c r="GO134">
        <v>0.0372154</v>
      </c>
      <c r="GP134">
        <v>0.0320294</v>
      </c>
      <c r="GQ134">
        <v>0.109103</v>
      </c>
      <c r="GR134">
        <v>0.108531</v>
      </c>
      <c r="GS134">
        <v>24808.3</v>
      </c>
      <c r="GT134">
        <v>24628.5</v>
      </c>
      <c r="GU134">
        <v>26304</v>
      </c>
      <c r="GV134">
        <v>25770.4</v>
      </c>
      <c r="GW134">
        <v>37602.1</v>
      </c>
      <c r="GX134">
        <v>35042.9</v>
      </c>
      <c r="GY134">
        <v>46026.8</v>
      </c>
      <c r="GZ134">
        <v>42559</v>
      </c>
      <c r="HA134">
        <v>1.92375</v>
      </c>
      <c r="HB134">
        <v>1.97165</v>
      </c>
      <c r="HC134">
        <v>0.111651</v>
      </c>
      <c r="HD134">
        <v>0</v>
      </c>
      <c r="HE134">
        <v>25.6705</v>
      </c>
      <c r="HF134">
        <v>999.9</v>
      </c>
      <c r="HG134">
        <v>57.2</v>
      </c>
      <c r="HH134">
        <v>29.1</v>
      </c>
      <c r="HI134">
        <v>25.7048</v>
      </c>
      <c r="HJ134">
        <v>60.8832</v>
      </c>
      <c r="HK134">
        <v>25.5889</v>
      </c>
      <c r="HL134">
        <v>1</v>
      </c>
      <c r="HM134">
        <v>-0.124782</v>
      </c>
      <c r="HN134">
        <v>0.512211</v>
      </c>
      <c r="HO134">
        <v>20.2742</v>
      </c>
      <c r="HP134">
        <v>5.21594</v>
      </c>
      <c r="HQ134">
        <v>11.9797</v>
      </c>
      <c r="HR134">
        <v>4.96465</v>
      </c>
      <c r="HS134">
        <v>3.2738</v>
      </c>
      <c r="HT134">
        <v>9999</v>
      </c>
      <c r="HU134">
        <v>9999</v>
      </c>
      <c r="HV134">
        <v>9999</v>
      </c>
      <c r="HW134">
        <v>936.3</v>
      </c>
      <c r="HX134">
        <v>1.86414</v>
      </c>
      <c r="HY134">
        <v>1.86009</v>
      </c>
      <c r="HZ134">
        <v>1.85837</v>
      </c>
      <c r="IA134">
        <v>1.85986</v>
      </c>
      <c r="IB134">
        <v>1.85989</v>
      </c>
      <c r="IC134">
        <v>1.85828</v>
      </c>
      <c r="ID134">
        <v>1.8573</v>
      </c>
      <c r="IE134">
        <v>1.85233</v>
      </c>
      <c r="IF134">
        <v>0</v>
      </c>
      <c r="IG134">
        <v>0</v>
      </c>
      <c r="IH134">
        <v>0</v>
      </c>
      <c r="II134">
        <v>0</v>
      </c>
      <c r="IJ134" t="s">
        <v>433</v>
      </c>
      <c r="IK134" t="s">
        <v>434</v>
      </c>
      <c r="IL134" t="s">
        <v>435</v>
      </c>
      <c r="IM134" t="s">
        <v>435</v>
      </c>
      <c r="IN134" t="s">
        <v>435</v>
      </c>
      <c r="IO134" t="s">
        <v>435</v>
      </c>
      <c r="IP134">
        <v>0</v>
      </c>
      <c r="IQ134">
        <v>100</v>
      </c>
      <c r="IR134">
        <v>100</v>
      </c>
      <c r="IS134">
        <v>-0.504</v>
      </c>
      <c r="IT134">
        <v>0.2993</v>
      </c>
      <c r="IU134">
        <v>-0.3228139330668147</v>
      </c>
      <c r="IV134">
        <v>-0.001399286051689175</v>
      </c>
      <c r="IW134">
        <v>1.297619083215453E-06</v>
      </c>
      <c r="IX134">
        <v>-4.997941095464379E-10</v>
      </c>
      <c r="IY134">
        <v>-0.005634625857734406</v>
      </c>
      <c r="IZ134">
        <v>-0.003512179546530375</v>
      </c>
      <c r="JA134">
        <v>0.0008073039280847738</v>
      </c>
      <c r="JB134">
        <v>-5.485301315548657E-06</v>
      </c>
      <c r="JC134">
        <v>2</v>
      </c>
      <c r="JD134">
        <v>1997</v>
      </c>
      <c r="JE134">
        <v>1</v>
      </c>
      <c r="JF134">
        <v>25</v>
      </c>
      <c r="JG134">
        <v>911.6</v>
      </c>
      <c r="JH134">
        <v>911.7</v>
      </c>
      <c r="JI134">
        <v>0.428467</v>
      </c>
      <c r="JJ134">
        <v>2.66235</v>
      </c>
      <c r="JK134">
        <v>1.49658</v>
      </c>
      <c r="JL134">
        <v>2.39136</v>
      </c>
      <c r="JM134">
        <v>1.54907</v>
      </c>
      <c r="JN134">
        <v>2.35596</v>
      </c>
      <c r="JO134">
        <v>34.3269</v>
      </c>
      <c r="JP134">
        <v>24.1926</v>
      </c>
      <c r="JQ134">
        <v>18</v>
      </c>
      <c r="JR134">
        <v>489.188</v>
      </c>
      <c r="JS134">
        <v>532.813</v>
      </c>
      <c r="JT134">
        <v>24.5176</v>
      </c>
      <c r="JU134">
        <v>25.6992</v>
      </c>
      <c r="JV134">
        <v>30.0002</v>
      </c>
      <c r="JW134">
        <v>25.7768</v>
      </c>
      <c r="JX134">
        <v>25.7295</v>
      </c>
      <c r="JY134">
        <v>8.67698</v>
      </c>
      <c r="JZ134">
        <v>10.0432</v>
      </c>
      <c r="KA134">
        <v>100</v>
      </c>
      <c r="KB134">
        <v>24.5159</v>
      </c>
      <c r="KC134">
        <v>98.9011</v>
      </c>
      <c r="KD134">
        <v>23.7352</v>
      </c>
      <c r="KE134">
        <v>100.559</v>
      </c>
      <c r="KF134">
        <v>100.967</v>
      </c>
    </row>
    <row r="135" spans="1:292">
      <c r="A135">
        <v>117</v>
      </c>
      <c r="B135">
        <v>1679511142.1</v>
      </c>
      <c r="C135">
        <v>2554.599999904633</v>
      </c>
      <c r="D135" t="s">
        <v>667</v>
      </c>
      <c r="E135" t="s">
        <v>668</v>
      </c>
      <c r="F135">
        <v>5</v>
      </c>
      <c r="G135" t="s">
        <v>428</v>
      </c>
      <c r="H135">
        <v>1679511134.314285</v>
      </c>
      <c r="I135">
        <f>(J135)/1000</f>
        <v>0</v>
      </c>
      <c r="J135">
        <f>IF(DO135, AM135, AG135)</f>
        <v>0</v>
      </c>
      <c r="K135">
        <f>IF(DO135, AH135, AF135)</f>
        <v>0</v>
      </c>
      <c r="L135">
        <f>DQ135 - IF(AT135&gt;1, K135*DK135*100.0/(AV135*EE135), 0)</f>
        <v>0</v>
      </c>
      <c r="M135">
        <f>((S135-I135/2)*L135-K135)/(S135+I135/2)</f>
        <v>0</v>
      </c>
      <c r="N135">
        <f>M135*(DX135+DY135)/1000.0</f>
        <v>0</v>
      </c>
      <c r="O135">
        <f>(DQ135 - IF(AT135&gt;1, K135*DK135*100.0/(AV135*EE135), 0))*(DX135+DY135)/1000.0</f>
        <v>0</v>
      </c>
      <c r="P135">
        <f>2.0/((1/R135-1/Q135)+SIGN(R135)*SQRT((1/R135-1/Q135)*(1/R135-1/Q135) + 4*DL135/((DL135+1)*(DL135+1))*(2*1/R135*1/Q135-1/Q135*1/Q135)))</f>
        <v>0</v>
      </c>
      <c r="Q135">
        <f>IF(LEFT(DM135,1)&lt;&gt;"0",IF(LEFT(DM135,1)="1",3.0,DN135),$D$5+$E$5*(EE135*DX135/($K$5*1000))+$F$5*(EE135*DX135/($K$5*1000))*MAX(MIN(DK135,$J$5),$I$5)*MAX(MIN(DK135,$J$5),$I$5)+$G$5*MAX(MIN(DK135,$J$5),$I$5)*(EE135*DX135/($K$5*1000))+$H$5*(EE135*DX135/($K$5*1000))*(EE135*DX135/($K$5*1000)))</f>
        <v>0</v>
      </c>
      <c r="R135">
        <f>I135*(1000-(1000*0.61365*exp(17.502*V135/(240.97+V135))/(DX135+DY135)+DS135)/2)/(1000*0.61365*exp(17.502*V135/(240.97+V135))/(DX135+DY135)-DS135)</f>
        <v>0</v>
      </c>
      <c r="S135">
        <f>1/((DL135+1)/(P135/1.6)+1/(Q135/1.37)) + DL135/((DL135+1)/(P135/1.6) + DL135/(Q135/1.37))</f>
        <v>0</v>
      </c>
      <c r="T135">
        <f>(DG135*DJ135)</f>
        <v>0</v>
      </c>
      <c r="U135">
        <f>(DZ135+(T135+2*0.95*5.67E-8*(((DZ135+$B$9)+273)^4-(DZ135+273)^4)-44100*I135)/(1.84*29.3*Q135+8*0.95*5.67E-8*(DZ135+273)^3))</f>
        <v>0</v>
      </c>
      <c r="V135">
        <f>($C$9*EA135+$D$9*EB135+$E$9*U135)</f>
        <v>0</v>
      </c>
      <c r="W135">
        <f>0.61365*exp(17.502*V135/(240.97+V135))</f>
        <v>0</v>
      </c>
      <c r="X135">
        <f>(Y135/Z135*100)</f>
        <v>0</v>
      </c>
      <c r="Y135">
        <f>DS135*(DX135+DY135)/1000</f>
        <v>0</v>
      </c>
      <c r="Z135">
        <f>0.61365*exp(17.502*DZ135/(240.97+DZ135))</f>
        <v>0</v>
      </c>
      <c r="AA135">
        <f>(W135-DS135*(DX135+DY135)/1000)</f>
        <v>0</v>
      </c>
      <c r="AB135">
        <f>(-I135*44100)</f>
        <v>0</v>
      </c>
      <c r="AC135">
        <f>2*29.3*Q135*0.92*(DZ135-V135)</f>
        <v>0</v>
      </c>
      <c r="AD135">
        <f>2*0.95*5.67E-8*(((DZ135+$B$9)+273)^4-(V135+273)^4)</f>
        <v>0</v>
      </c>
      <c r="AE135">
        <f>T135+AD135+AB135+AC135</f>
        <v>0</v>
      </c>
      <c r="AF135">
        <f>DW135*AT135*(DR135-DQ135*(1000-AT135*DT135)/(1000-AT135*DS135))/(100*DK135)</f>
        <v>0</v>
      </c>
      <c r="AG135">
        <f>1000*DW135*AT135*(DS135-DT135)/(100*DK135*(1000-AT135*DS135))</f>
        <v>0</v>
      </c>
      <c r="AH135">
        <f>(AI135 - AJ135 - DX135*1E3/(8.314*(DZ135+273.15)) * AL135/DW135 * AK135) * DW135/(100*DK135) * (1000 - DT135)/1000</f>
        <v>0</v>
      </c>
      <c r="AI135">
        <v>123.3992970176001</v>
      </c>
      <c r="AJ135">
        <v>137.2211636363637</v>
      </c>
      <c r="AK135">
        <v>-3.335607946971848</v>
      </c>
      <c r="AL135">
        <v>67.30139003579045</v>
      </c>
      <c r="AM135">
        <f>(AO135 - AN135 + DX135*1E3/(8.314*(DZ135+273.15)) * AQ135/DW135 * AP135) * DW135/(100*DK135) * 1000/(1000 - AO135)</f>
        <v>0</v>
      </c>
      <c r="AN135">
        <v>23.68522076451958</v>
      </c>
      <c r="AO135">
        <v>24.30468363636364</v>
      </c>
      <c r="AP135">
        <v>2.782825173578967E-06</v>
      </c>
      <c r="AQ135">
        <v>93.42874812251745</v>
      </c>
      <c r="AR135">
        <v>0</v>
      </c>
      <c r="AS135">
        <v>0</v>
      </c>
      <c r="AT135">
        <f>IF(AR135*$H$15&gt;=AV135,1.0,(AV135/(AV135-AR135*$H$15)))</f>
        <v>0</v>
      </c>
      <c r="AU135">
        <f>(AT135-1)*100</f>
        <v>0</v>
      </c>
      <c r="AV135">
        <f>MAX(0,($B$15+$C$15*EE135)/(1+$D$15*EE135)*DX135/(DZ135+273)*$E$15)</f>
        <v>0</v>
      </c>
      <c r="AW135" t="s">
        <v>429</v>
      </c>
      <c r="AX135" t="s">
        <v>429</v>
      </c>
      <c r="AY135">
        <v>0</v>
      </c>
      <c r="AZ135">
        <v>0</v>
      </c>
      <c r="BA135">
        <f>1-AY135/AZ135</f>
        <v>0</v>
      </c>
      <c r="BB135">
        <v>0</v>
      </c>
      <c r="BC135" t="s">
        <v>429</v>
      </c>
      <c r="BD135" t="s">
        <v>429</v>
      </c>
      <c r="BE135">
        <v>0</v>
      </c>
      <c r="BF135">
        <v>0</v>
      </c>
      <c r="BG135">
        <f>1-BE135/BF135</f>
        <v>0</v>
      </c>
      <c r="BH135">
        <v>0.5</v>
      </c>
      <c r="BI135">
        <f>DH135</f>
        <v>0</v>
      </c>
      <c r="BJ135">
        <f>K135</f>
        <v>0</v>
      </c>
      <c r="BK135">
        <f>BG135*BH135*BI135</f>
        <v>0</v>
      </c>
      <c r="BL135">
        <f>(BJ135-BB135)/BI135</f>
        <v>0</v>
      </c>
      <c r="BM135">
        <f>(AZ135-BF135)/BF135</f>
        <v>0</v>
      </c>
      <c r="BN135">
        <f>AY135/(BA135+AY135/BF135)</f>
        <v>0</v>
      </c>
      <c r="BO135" t="s">
        <v>429</v>
      </c>
      <c r="BP135">
        <v>0</v>
      </c>
      <c r="BQ135">
        <f>IF(BP135&lt;&gt;0, BP135, BN135)</f>
        <v>0</v>
      </c>
      <c r="BR135">
        <f>1-BQ135/BF135</f>
        <v>0</v>
      </c>
      <c r="BS135">
        <f>(BF135-BE135)/(BF135-BQ135)</f>
        <v>0</v>
      </c>
      <c r="BT135">
        <f>(AZ135-BF135)/(AZ135-BQ135)</f>
        <v>0</v>
      </c>
      <c r="BU135">
        <f>(BF135-BE135)/(BF135-AY135)</f>
        <v>0</v>
      </c>
      <c r="BV135">
        <f>(AZ135-BF135)/(AZ135-AY135)</f>
        <v>0</v>
      </c>
      <c r="BW135">
        <f>(BS135*BQ135/BE135)</f>
        <v>0</v>
      </c>
      <c r="BX135">
        <f>(1-BW135)</f>
        <v>0</v>
      </c>
      <c r="DG135">
        <f>$B$13*EF135+$C$13*EG135+$F$13*ER135*(1-EU135)</f>
        <v>0</v>
      </c>
      <c r="DH135">
        <f>DG135*DI135</f>
        <v>0</v>
      </c>
      <c r="DI135">
        <f>($B$13*$D$11+$C$13*$D$11+$F$13*((FE135+EW135)/MAX(FE135+EW135+FF135, 0.1)*$I$11+FF135/MAX(FE135+EW135+FF135, 0.1)*$J$11))/($B$13+$C$13+$F$13)</f>
        <v>0</v>
      </c>
      <c r="DJ135">
        <f>($B$13*$K$11+$C$13*$K$11+$F$13*((FE135+EW135)/MAX(FE135+EW135+FF135, 0.1)*$P$11+FF135/MAX(FE135+EW135+FF135, 0.1)*$Q$11))/($B$13+$C$13+$F$13)</f>
        <v>0</v>
      </c>
      <c r="DK135">
        <v>1.91</v>
      </c>
      <c r="DL135">
        <v>0.5</v>
      </c>
      <c r="DM135" t="s">
        <v>430</v>
      </c>
      <c r="DN135">
        <v>2</v>
      </c>
      <c r="DO135" t="b">
        <v>1</v>
      </c>
      <c r="DP135">
        <v>1679511134.314285</v>
      </c>
      <c r="DQ135">
        <v>157.5855</v>
      </c>
      <c r="DR135">
        <v>135.7585714285714</v>
      </c>
      <c r="DS135">
        <v>24.30201428571429</v>
      </c>
      <c r="DT135">
        <v>23.67204285714286</v>
      </c>
      <c r="DU135">
        <v>158.0989285714286</v>
      </c>
      <c r="DV135">
        <v>24.00268928571429</v>
      </c>
      <c r="DW135">
        <v>500.0254642857143</v>
      </c>
      <c r="DX135">
        <v>90.01168214285714</v>
      </c>
      <c r="DY135">
        <v>0.09996751071428571</v>
      </c>
      <c r="DZ135">
        <v>26.38453214285714</v>
      </c>
      <c r="EA135">
        <v>27.50076071428572</v>
      </c>
      <c r="EB135">
        <v>999.9000000000002</v>
      </c>
      <c r="EC135">
        <v>0</v>
      </c>
      <c r="ED135">
        <v>0</v>
      </c>
      <c r="EE135">
        <v>10009.51285714286</v>
      </c>
      <c r="EF135">
        <v>0</v>
      </c>
      <c r="EG135">
        <v>12.45019285714285</v>
      </c>
      <c r="EH135">
        <v>21.82690357142857</v>
      </c>
      <c r="EI135">
        <v>161.5106071428571</v>
      </c>
      <c r="EJ135">
        <v>139.0500357142857</v>
      </c>
      <c r="EK135">
        <v>0.6299660714285714</v>
      </c>
      <c r="EL135">
        <v>135.7585714285714</v>
      </c>
      <c r="EM135">
        <v>23.67204285714286</v>
      </c>
      <c r="EN135">
        <v>2.187464285714285</v>
      </c>
      <c r="EO135">
        <v>2.13076</v>
      </c>
      <c r="EP135">
        <v>18.87080714285714</v>
      </c>
      <c r="EQ135">
        <v>18.45102142857143</v>
      </c>
      <c r="ER135">
        <v>1999.995357142857</v>
      </c>
      <c r="ES135">
        <v>0.980002392857143</v>
      </c>
      <c r="ET135">
        <v>0.01999766428571429</v>
      </c>
      <c r="EU135">
        <v>0</v>
      </c>
      <c r="EV135">
        <v>165.3465714285715</v>
      </c>
      <c r="EW135">
        <v>5.00078</v>
      </c>
      <c r="EX135">
        <v>3329.016071428571</v>
      </c>
      <c r="EY135">
        <v>16379.61428571429</v>
      </c>
      <c r="EZ135">
        <v>39.61803571428571</v>
      </c>
      <c r="FA135">
        <v>40.36360714285713</v>
      </c>
      <c r="FB135">
        <v>40.32339285714285</v>
      </c>
      <c r="FC135">
        <v>40.25646428571429</v>
      </c>
      <c r="FD135">
        <v>40.73639285714285</v>
      </c>
      <c r="FE135">
        <v>1955.095357142857</v>
      </c>
      <c r="FF135">
        <v>39.89678571428572</v>
      </c>
      <c r="FG135">
        <v>0</v>
      </c>
      <c r="FH135">
        <v>1679511124</v>
      </c>
      <c r="FI135">
        <v>0</v>
      </c>
      <c r="FJ135">
        <v>165.38132</v>
      </c>
      <c r="FK135">
        <v>4.148999979113127</v>
      </c>
      <c r="FL135">
        <v>74.68999989658413</v>
      </c>
      <c r="FM135">
        <v>3329.383200000001</v>
      </c>
      <c r="FN135">
        <v>15</v>
      </c>
      <c r="FO135">
        <v>0</v>
      </c>
      <c r="FP135" t="s">
        <v>431</v>
      </c>
      <c r="FQ135">
        <v>1679456443.1</v>
      </c>
      <c r="FR135">
        <v>1679456433.1</v>
      </c>
      <c r="FS135">
        <v>0</v>
      </c>
      <c r="FT135">
        <v>-0.109</v>
      </c>
      <c r="FU135">
        <v>0.019</v>
      </c>
      <c r="FV135">
        <v>-0.823</v>
      </c>
      <c r="FW135">
        <v>0.271</v>
      </c>
      <c r="FX135">
        <v>420</v>
      </c>
      <c r="FY135">
        <v>24</v>
      </c>
      <c r="FZ135">
        <v>0.71</v>
      </c>
      <c r="GA135">
        <v>0.25</v>
      </c>
      <c r="GB135">
        <v>21.67775365853658</v>
      </c>
      <c r="GC135">
        <v>3.415432055749132</v>
      </c>
      <c r="GD135">
        <v>0.3467580966734104</v>
      </c>
      <c r="GE135">
        <v>0</v>
      </c>
      <c r="GF135">
        <v>0.632138487804878</v>
      </c>
      <c r="GG135">
        <v>-0.07969988153309969</v>
      </c>
      <c r="GH135">
        <v>0.009823159953363461</v>
      </c>
      <c r="GI135">
        <v>1</v>
      </c>
      <c r="GJ135">
        <v>1</v>
      </c>
      <c r="GK135">
        <v>2</v>
      </c>
      <c r="GL135" t="s">
        <v>432</v>
      </c>
      <c r="GM135">
        <v>3.10477</v>
      </c>
      <c r="GN135">
        <v>2.73534</v>
      </c>
      <c r="GO135">
        <v>0.0334856</v>
      </c>
      <c r="GP135">
        <v>0.0281186</v>
      </c>
      <c r="GQ135">
        <v>0.109119</v>
      </c>
      <c r="GR135">
        <v>0.108519</v>
      </c>
      <c r="GS135">
        <v>24904.2</v>
      </c>
      <c r="GT135">
        <v>24727.8</v>
      </c>
      <c r="GU135">
        <v>26303.8</v>
      </c>
      <c r="GV135">
        <v>25770.2</v>
      </c>
      <c r="GW135">
        <v>37600.5</v>
      </c>
      <c r="GX135">
        <v>35042.5</v>
      </c>
      <c r="GY135">
        <v>46026.3</v>
      </c>
      <c r="GZ135">
        <v>42558.5</v>
      </c>
      <c r="HA135">
        <v>1.92393</v>
      </c>
      <c r="HB135">
        <v>1.9713</v>
      </c>
      <c r="HC135">
        <v>0.11161</v>
      </c>
      <c r="HD135">
        <v>0</v>
      </c>
      <c r="HE135">
        <v>25.6656</v>
      </c>
      <c r="HF135">
        <v>999.9</v>
      </c>
      <c r="HG135">
        <v>57.2</v>
      </c>
      <c r="HH135">
        <v>29.1</v>
      </c>
      <c r="HI135">
        <v>25.7045</v>
      </c>
      <c r="HJ135">
        <v>60.4732</v>
      </c>
      <c r="HK135">
        <v>25.4006</v>
      </c>
      <c r="HL135">
        <v>1</v>
      </c>
      <c r="HM135">
        <v>-0.125005</v>
      </c>
      <c r="HN135">
        <v>-0.0182462</v>
      </c>
      <c r="HO135">
        <v>20.2752</v>
      </c>
      <c r="HP135">
        <v>5.21669</v>
      </c>
      <c r="HQ135">
        <v>11.9793</v>
      </c>
      <c r="HR135">
        <v>4.9648</v>
      </c>
      <c r="HS135">
        <v>3.27385</v>
      </c>
      <c r="HT135">
        <v>9999</v>
      </c>
      <c r="HU135">
        <v>9999</v>
      </c>
      <c r="HV135">
        <v>9999</v>
      </c>
      <c r="HW135">
        <v>936.3</v>
      </c>
      <c r="HX135">
        <v>1.86416</v>
      </c>
      <c r="HY135">
        <v>1.86012</v>
      </c>
      <c r="HZ135">
        <v>1.85837</v>
      </c>
      <c r="IA135">
        <v>1.85984</v>
      </c>
      <c r="IB135">
        <v>1.85989</v>
      </c>
      <c r="IC135">
        <v>1.85826</v>
      </c>
      <c r="ID135">
        <v>1.8573</v>
      </c>
      <c r="IE135">
        <v>1.85228</v>
      </c>
      <c r="IF135">
        <v>0</v>
      </c>
      <c r="IG135">
        <v>0</v>
      </c>
      <c r="IH135">
        <v>0</v>
      </c>
      <c r="II135">
        <v>0</v>
      </c>
      <c r="IJ135" t="s">
        <v>433</v>
      </c>
      <c r="IK135" t="s">
        <v>434</v>
      </c>
      <c r="IL135" t="s">
        <v>435</v>
      </c>
      <c r="IM135" t="s">
        <v>435</v>
      </c>
      <c r="IN135" t="s">
        <v>435</v>
      </c>
      <c r="IO135" t="s">
        <v>435</v>
      </c>
      <c r="IP135">
        <v>0</v>
      </c>
      <c r="IQ135">
        <v>100</v>
      </c>
      <c r="IR135">
        <v>100</v>
      </c>
      <c r="IS135">
        <v>-0.487</v>
      </c>
      <c r="IT135">
        <v>0.2995</v>
      </c>
      <c r="IU135">
        <v>-0.3228139330668147</v>
      </c>
      <c r="IV135">
        <v>-0.001399286051689175</v>
      </c>
      <c r="IW135">
        <v>1.297619083215453E-06</v>
      </c>
      <c r="IX135">
        <v>-4.997941095464379E-10</v>
      </c>
      <c r="IY135">
        <v>-0.005634625857734406</v>
      </c>
      <c r="IZ135">
        <v>-0.003512179546530375</v>
      </c>
      <c r="JA135">
        <v>0.0008073039280847738</v>
      </c>
      <c r="JB135">
        <v>-5.485301315548657E-06</v>
      </c>
      <c r="JC135">
        <v>2</v>
      </c>
      <c r="JD135">
        <v>1997</v>
      </c>
      <c r="JE135">
        <v>1</v>
      </c>
      <c r="JF135">
        <v>25</v>
      </c>
      <c r="JG135">
        <v>911.6</v>
      </c>
      <c r="JH135">
        <v>911.8</v>
      </c>
      <c r="JI135">
        <v>0.388184</v>
      </c>
      <c r="JJ135">
        <v>2.66602</v>
      </c>
      <c r="JK135">
        <v>1.49658</v>
      </c>
      <c r="JL135">
        <v>2.39136</v>
      </c>
      <c r="JM135">
        <v>1.54907</v>
      </c>
      <c r="JN135">
        <v>2.33398</v>
      </c>
      <c r="JO135">
        <v>34.3269</v>
      </c>
      <c r="JP135">
        <v>24.1926</v>
      </c>
      <c r="JQ135">
        <v>18</v>
      </c>
      <c r="JR135">
        <v>489.316</v>
      </c>
      <c r="JS135">
        <v>532.598</v>
      </c>
      <c r="JT135">
        <v>24.5685</v>
      </c>
      <c r="JU135">
        <v>25.7025</v>
      </c>
      <c r="JV135">
        <v>29.9999</v>
      </c>
      <c r="JW135">
        <v>25.7801</v>
      </c>
      <c r="JX135">
        <v>25.7321</v>
      </c>
      <c r="JY135">
        <v>7.87442</v>
      </c>
      <c r="JZ135">
        <v>10.0432</v>
      </c>
      <c r="KA135">
        <v>100</v>
      </c>
      <c r="KB135">
        <v>24.6419</v>
      </c>
      <c r="KC135">
        <v>85.5438</v>
      </c>
      <c r="KD135">
        <v>23.7352</v>
      </c>
      <c r="KE135">
        <v>100.558</v>
      </c>
      <c r="KF135">
        <v>100.966</v>
      </c>
    </row>
    <row r="136" spans="1:292">
      <c r="A136">
        <v>118</v>
      </c>
      <c r="B136">
        <v>1679511147.1</v>
      </c>
      <c r="C136">
        <v>2559.599999904633</v>
      </c>
      <c r="D136" t="s">
        <v>669</v>
      </c>
      <c r="E136" t="s">
        <v>670</v>
      </c>
      <c r="F136">
        <v>5</v>
      </c>
      <c r="G136" t="s">
        <v>428</v>
      </c>
      <c r="H136">
        <v>1679511139.6</v>
      </c>
      <c r="I136">
        <f>(J136)/1000</f>
        <v>0</v>
      </c>
      <c r="J136">
        <f>IF(DO136, AM136, AG136)</f>
        <v>0</v>
      </c>
      <c r="K136">
        <f>IF(DO136, AH136, AF136)</f>
        <v>0</v>
      </c>
      <c r="L136">
        <f>DQ136 - IF(AT136&gt;1, K136*DK136*100.0/(AV136*EE136), 0)</f>
        <v>0</v>
      </c>
      <c r="M136">
        <f>((S136-I136/2)*L136-K136)/(S136+I136/2)</f>
        <v>0</v>
      </c>
      <c r="N136">
        <f>M136*(DX136+DY136)/1000.0</f>
        <v>0</v>
      </c>
      <c r="O136">
        <f>(DQ136 - IF(AT136&gt;1, K136*DK136*100.0/(AV136*EE136), 0))*(DX136+DY136)/1000.0</f>
        <v>0</v>
      </c>
      <c r="P136">
        <f>2.0/((1/R136-1/Q136)+SIGN(R136)*SQRT((1/R136-1/Q136)*(1/R136-1/Q136) + 4*DL136/((DL136+1)*(DL136+1))*(2*1/R136*1/Q136-1/Q136*1/Q136)))</f>
        <v>0</v>
      </c>
      <c r="Q136">
        <f>IF(LEFT(DM136,1)&lt;&gt;"0",IF(LEFT(DM136,1)="1",3.0,DN136),$D$5+$E$5*(EE136*DX136/($K$5*1000))+$F$5*(EE136*DX136/($K$5*1000))*MAX(MIN(DK136,$J$5),$I$5)*MAX(MIN(DK136,$J$5),$I$5)+$G$5*MAX(MIN(DK136,$J$5),$I$5)*(EE136*DX136/($K$5*1000))+$H$5*(EE136*DX136/($K$5*1000))*(EE136*DX136/($K$5*1000)))</f>
        <v>0</v>
      </c>
      <c r="R136">
        <f>I136*(1000-(1000*0.61365*exp(17.502*V136/(240.97+V136))/(DX136+DY136)+DS136)/2)/(1000*0.61365*exp(17.502*V136/(240.97+V136))/(DX136+DY136)-DS136)</f>
        <v>0</v>
      </c>
      <c r="S136">
        <f>1/((DL136+1)/(P136/1.6)+1/(Q136/1.37)) + DL136/((DL136+1)/(P136/1.6) + DL136/(Q136/1.37))</f>
        <v>0</v>
      </c>
      <c r="T136">
        <f>(DG136*DJ136)</f>
        <v>0</v>
      </c>
      <c r="U136">
        <f>(DZ136+(T136+2*0.95*5.67E-8*(((DZ136+$B$9)+273)^4-(DZ136+273)^4)-44100*I136)/(1.84*29.3*Q136+8*0.95*5.67E-8*(DZ136+273)^3))</f>
        <v>0</v>
      </c>
      <c r="V136">
        <f>($C$9*EA136+$D$9*EB136+$E$9*U136)</f>
        <v>0</v>
      </c>
      <c r="W136">
        <f>0.61365*exp(17.502*V136/(240.97+V136))</f>
        <v>0</v>
      </c>
      <c r="X136">
        <f>(Y136/Z136*100)</f>
        <v>0</v>
      </c>
      <c r="Y136">
        <f>DS136*(DX136+DY136)/1000</f>
        <v>0</v>
      </c>
      <c r="Z136">
        <f>0.61365*exp(17.502*DZ136/(240.97+DZ136))</f>
        <v>0</v>
      </c>
      <c r="AA136">
        <f>(W136-DS136*(DX136+DY136)/1000)</f>
        <v>0</v>
      </c>
      <c r="AB136">
        <f>(-I136*44100)</f>
        <v>0</v>
      </c>
      <c r="AC136">
        <f>2*29.3*Q136*0.92*(DZ136-V136)</f>
        <v>0</v>
      </c>
      <c r="AD136">
        <f>2*0.95*5.67E-8*(((DZ136+$B$9)+273)^4-(V136+273)^4)</f>
        <v>0</v>
      </c>
      <c r="AE136">
        <f>T136+AD136+AB136+AC136</f>
        <v>0</v>
      </c>
      <c r="AF136">
        <f>DW136*AT136*(DR136-DQ136*(1000-AT136*DT136)/(1000-AT136*DS136))/(100*DK136)</f>
        <v>0</v>
      </c>
      <c r="AG136">
        <f>1000*DW136*AT136*(DS136-DT136)/(100*DK136*(1000-AT136*DS136))</f>
        <v>0</v>
      </c>
      <c r="AH136">
        <f>(AI136 - AJ136 - DX136*1E3/(8.314*(DZ136+273.15)) * AL136/DW136 * AK136) * DW136/(100*DK136) * (1000 - DT136)/1000</f>
        <v>0</v>
      </c>
      <c r="AI136">
        <v>106.3777776457612</v>
      </c>
      <c r="AJ136">
        <v>120.5691878787879</v>
      </c>
      <c r="AK136">
        <v>-3.332630470854998</v>
      </c>
      <c r="AL136">
        <v>67.30139003579045</v>
      </c>
      <c r="AM136">
        <f>(AO136 - AN136 + DX136*1E3/(8.314*(DZ136+273.15)) * AQ136/DW136 * AP136) * DW136/(100*DK136) * 1000/(1000 - AO136)</f>
        <v>0</v>
      </c>
      <c r="AN136">
        <v>23.67971377019309</v>
      </c>
      <c r="AO136">
        <v>24.31612727272726</v>
      </c>
      <c r="AP136">
        <v>9.777585044854528E-06</v>
      </c>
      <c r="AQ136">
        <v>93.42874812251745</v>
      </c>
      <c r="AR136">
        <v>0</v>
      </c>
      <c r="AS136">
        <v>0</v>
      </c>
      <c r="AT136">
        <f>IF(AR136*$H$15&gt;=AV136,1.0,(AV136/(AV136-AR136*$H$15)))</f>
        <v>0</v>
      </c>
      <c r="AU136">
        <f>(AT136-1)*100</f>
        <v>0</v>
      </c>
      <c r="AV136">
        <f>MAX(0,($B$15+$C$15*EE136)/(1+$D$15*EE136)*DX136/(DZ136+273)*$E$15)</f>
        <v>0</v>
      </c>
      <c r="AW136" t="s">
        <v>429</v>
      </c>
      <c r="AX136" t="s">
        <v>429</v>
      </c>
      <c r="AY136">
        <v>0</v>
      </c>
      <c r="AZ136">
        <v>0</v>
      </c>
      <c r="BA136">
        <f>1-AY136/AZ136</f>
        <v>0</v>
      </c>
      <c r="BB136">
        <v>0</v>
      </c>
      <c r="BC136" t="s">
        <v>429</v>
      </c>
      <c r="BD136" t="s">
        <v>429</v>
      </c>
      <c r="BE136">
        <v>0</v>
      </c>
      <c r="BF136">
        <v>0</v>
      </c>
      <c r="BG136">
        <f>1-BE136/BF136</f>
        <v>0</v>
      </c>
      <c r="BH136">
        <v>0.5</v>
      </c>
      <c r="BI136">
        <f>DH136</f>
        <v>0</v>
      </c>
      <c r="BJ136">
        <f>K136</f>
        <v>0</v>
      </c>
      <c r="BK136">
        <f>BG136*BH136*BI136</f>
        <v>0</v>
      </c>
      <c r="BL136">
        <f>(BJ136-BB136)/BI136</f>
        <v>0</v>
      </c>
      <c r="BM136">
        <f>(AZ136-BF136)/BF136</f>
        <v>0</v>
      </c>
      <c r="BN136">
        <f>AY136/(BA136+AY136/BF136)</f>
        <v>0</v>
      </c>
      <c r="BO136" t="s">
        <v>429</v>
      </c>
      <c r="BP136">
        <v>0</v>
      </c>
      <c r="BQ136">
        <f>IF(BP136&lt;&gt;0, BP136, BN136)</f>
        <v>0</v>
      </c>
      <c r="BR136">
        <f>1-BQ136/BF136</f>
        <v>0</v>
      </c>
      <c r="BS136">
        <f>(BF136-BE136)/(BF136-BQ136)</f>
        <v>0</v>
      </c>
      <c r="BT136">
        <f>(AZ136-BF136)/(AZ136-BQ136)</f>
        <v>0</v>
      </c>
      <c r="BU136">
        <f>(BF136-BE136)/(BF136-AY136)</f>
        <v>0</v>
      </c>
      <c r="BV136">
        <f>(AZ136-BF136)/(AZ136-AY136)</f>
        <v>0</v>
      </c>
      <c r="BW136">
        <f>(BS136*BQ136/BE136)</f>
        <v>0</v>
      </c>
      <c r="BX136">
        <f>(1-BW136)</f>
        <v>0</v>
      </c>
      <c r="DG136">
        <f>$B$13*EF136+$C$13*EG136+$F$13*ER136*(1-EU136)</f>
        <v>0</v>
      </c>
      <c r="DH136">
        <f>DG136*DI136</f>
        <v>0</v>
      </c>
      <c r="DI136">
        <f>($B$13*$D$11+$C$13*$D$11+$F$13*((FE136+EW136)/MAX(FE136+EW136+FF136, 0.1)*$I$11+FF136/MAX(FE136+EW136+FF136, 0.1)*$J$11))/($B$13+$C$13+$F$13)</f>
        <v>0</v>
      </c>
      <c r="DJ136">
        <f>($B$13*$K$11+$C$13*$K$11+$F$13*((FE136+EW136)/MAX(FE136+EW136+FF136, 0.1)*$P$11+FF136/MAX(FE136+EW136+FF136, 0.1)*$Q$11))/($B$13+$C$13+$F$13)</f>
        <v>0</v>
      </c>
      <c r="DK136">
        <v>1.91</v>
      </c>
      <c r="DL136">
        <v>0.5</v>
      </c>
      <c r="DM136" t="s">
        <v>430</v>
      </c>
      <c r="DN136">
        <v>2</v>
      </c>
      <c r="DO136" t="b">
        <v>1</v>
      </c>
      <c r="DP136">
        <v>1679511139.6</v>
      </c>
      <c r="DQ136">
        <v>140.4038888888889</v>
      </c>
      <c r="DR136">
        <v>118.2222111111111</v>
      </c>
      <c r="DS136">
        <v>24.305</v>
      </c>
      <c r="DT136">
        <v>23.6778</v>
      </c>
      <c r="DU136">
        <v>140.8992222222222</v>
      </c>
      <c r="DV136">
        <v>24.00560740740741</v>
      </c>
      <c r="DW136">
        <v>500.011962962963</v>
      </c>
      <c r="DX136">
        <v>90.01052222222222</v>
      </c>
      <c r="DY136">
        <v>0.09999797777777779</v>
      </c>
      <c r="DZ136">
        <v>26.38008148148149</v>
      </c>
      <c r="EA136">
        <v>27.49307407407407</v>
      </c>
      <c r="EB136">
        <v>999.9000000000001</v>
      </c>
      <c r="EC136">
        <v>0</v>
      </c>
      <c r="ED136">
        <v>0</v>
      </c>
      <c r="EE136">
        <v>9998.242962962962</v>
      </c>
      <c r="EF136">
        <v>0</v>
      </c>
      <c r="EG136">
        <v>12.45033333333333</v>
      </c>
      <c r="EH136">
        <v>22.18168888888889</v>
      </c>
      <c r="EI136">
        <v>143.9014444444445</v>
      </c>
      <c r="EJ136">
        <v>121.0892074074074</v>
      </c>
      <c r="EK136">
        <v>0.6272065185185185</v>
      </c>
      <c r="EL136">
        <v>118.2222111111111</v>
      </c>
      <c r="EM136">
        <v>23.6778</v>
      </c>
      <c r="EN136">
        <v>2.187705555555556</v>
      </c>
      <c r="EO136">
        <v>2.13124962962963</v>
      </c>
      <c r="EP136">
        <v>18.87256666666667</v>
      </c>
      <c r="EQ136">
        <v>18.45468148148148</v>
      </c>
      <c r="ER136">
        <v>1999.985925925926</v>
      </c>
      <c r="ES136">
        <v>0.9800020000000002</v>
      </c>
      <c r="ET136">
        <v>0.01999805925925926</v>
      </c>
      <c r="EU136">
        <v>0</v>
      </c>
      <c r="EV136">
        <v>165.7635185185185</v>
      </c>
      <c r="EW136">
        <v>5.00078</v>
      </c>
      <c r="EX136">
        <v>3336.050740740741</v>
      </c>
      <c r="EY136">
        <v>16379.53333333333</v>
      </c>
      <c r="EZ136">
        <v>39.56914814814814</v>
      </c>
      <c r="FA136">
        <v>40.30314814814815</v>
      </c>
      <c r="FB136">
        <v>40.27755555555555</v>
      </c>
      <c r="FC136">
        <v>40.15718518518518</v>
      </c>
      <c r="FD136">
        <v>40.68729629629629</v>
      </c>
      <c r="FE136">
        <v>1955.085925925926</v>
      </c>
      <c r="FF136">
        <v>39.9</v>
      </c>
      <c r="FG136">
        <v>0</v>
      </c>
      <c r="FH136">
        <v>1679511129.4</v>
      </c>
      <c r="FI136">
        <v>0</v>
      </c>
      <c r="FJ136">
        <v>165.8096923076923</v>
      </c>
      <c r="FK136">
        <v>5.921846139965301</v>
      </c>
      <c r="FL136">
        <v>87.75384616622384</v>
      </c>
      <c r="FM136">
        <v>3336.311538461538</v>
      </c>
      <c r="FN136">
        <v>15</v>
      </c>
      <c r="FO136">
        <v>0</v>
      </c>
      <c r="FP136" t="s">
        <v>431</v>
      </c>
      <c r="FQ136">
        <v>1679456443.1</v>
      </c>
      <c r="FR136">
        <v>1679456433.1</v>
      </c>
      <c r="FS136">
        <v>0</v>
      </c>
      <c r="FT136">
        <v>-0.109</v>
      </c>
      <c r="FU136">
        <v>0.019</v>
      </c>
      <c r="FV136">
        <v>-0.823</v>
      </c>
      <c r="FW136">
        <v>0.271</v>
      </c>
      <c r="FX136">
        <v>420</v>
      </c>
      <c r="FY136">
        <v>24</v>
      </c>
      <c r="FZ136">
        <v>0.71</v>
      </c>
      <c r="GA136">
        <v>0.25</v>
      </c>
      <c r="GB136">
        <v>21.97705609756098</v>
      </c>
      <c r="GC136">
        <v>3.903374216027852</v>
      </c>
      <c r="GD136">
        <v>0.3899237824515919</v>
      </c>
      <c r="GE136">
        <v>0</v>
      </c>
      <c r="GF136">
        <v>0.6308538780487805</v>
      </c>
      <c r="GG136">
        <v>-0.04150524041811864</v>
      </c>
      <c r="GH136">
        <v>0.009680172469223288</v>
      </c>
      <c r="GI136">
        <v>1</v>
      </c>
      <c r="GJ136">
        <v>1</v>
      </c>
      <c r="GK136">
        <v>2</v>
      </c>
      <c r="GL136" t="s">
        <v>432</v>
      </c>
      <c r="GM136">
        <v>3.10456</v>
      </c>
      <c r="GN136">
        <v>2.73531</v>
      </c>
      <c r="GO136">
        <v>0.0296729</v>
      </c>
      <c r="GP136">
        <v>0.0240626</v>
      </c>
      <c r="GQ136">
        <v>0.10915</v>
      </c>
      <c r="GR136">
        <v>0.108494</v>
      </c>
      <c r="GS136">
        <v>25002.5</v>
      </c>
      <c r="GT136">
        <v>24831.2</v>
      </c>
      <c r="GU136">
        <v>26303.8</v>
      </c>
      <c r="GV136">
        <v>25770.3</v>
      </c>
      <c r="GW136">
        <v>37599.1</v>
      </c>
      <c r="GX136">
        <v>35042.9</v>
      </c>
      <c r="GY136">
        <v>46026.7</v>
      </c>
      <c r="GZ136">
        <v>42558.2</v>
      </c>
      <c r="HA136">
        <v>1.92355</v>
      </c>
      <c r="HB136">
        <v>1.97158</v>
      </c>
      <c r="HC136">
        <v>0.111304</v>
      </c>
      <c r="HD136">
        <v>0</v>
      </c>
      <c r="HE136">
        <v>25.6609</v>
      </c>
      <c r="HF136">
        <v>999.9</v>
      </c>
      <c r="HG136">
        <v>57.1</v>
      </c>
      <c r="HH136">
        <v>29.1</v>
      </c>
      <c r="HI136">
        <v>25.6598</v>
      </c>
      <c r="HJ136">
        <v>60.8732</v>
      </c>
      <c r="HK136">
        <v>25.5248</v>
      </c>
      <c r="HL136">
        <v>1</v>
      </c>
      <c r="HM136">
        <v>-0.125473</v>
      </c>
      <c r="HN136">
        <v>0.213107</v>
      </c>
      <c r="HO136">
        <v>20.2751</v>
      </c>
      <c r="HP136">
        <v>5.21699</v>
      </c>
      <c r="HQ136">
        <v>11.9797</v>
      </c>
      <c r="HR136">
        <v>4.96475</v>
      </c>
      <c r="HS136">
        <v>3.27387</v>
      </c>
      <c r="HT136">
        <v>9999</v>
      </c>
      <c r="HU136">
        <v>9999</v>
      </c>
      <c r="HV136">
        <v>9999</v>
      </c>
      <c r="HW136">
        <v>936.3</v>
      </c>
      <c r="HX136">
        <v>1.86416</v>
      </c>
      <c r="HY136">
        <v>1.86012</v>
      </c>
      <c r="HZ136">
        <v>1.85837</v>
      </c>
      <c r="IA136">
        <v>1.85985</v>
      </c>
      <c r="IB136">
        <v>1.85989</v>
      </c>
      <c r="IC136">
        <v>1.85825</v>
      </c>
      <c r="ID136">
        <v>1.8573</v>
      </c>
      <c r="IE136">
        <v>1.85231</v>
      </c>
      <c r="IF136">
        <v>0</v>
      </c>
      <c r="IG136">
        <v>0</v>
      </c>
      <c r="IH136">
        <v>0</v>
      </c>
      <c r="II136">
        <v>0</v>
      </c>
      <c r="IJ136" t="s">
        <v>433</v>
      </c>
      <c r="IK136" t="s">
        <v>434</v>
      </c>
      <c r="IL136" t="s">
        <v>435</v>
      </c>
      <c r="IM136" t="s">
        <v>435</v>
      </c>
      <c r="IN136" t="s">
        <v>435</v>
      </c>
      <c r="IO136" t="s">
        <v>435</v>
      </c>
      <c r="IP136">
        <v>0</v>
      </c>
      <c r="IQ136">
        <v>100</v>
      </c>
      <c r="IR136">
        <v>100</v>
      </c>
      <c r="IS136">
        <v>-0.469</v>
      </c>
      <c r="IT136">
        <v>0.2997</v>
      </c>
      <c r="IU136">
        <v>-0.3228139330668147</v>
      </c>
      <c r="IV136">
        <v>-0.001399286051689175</v>
      </c>
      <c r="IW136">
        <v>1.297619083215453E-06</v>
      </c>
      <c r="IX136">
        <v>-4.997941095464379E-10</v>
      </c>
      <c r="IY136">
        <v>-0.005634625857734406</v>
      </c>
      <c r="IZ136">
        <v>-0.003512179546530375</v>
      </c>
      <c r="JA136">
        <v>0.0008073039280847738</v>
      </c>
      <c r="JB136">
        <v>-5.485301315548657E-06</v>
      </c>
      <c r="JC136">
        <v>2</v>
      </c>
      <c r="JD136">
        <v>1997</v>
      </c>
      <c r="JE136">
        <v>1</v>
      </c>
      <c r="JF136">
        <v>25</v>
      </c>
      <c r="JG136">
        <v>911.7</v>
      </c>
      <c r="JH136">
        <v>911.9</v>
      </c>
      <c r="JI136">
        <v>0.345459</v>
      </c>
      <c r="JJ136">
        <v>2.66602</v>
      </c>
      <c r="JK136">
        <v>1.49658</v>
      </c>
      <c r="JL136">
        <v>2.39136</v>
      </c>
      <c r="JM136">
        <v>1.54907</v>
      </c>
      <c r="JN136">
        <v>2.41211</v>
      </c>
      <c r="JO136">
        <v>34.3269</v>
      </c>
      <c r="JP136">
        <v>24.2013</v>
      </c>
      <c r="JQ136">
        <v>18</v>
      </c>
      <c r="JR136">
        <v>489.121</v>
      </c>
      <c r="JS136">
        <v>532.814</v>
      </c>
      <c r="JT136">
        <v>24.6473</v>
      </c>
      <c r="JU136">
        <v>25.7062</v>
      </c>
      <c r="JV136">
        <v>29.9999</v>
      </c>
      <c r="JW136">
        <v>25.7828</v>
      </c>
      <c r="JX136">
        <v>25.7348</v>
      </c>
      <c r="JY136">
        <v>7.0165</v>
      </c>
      <c r="JZ136">
        <v>10.0432</v>
      </c>
      <c r="KA136">
        <v>100</v>
      </c>
      <c r="KB136">
        <v>24.6467</v>
      </c>
      <c r="KC136">
        <v>65.5039</v>
      </c>
      <c r="KD136">
        <v>23.7352</v>
      </c>
      <c r="KE136">
        <v>100.558</v>
      </c>
      <c r="KF136">
        <v>100.966</v>
      </c>
    </row>
    <row r="137" spans="1:292">
      <c r="A137">
        <v>119</v>
      </c>
      <c r="B137">
        <v>1679511152.1</v>
      </c>
      <c r="C137">
        <v>2564.599999904633</v>
      </c>
      <c r="D137" t="s">
        <v>671</v>
      </c>
      <c r="E137" t="s">
        <v>672</v>
      </c>
      <c r="F137">
        <v>5</v>
      </c>
      <c r="G137" t="s">
        <v>428</v>
      </c>
      <c r="H137">
        <v>1679511144.314285</v>
      </c>
      <c r="I137">
        <f>(J137)/1000</f>
        <v>0</v>
      </c>
      <c r="J137">
        <f>IF(DO137, AM137, AG137)</f>
        <v>0</v>
      </c>
      <c r="K137">
        <f>IF(DO137, AH137, AF137)</f>
        <v>0</v>
      </c>
      <c r="L137">
        <f>DQ137 - IF(AT137&gt;1, K137*DK137*100.0/(AV137*EE137), 0)</f>
        <v>0</v>
      </c>
      <c r="M137">
        <f>((S137-I137/2)*L137-K137)/(S137+I137/2)</f>
        <v>0</v>
      </c>
      <c r="N137">
        <f>M137*(DX137+DY137)/1000.0</f>
        <v>0</v>
      </c>
      <c r="O137">
        <f>(DQ137 - IF(AT137&gt;1, K137*DK137*100.0/(AV137*EE137), 0))*(DX137+DY137)/1000.0</f>
        <v>0</v>
      </c>
      <c r="P137">
        <f>2.0/((1/R137-1/Q137)+SIGN(R137)*SQRT((1/R137-1/Q137)*(1/R137-1/Q137) + 4*DL137/((DL137+1)*(DL137+1))*(2*1/R137*1/Q137-1/Q137*1/Q137)))</f>
        <v>0</v>
      </c>
      <c r="Q137">
        <f>IF(LEFT(DM137,1)&lt;&gt;"0",IF(LEFT(DM137,1)="1",3.0,DN137),$D$5+$E$5*(EE137*DX137/($K$5*1000))+$F$5*(EE137*DX137/($K$5*1000))*MAX(MIN(DK137,$J$5),$I$5)*MAX(MIN(DK137,$J$5),$I$5)+$G$5*MAX(MIN(DK137,$J$5),$I$5)*(EE137*DX137/($K$5*1000))+$H$5*(EE137*DX137/($K$5*1000))*(EE137*DX137/($K$5*1000)))</f>
        <v>0</v>
      </c>
      <c r="R137">
        <f>I137*(1000-(1000*0.61365*exp(17.502*V137/(240.97+V137))/(DX137+DY137)+DS137)/2)/(1000*0.61365*exp(17.502*V137/(240.97+V137))/(DX137+DY137)-DS137)</f>
        <v>0</v>
      </c>
      <c r="S137">
        <f>1/((DL137+1)/(P137/1.6)+1/(Q137/1.37)) + DL137/((DL137+1)/(P137/1.6) + DL137/(Q137/1.37))</f>
        <v>0</v>
      </c>
      <c r="T137">
        <f>(DG137*DJ137)</f>
        <v>0</v>
      </c>
      <c r="U137">
        <f>(DZ137+(T137+2*0.95*5.67E-8*(((DZ137+$B$9)+273)^4-(DZ137+273)^4)-44100*I137)/(1.84*29.3*Q137+8*0.95*5.67E-8*(DZ137+273)^3))</f>
        <v>0</v>
      </c>
      <c r="V137">
        <f>($C$9*EA137+$D$9*EB137+$E$9*U137)</f>
        <v>0</v>
      </c>
      <c r="W137">
        <f>0.61365*exp(17.502*V137/(240.97+V137))</f>
        <v>0</v>
      </c>
      <c r="X137">
        <f>(Y137/Z137*100)</f>
        <v>0</v>
      </c>
      <c r="Y137">
        <f>DS137*(DX137+DY137)/1000</f>
        <v>0</v>
      </c>
      <c r="Z137">
        <f>0.61365*exp(17.502*DZ137/(240.97+DZ137))</f>
        <v>0</v>
      </c>
      <c r="AA137">
        <f>(W137-DS137*(DX137+DY137)/1000)</f>
        <v>0</v>
      </c>
      <c r="AB137">
        <f>(-I137*44100)</f>
        <v>0</v>
      </c>
      <c r="AC137">
        <f>2*29.3*Q137*0.92*(DZ137-V137)</f>
        <v>0</v>
      </c>
      <c r="AD137">
        <f>2*0.95*5.67E-8*(((DZ137+$B$9)+273)^4-(V137+273)^4)</f>
        <v>0</v>
      </c>
      <c r="AE137">
        <f>T137+AD137+AB137+AC137</f>
        <v>0</v>
      </c>
      <c r="AF137">
        <f>DW137*AT137*(DR137-DQ137*(1000-AT137*DT137)/(1000-AT137*DS137))/(100*DK137)</f>
        <v>0</v>
      </c>
      <c r="AG137">
        <f>1000*DW137*AT137*(DS137-DT137)/(100*DK137*(1000-AT137*DS137))</f>
        <v>0</v>
      </c>
      <c r="AH137">
        <f>(AI137 - AJ137 - DX137*1E3/(8.314*(DZ137+273.15)) * AL137/DW137 * AK137) * DW137/(100*DK137) * (1000 - DT137)/1000</f>
        <v>0</v>
      </c>
      <c r="AI137">
        <v>89.25546288717794</v>
      </c>
      <c r="AJ137">
        <v>103.8019575757575</v>
      </c>
      <c r="AK137">
        <v>-3.353561895869435</v>
      </c>
      <c r="AL137">
        <v>67.30139003579045</v>
      </c>
      <c r="AM137">
        <f>(AO137 - AN137 + DX137*1E3/(8.314*(DZ137+273.15)) * AQ137/DW137 * AP137) * DW137/(100*DK137) * 1000/(1000 - AO137)</f>
        <v>0</v>
      </c>
      <c r="AN137">
        <v>23.67175957652055</v>
      </c>
      <c r="AO137">
        <v>24.31727575757575</v>
      </c>
      <c r="AP137">
        <v>1.95990424989978E-06</v>
      </c>
      <c r="AQ137">
        <v>93.42874812251745</v>
      </c>
      <c r="AR137">
        <v>0</v>
      </c>
      <c r="AS137">
        <v>0</v>
      </c>
      <c r="AT137">
        <f>IF(AR137*$H$15&gt;=AV137,1.0,(AV137/(AV137-AR137*$H$15)))</f>
        <v>0</v>
      </c>
      <c r="AU137">
        <f>(AT137-1)*100</f>
        <v>0</v>
      </c>
      <c r="AV137">
        <f>MAX(0,($B$15+$C$15*EE137)/(1+$D$15*EE137)*DX137/(DZ137+273)*$E$15)</f>
        <v>0</v>
      </c>
      <c r="AW137" t="s">
        <v>429</v>
      </c>
      <c r="AX137" t="s">
        <v>429</v>
      </c>
      <c r="AY137">
        <v>0</v>
      </c>
      <c r="AZ137">
        <v>0</v>
      </c>
      <c r="BA137">
        <f>1-AY137/AZ137</f>
        <v>0</v>
      </c>
      <c r="BB137">
        <v>0</v>
      </c>
      <c r="BC137" t="s">
        <v>429</v>
      </c>
      <c r="BD137" t="s">
        <v>429</v>
      </c>
      <c r="BE137">
        <v>0</v>
      </c>
      <c r="BF137">
        <v>0</v>
      </c>
      <c r="BG137">
        <f>1-BE137/BF137</f>
        <v>0</v>
      </c>
      <c r="BH137">
        <v>0.5</v>
      </c>
      <c r="BI137">
        <f>DH137</f>
        <v>0</v>
      </c>
      <c r="BJ137">
        <f>K137</f>
        <v>0</v>
      </c>
      <c r="BK137">
        <f>BG137*BH137*BI137</f>
        <v>0</v>
      </c>
      <c r="BL137">
        <f>(BJ137-BB137)/BI137</f>
        <v>0</v>
      </c>
      <c r="BM137">
        <f>(AZ137-BF137)/BF137</f>
        <v>0</v>
      </c>
      <c r="BN137">
        <f>AY137/(BA137+AY137/BF137)</f>
        <v>0</v>
      </c>
      <c r="BO137" t="s">
        <v>429</v>
      </c>
      <c r="BP137">
        <v>0</v>
      </c>
      <c r="BQ137">
        <f>IF(BP137&lt;&gt;0, BP137, BN137)</f>
        <v>0</v>
      </c>
      <c r="BR137">
        <f>1-BQ137/BF137</f>
        <v>0</v>
      </c>
      <c r="BS137">
        <f>(BF137-BE137)/(BF137-BQ137)</f>
        <v>0</v>
      </c>
      <c r="BT137">
        <f>(AZ137-BF137)/(AZ137-BQ137)</f>
        <v>0</v>
      </c>
      <c r="BU137">
        <f>(BF137-BE137)/(BF137-AY137)</f>
        <v>0</v>
      </c>
      <c r="BV137">
        <f>(AZ137-BF137)/(AZ137-AY137)</f>
        <v>0</v>
      </c>
      <c r="BW137">
        <f>(BS137*BQ137/BE137)</f>
        <v>0</v>
      </c>
      <c r="BX137">
        <f>(1-BW137)</f>
        <v>0</v>
      </c>
      <c r="DG137">
        <f>$B$13*EF137+$C$13*EG137+$F$13*ER137*(1-EU137)</f>
        <v>0</v>
      </c>
      <c r="DH137">
        <f>DG137*DI137</f>
        <v>0</v>
      </c>
      <c r="DI137">
        <f>($B$13*$D$11+$C$13*$D$11+$F$13*((FE137+EW137)/MAX(FE137+EW137+FF137, 0.1)*$I$11+FF137/MAX(FE137+EW137+FF137, 0.1)*$J$11))/($B$13+$C$13+$F$13)</f>
        <v>0</v>
      </c>
      <c r="DJ137">
        <f>($B$13*$K$11+$C$13*$K$11+$F$13*((FE137+EW137)/MAX(FE137+EW137+FF137, 0.1)*$P$11+FF137/MAX(FE137+EW137+FF137, 0.1)*$Q$11))/($B$13+$C$13+$F$13)</f>
        <v>0</v>
      </c>
      <c r="DK137">
        <v>1.91</v>
      </c>
      <c r="DL137">
        <v>0.5</v>
      </c>
      <c r="DM137" t="s">
        <v>430</v>
      </c>
      <c r="DN137">
        <v>2</v>
      </c>
      <c r="DO137" t="b">
        <v>1</v>
      </c>
      <c r="DP137">
        <v>1679511144.314285</v>
      </c>
      <c r="DQ137">
        <v>125.0491071428571</v>
      </c>
      <c r="DR137">
        <v>102.5619321428571</v>
      </c>
      <c r="DS137">
        <v>24.31067142857143</v>
      </c>
      <c r="DT137">
        <v>23.67826071428571</v>
      </c>
      <c r="DU137">
        <v>125.5278928571429</v>
      </c>
      <c r="DV137">
        <v>24.01113571428571</v>
      </c>
      <c r="DW137">
        <v>500.0148928571429</v>
      </c>
      <c r="DX137">
        <v>90.01057142857142</v>
      </c>
      <c r="DY137">
        <v>0.09997422857142856</v>
      </c>
      <c r="DZ137">
        <v>26.37874642857143</v>
      </c>
      <c r="EA137">
        <v>27.48965</v>
      </c>
      <c r="EB137">
        <v>999.9000000000002</v>
      </c>
      <c r="EC137">
        <v>0</v>
      </c>
      <c r="ED137">
        <v>0</v>
      </c>
      <c r="EE137">
        <v>9999.797857142858</v>
      </c>
      <c r="EF137">
        <v>0</v>
      </c>
      <c r="EG137">
        <v>12.44753571428571</v>
      </c>
      <c r="EH137">
        <v>22.48717857142857</v>
      </c>
      <c r="EI137">
        <v>128.1649285714286</v>
      </c>
      <c r="EJ137">
        <v>105.0493607142857</v>
      </c>
      <c r="EK137">
        <v>0.6324113571428571</v>
      </c>
      <c r="EL137">
        <v>102.5619321428571</v>
      </c>
      <c r="EM137">
        <v>23.67826071428571</v>
      </c>
      <c r="EN137">
        <v>2.188217142857142</v>
      </c>
      <c r="EO137">
        <v>2.131293571428571</v>
      </c>
      <c r="EP137">
        <v>18.87631071428572</v>
      </c>
      <c r="EQ137">
        <v>18.455</v>
      </c>
      <c r="ER137">
        <v>2000.006071428572</v>
      </c>
      <c r="ES137">
        <v>0.9800019642857146</v>
      </c>
      <c r="ET137">
        <v>0.01999810357142857</v>
      </c>
      <c r="EU137">
        <v>0</v>
      </c>
      <c r="EV137">
        <v>166.27825</v>
      </c>
      <c r="EW137">
        <v>5.00078</v>
      </c>
      <c r="EX137">
        <v>3343.2975</v>
      </c>
      <c r="EY137">
        <v>16379.69642857143</v>
      </c>
      <c r="EZ137">
        <v>39.52210714285713</v>
      </c>
      <c r="FA137">
        <v>40.2497857142857</v>
      </c>
      <c r="FB137">
        <v>40.21407142857144</v>
      </c>
      <c r="FC137">
        <v>40.06896428571427</v>
      </c>
      <c r="FD137">
        <v>40.65157142857142</v>
      </c>
      <c r="FE137">
        <v>1955.106071428572</v>
      </c>
      <c r="FF137">
        <v>39.9</v>
      </c>
      <c r="FG137">
        <v>0</v>
      </c>
      <c r="FH137">
        <v>1679511134.2</v>
      </c>
      <c r="FI137">
        <v>0</v>
      </c>
      <c r="FJ137">
        <v>166.3304230769231</v>
      </c>
      <c r="FK137">
        <v>6.823623925648483</v>
      </c>
      <c r="FL137">
        <v>96.66700862134923</v>
      </c>
      <c r="FM137">
        <v>3343.665</v>
      </c>
      <c r="FN137">
        <v>15</v>
      </c>
      <c r="FO137">
        <v>0</v>
      </c>
      <c r="FP137" t="s">
        <v>431</v>
      </c>
      <c r="FQ137">
        <v>1679456443.1</v>
      </c>
      <c r="FR137">
        <v>1679456433.1</v>
      </c>
      <c r="FS137">
        <v>0</v>
      </c>
      <c r="FT137">
        <v>-0.109</v>
      </c>
      <c r="FU137">
        <v>0.019</v>
      </c>
      <c r="FV137">
        <v>-0.823</v>
      </c>
      <c r="FW137">
        <v>0.271</v>
      </c>
      <c r="FX137">
        <v>420</v>
      </c>
      <c r="FY137">
        <v>24</v>
      </c>
      <c r="FZ137">
        <v>0.71</v>
      </c>
      <c r="GA137">
        <v>0.25</v>
      </c>
      <c r="GB137">
        <v>22.2612243902439</v>
      </c>
      <c r="GC137">
        <v>3.906370034843232</v>
      </c>
      <c r="GD137">
        <v>0.3900812521867147</v>
      </c>
      <c r="GE137">
        <v>0</v>
      </c>
      <c r="GF137">
        <v>0.6317416829268292</v>
      </c>
      <c r="GG137">
        <v>0.03983153310104654</v>
      </c>
      <c r="GH137">
        <v>0.01074014757458458</v>
      </c>
      <c r="GI137">
        <v>1</v>
      </c>
      <c r="GJ137">
        <v>1</v>
      </c>
      <c r="GK137">
        <v>2</v>
      </c>
      <c r="GL137" t="s">
        <v>432</v>
      </c>
      <c r="GM137">
        <v>3.10457</v>
      </c>
      <c r="GN137">
        <v>2.7354</v>
      </c>
      <c r="GO137">
        <v>0.0257428</v>
      </c>
      <c r="GP137">
        <v>0.019942</v>
      </c>
      <c r="GQ137">
        <v>0.109151</v>
      </c>
      <c r="GR137">
        <v>0.108473</v>
      </c>
      <c r="GS137">
        <v>25104.2</v>
      </c>
      <c r="GT137">
        <v>24936.2</v>
      </c>
      <c r="GU137">
        <v>26304.2</v>
      </c>
      <c r="GV137">
        <v>25770.4</v>
      </c>
      <c r="GW137">
        <v>37598.8</v>
      </c>
      <c r="GX137">
        <v>35043.7</v>
      </c>
      <c r="GY137">
        <v>46027</v>
      </c>
      <c r="GZ137">
        <v>42558.8</v>
      </c>
      <c r="HA137">
        <v>1.92395</v>
      </c>
      <c r="HB137">
        <v>1.9712</v>
      </c>
      <c r="HC137">
        <v>0.112586</v>
      </c>
      <c r="HD137">
        <v>0</v>
      </c>
      <c r="HE137">
        <v>25.6559</v>
      </c>
      <c r="HF137">
        <v>999.9</v>
      </c>
      <c r="HG137">
        <v>57.1</v>
      </c>
      <c r="HH137">
        <v>29.1</v>
      </c>
      <c r="HI137">
        <v>25.6619</v>
      </c>
      <c r="HJ137">
        <v>60.4632</v>
      </c>
      <c r="HK137">
        <v>25.6731</v>
      </c>
      <c r="HL137">
        <v>1</v>
      </c>
      <c r="HM137">
        <v>-0.124604</v>
      </c>
      <c r="HN137">
        <v>0.273502</v>
      </c>
      <c r="HO137">
        <v>20.2751</v>
      </c>
      <c r="HP137">
        <v>5.21654</v>
      </c>
      <c r="HQ137">
        <v>11.9791</v>
      </c>
      <c r="HR137">
        <v>4.9649</v>
      </c>
      <c r="HS137">
        <v>3.2738</v>
      </c>
      <c r="HT137">
        <v>9999</v>
      </c>
      <c r="HU137">
        <v>9999</v>
      </c>
      <c r="HV137">
        <v>9999</v>
      </c>
      <c r="HW137">
        <v>936.3</v>
      </c>
      <c r="HX137">
        <v>1.86415</v>
      </c>
      <c r="HY137">
        <v>1.86012</v>
      </c>
      <c r="HZ137">
        <v>1.85837</v>
      </c>
      <c r="IA137">
        <v>1.85986</v>
      </c>
      <c r="IB137">
        <v>1.85989</v>
      </c>
      <c r="IC137">
        <v>1.85826</v>
      </c>
      <c r="ID137">
        <v>1.85731</v>
      </c>
      <c r="IE137">
        <v>1.8523</v>
      </c>
      <c r="IF137">
        <v>0</v>
      </c>
      <c r="IG137">
        <v>0</v>
      </c>
      <c r="IH137">
        <v>0</v>
      </c>
      <c r="II137">
        <v>0</v>
      </c>
      <c r="IJ137" t="s">
        <v>433</v>
      </c>
      <c r="IK137" t="s">
        <v>434</v>
      </c>
      <c r="IL137" t="s">
        <v>435</v>
      </c>
      <c r="IM137" t="s">
        <v>435</v>
      </c>
      <c r="IN137" t="s">
        <v>435</v>
      </c>
      <c r="IO137" t="s">
        <v>435</v>
      </c>
      <c r="IP137">
        <v>0</v>
      </c>
      <c r="IQ137">
        <v>100</v>
      </c>
      <c r="IR137">
        <v>100</v>
      </c>
      <c r="IS137">
        <v>-0.45</v>
      </c>
      <c r="IT137">
        <v>0.2997</v>
      </c>
      <c r="IU137">
        <v>-0.3228139330668147</v>
      </c>
      <c r="IV137">
        <v>-0.001399286051689175</v>
      </c>
      <c r="IW137">
        <v>1.297619083215453E-06</v>
      </c>
      <c r="IX137">
        <v>-4.997941095464379E-10</v>
      </c>
      <c r="IY137">
        <v>-0.005634625857734406</v>
      </c>
      <c r="IZ137">
        <v>-0.003512179546530375</v>
      </c>
      <c r="JA137">
        <v>0.0008073039280847738</v>
      </c>
      <c r="JB137">
        <v>-5.485301315548657E-06</v>
      </c>
      <c r="JC137">
        <v>2</v>
      </c>
      <c r="JD137">
        <v>1997</v>
      </c>
      <c r="JE137">
        <v>1</v>
      </c>
      <c r="JF137">
        <v>25</v>
      </c>
      <c r="JG137">
        <v>911.8</v>
      </c>
      <c r="JH137">
        <v>912</v>
      </c>
      <c r="JI137">
        <v>0.306396</v>
      </c>
      <c r="JJ137">
        <v>2.67578</v>
      </c>
      <c r="JK137">
        <v>1.49658</v>
      </c>
      <c r="JL137">
        <v>2.39136</v>
      </c>
      <c r="JM137">
        <v>1.54907</v>
      </c>
      <c r="JN137">
        <v>2.4353</v>
      </c>
      <c r="JO137">
        <v>34.3269</v>
      </c>
      <c r="JP137">
        <v>24.2013</v>
      </c>
      <c r="JQ137">
        <v>18</v>
      </c>
      <c r="JR137">
        <v>489.374</v>
      </c>
      <c r="JS137">
        <v>532.581</v>
      </c>
      <c r="JT137">
        <v>24.665</v>
      </c>
      <c r="JU137">
        <v>25.7095</v>
      </c>
      <c r="JV137">
        <v>30.0004</v>
      </c>
      <c r="JW137">
        <v>25.7855</v>
      </c>
      <c r="JX137">
        <v>25.7375</v>
      </c>
      <c r="JY137">
        <v>6.21243</v>
      </c>
      <c r="JZ137">
        <v>10.0432</v>
      </c>
      <c r="KA137">
        <v>100</v>
      </c>
      <c r="KB137">
        <v>24.6576</v>
      </c>
      <c r="KC137">
        <v>52.146</v>
      </c>
      <c r="KD137">
        <v>23.7352</v>
      </c>
      <c r="KE137">
        <v>100.559</v>
      </c>
      <c r="KF137">
        <v>100.967</v>
      </c>
    </row>
    <row r="138" spans="1:292">
      <c r="A138">
        <v>120</v>
      </c>
      <c r="B138">
        <v>1679511157.1</v>
      </c>
      <c r="C138">
        <v>2569.599999904633</v>
      </c>
      <c r="D138" t="s">
        <v>673</v>
      </c>
      <c r="E138" t="s">
        <v>674</v>
      </c>
      <c r="F138">
        <v>5</v>
      </c>
      <c r="G138" t="s">
        <v>428</v>
      </c>
      <c r="H138">
        <v>1679511149.6</v>
      </c>
      <c r="I138">
        <f>(J138)/1000</f>
        <v>0</v>
      </c>
      <c r="J138">
        <f>IF(DO138, AM138, AG138)</f>
        <v>0</v>
      </c>
      <c r="K138">
        <f>IF(DO138, AH138, AF138)</f>
        <v>0</v>
      </c>
      <c r="L138">
        <f>DQ138 - IF(AT138&gt;1, K138*DK138*100.0/(AV138*EE138), 0)</f>
        <v>0</v>
      </c>
      <c r="M138">
        <f>((S138-I138/2)*L138-K138)/(S138+I138/2)</f>
        <v>0</v>
      </c>
      <c r="N138">
        <f>M138*(DX138+DY138)/1000.0</f>
        <v>0</v>
      </c>
      <c r="O138">
        <f>(DQ138 - IF(AT138&gt;1, K138*DK138*100.0/(AV138*EE138), 0))*(DX138+DY138)/1000.0</f>
        <v>0</v>
      </c>
      <c r="P138">
        <f>2.0/((1/R138-1/Q138)+SIGN(R138)*SQRT((1/R138-1/Q138)*(1/R138-1/Q138) + 4*DL138/((DL138+1)*(DL138+1))*(2*1/R138*1/Q138-1/Q138*1/Q138)))</f>
        <v>0</v>
      </c>
      <c r="Q138">
        <f>IF(LEFT(DM138,1)&lt;&gt;"0",IF(LEFT(DM138,1)="1",3.0,DN138),$D$5+$E$5*(EE138*DX138/($K$5*1000))+$F$5*(EE138*DX138/($K$5*1000))*MAX(MIN(DK138,$J$5),$I$5)*MAX(MIN(DK138,$J$5),$I$5)+$G$5*MAX(MIN(DK138,$J$5),$I$5)*(EE138*DX138/($K$5*1000))+$H$5*(EE138*DX138/($K$5*1000))*(EE138*DX138/($K$5*1000)))</f>
        <v>0</v>
      </c>
      <c r="R138">
        <f>I138*(1000-(1000*0.61365*exp(17.502*V138/(240.97+V138))/(DX138+DY138)+DS138)/2)/(1000*0.61365*exp(17.502*V138/(240.97+V138))/(DX138+DY138)-DS138)</f>
        <v>0</v>
      </c>
      <c r="S138">
        <f>1/((DL138+1)/(P138/1.6)+1/(Q138/1.37)) + DL138/((DL138+1)/(P138/1.6) + DL138/(Q138/1.37))</f>
        <v>0</v>
      </c>
      <c r="T138">
        <f>(DG138*DJ138)</f>
        <v>0</v>
      </c>
      <c r="U138">
        <f>(DZ138+(T138+2*0.95*5.67E-8*(((DZ138+$B$9)+273)^4-(DZ138+273)^4)-44100*I138)/(1.84*29.3*Q138+8*0.95*5.67E-8*(DZ138+273)^3))</f>
        <v>0</v>
      </c>
      <c r="V138">
        <f>($C$9*EA138+$D$9*EB138+$E$9*U138)</f>
        <v>0</v>
      </c>
      <c r="W138">
        <f>0.61365*exp(17.502*V138/(240.97+V138))</f>
        <v>0</v>
      </c>
      <c r="X138">
        <f>(Y138/Z138*100)</f>
        <v>0</v>
      </c>
      <c r="Y138">
        <f>DS138*(DX138+DY138)/1000</f>
        <v>0</v>
      </c>
      <c r="Z138">
        <f>0.61365*exp(17.502*DZ138/(240.97+DZ138))</f>
        <v>0</v>
      </c>
      <c r="AA138">
        <f>(W138-DS138*(DX138+DY138)/1000)</f>
        <v>0</v>
      </c>
      <c r="AB138">
        <f>(-I138*44100)</f>
        <v>0</v>
      </c>
      <c r="AC138">
        <f>2*29.3*Q138*0.92*(DZ138-V138)</f>
        <v>0</v>
      </c>
      <c r="AD138">
        <f>2*0.95*5.67E-8*(((DZ138+$B$9)+273)^4-(V138+273)^4)</f>
        <v>0</v>
      </c>
      <c r="AE138">
        <f>T138+AD138+AB138+AC138</f>
        <v>0</v>
      </c>
      <c r="AF138">
        <f>DW138*AT138*(DR138-DQ138*(1000-AT138*DT138)/(1000-AT138*DS138))/(100*DK138)</f>
        <v>0</v>
      </c>
      <c r="AG138">
        <f>1000*DW138*AT138*(DS138-DT138)/(100*DK138*(1000-AT138*DS138))</f>
        <v>0</v>
      </c>
      <c r="AH138">
        <f>(AI138 - AJ138 - DX138*1E3/(8.314*(DZ138+273.15)) * AL138/DW138 * AK138) * DW138/(100*DK138) * (1000 - DT138)/1000</f>
        <v>0</v>
      </c>
      <c r="AI138">
        <v>72.2149227617041</v>
      </c>
      <c r="AJ138">
        <v>87.06391636363632</v>
      </c>
      <c r="AK138">
        <v>-3.347427116297983</v>
      </c>
      <c r="AL138">
        <v>67.30139003579045</v>
      </c>
      <c r="AM138">
        <f>(AO138 - AN138 + DX138*1E3/(8.314*(DZ138+273.15)) * AQ138/DW138 * AP138) * DW138/(100*DK138) * 1000/(1000 - AO138)</f>
        <v>0</v>
      </c>
      <c r="AN138">
        <v>23.66283658518874</v>
      </c>
      <c r="AO138">
        <v>24.31359818181818</v>
      </c>
      <c r="AP138">
        <v>-2.712514855274852E-06</v>
      </c>
      <c r="AQ138">
        <v>93.42874812251745</v>
      </c>
      <c r="AR138">
        <v>0</v>
      </c>
      <c r="AS138">
        <v>0</v>
      </c>
      <c r="AT138">
        <f>IF(AR138*$H$15&gt;=AV138,1.0,(AV138/(AV138-AR138*$H$15)))</f>
        <v>0</v>
      </c>
      <c r="AU138">
        <f>(AT138-1)*100</f>
        <v>0</v>
      </c>
      <c r="AV138">
        <f>MAX(0,($B$15+$C$15*EE138)/(1+$D$15*EE138)*DX138/(DZ138+273)*$E$15)</f>
        <v>0</v>
      </c>
      <c r="AW138" t="s">
        <v>429</v>
      </c>
      <c r="AX138" t="s">
        <v>429</v>
      </c>
      <c r="AY138">
        <v>0</v>
      </c>
      <c r="AZ138">
        <v>0</v>
      </c>
      <c r="BA138">
        <f>1-AY138/AZ138</f>
        <v>0</v>
      </c>
      <c r="BB138">
        <v>0</v>
      </c>
      <c r="BC138" t="s">
        <v>429</v>
      </c>
      <c r="BD138" t="s">
        <v>429</v>
      </c>
      <c r="BE138">
        <v>0</v>
      </c>
      <c r="BF138">
        <v>0</v>
      </c>
      <c r="BG138">
        <f>1-BE138/BF138</f>
        <v>0</v>
      </c>
      <c r="BH138">
        <v>0.5</v>
      </c>
      <c r="BI138">
        <f>DH138</f>
        <v>0</v>
      </c>
      <c r="BJ138">
        <f>K138</f>
        <v>0</v>
      </c>
      <c r="BK138">
        <f>BG138*BH138*BI138</f>
        <v>0</v>
      </c>
      <c r="BL138">
        <f>(BJ138-BB138)/BI138</f>
        <v>0</v>
      </c>
      <c r="BM138">
        <f>(AZ138-BF138)/BF138</f>
        <v>0</v>
      </c>
      <c r="BN138">
        <f>AY138/(BA138+AY138/BF138)</f>
        <v>0</v>
      </c>
      <c r="BO138" t="s">
        <v>429</v>
      </c>
      <c r="BP138">
        <v>0</v>
      </c>
      <c r="BQ138">
        <f>IF(BP138&lt;&gt;0, BP138, BN138)</f>
        <v>0</v>
      </c>
      <c r="BR138">
        <f>1-BQ138/BF138</f>
        <v>0</v>
      </c>
      <c r="BS138">
        <f>(BF138-BE138)/(BF138-BQ138)</f>
        <v>0</v>
      </c>
      <c r="BT138">
        <f>(AZ138-BF138)/(AZ138-BQ138)</f>
        <v>0</v>
      </c>
      <c r="BU138">
        <f>(BF138-BE138)/(BF138-AY138)</f>
        <v>0</v>
      </c>
      <c r="BV138">
        <f>(AZ138-BF138)/(AZ138-AY138)</f>
        <v>0</v>
      </c>
      <c r="BW138">
        <f>(BS138*BQ138/BE138)</f>
        <v>0</v>
      </c>
      <c r="BX138">
        <f>(1-BW138)</f>
        <v>0</v>
      </c>
      <c r="DG138">
        <f>$B$13*EF138+$C$13*EG138+$F$13*ER138*(1-EU138)</f>
        <v>0</v>
      </c>
      <c r="DH138">
        <f>DG138*DI138</f>
        <v>0</v>
      </c>
      <c r="DI138">
        <f>($B$13*$D$11+$C$13*$D$11+$F$13*((FE138+EW138)/MAX(FE138+EW138+FF138, 0.1)*$I$11+FF138/MAX(FE138+EW138+FF138, 0.1)*$J$11))/($B$13+$C$13+$F$13)</f>
        <v>0</v>
      </c>
      <c r="DJ138">
        <f>($B$13*$K$11+$C$13*$K$11+$F$13*((FE138+EW138)/MAX(FE138+EW138+FF138, 0.1)*$P$11+FF138/MAX(FE138+EW138+FF138, 0.1)*$Q$11))/($B$13+$C$13+$F$13)</f>
        <v>0</v>
      </c>
      <c r="DK138">
        <v>1.91</v>
      </c>
      <c r="DL138">
        <v>0.5</v>
      </c>
      <c r="DM138" t="s">
        <v>430</v>
      </c>
      <c r="DN138">
        <v>2</v>
      </c>
      <c r="DO138" t="b">
        <v>1</v>
      </c>
      <c r="DP138">
        <v>1679511149.6</v>
      </c>
      <c r="DQ138">
        <v>107.8156259259259</v>
      </c>
      <c r="DR138">
        <v>84.95350000000001</v>
      </c>
      <c r="DS138">
        <v>24.31515555555556</v>
      </c>
      <c r="DT138">
        <v>23.67051111111111</v>
      </c>
      <c r="DU138">
        <v>108.2752</v>
      </c>
      <c r="DV138">
        <v>24.01551851851852</v>
      </c>
      <c r="DW138">
        <v>499.9966296296296</v>
      </c>
      <c r="DX138">
        <v>90.01058148148149</v>
      </c>
      <c r="DY138">
        <v>0.09994157777777778</v>
      </c>
      <c r="DZ138">
        <v>26.3791</v>
      </c>
      <c r="EA138">
        <v>27.49307037037038</v>
      </c>
      <c r="EB138">
        <v>999.9000000000001</v>
      </c>
      <c r="EC138">
        <v>0</v>
      </c>
      <c r="ED138">
        <v>0</v>
      </c>
      <c r="EE138">
        <v>9995.762592592593</v>
      </c>
      <c r="EF138">
        <v>0</v>
      </c>
      <c r="EG138">
        <v>12.4464</v>
      </c>
      <c r="EH138">
        <v>22.86217777777778</v>
      </c>
      <c r="EI138">
        <v>110.5026222222222</v>
      </c>
      <c r="EJ138">
        <v>87.0131925925926</v>
      </c>
      <c r="EK138">
        <v>0.6446483333333333</v>
      </c>
      <c r="EL138">
        <v>84.95350000000001</v>
      </c>
      <c r="EM138">
        <v>23.67051111111111</v>
      </c>
      <c r="EN138">
        <v>2.188621111111111</v>
      </c>
      <c r="EO138">
        <v>2.130596666666667</v>
      </c>
      <c r="EP138">
        <v>18.87927407407407</v>
      </c>
      <c r="EQ138">
        <v>18.44977407407407</v>
      </c>
      <c r="ER138">
        <v>1999.994074074074</v>
      </c>
      <c r="ES138">
        <v>0.9800015555555556</v>
      </c>
      <c r="ET138">
        <v>0.01999851851851852</v>
      </c>
      <c r="EU138">
        <v>0</v>
      </c>
      <c r="EV138">
        <v>166.8144444444445</v>
      </c>
      <c r="EW138">
        <v>5.00078</v>
      </c>
      <c r="EX138">
        <v>3352.053703703703</v>
      </c>
      <c r="EY138">
        <v>16379.58888888889</v>
      </c>
      <c r="EZ138">
        <v>39.48122222222222</v>
      </c>
      <c r="FA138">
        <v>40.20118518518519</v>
      </c>
      <c r="FB138">
        <v>40.15033333333333</v>
      </c>
      <c r="FC138">
        <v>39.97196296296296</v>
      </c>
      <c r="FD138">
        <v>40.59466666666667</v>
      </c>
      <c r="FE138">
        <v>1955.094074074074</v>
      </c>
      <c r="FF138">
        <v>39.9</v>
      </c>
      <c r="FG138">
        <v>0</v>
      </c>
      <c r="FH138">
        <v>1679511139</v>
      </c>
      <c r="FI138">
        <v>0</v>
      </c>
      <c r="FJ138">
        <v>166.8041153846154</v>
      </c>
      <c r="FK138">
        <v>5.700068356604125</v>
      </c>
      <c r="FL138">
        <v>103.1148716611088</v>
      </c>
      <c r="FM138">
        <v>3351.608076923077</v>
      </c>
      <c r="FN138">
        <v>15</v>
      </c>
      <c r="FO138">
        <v>0</v>
      </c>
      <c r="FP138" t="s">
        <v>431</v>
      </c>
      <c r="FQ138">
        <v>1679456443.1</v>
      </c>
      <c r="FR138">
        <v>1679456433.1</v>
      </c>
      <c r="FS138">
        <v>0</v>
      </c>
      <c r="FT138">
        <v>-0.109</v>
      </c>
      <c r="FU138">
        <v>0.019</v>
      </c>
      <c r="FV138">
        <v>-0.823</v>
      </c>
      <c r="FW138">
        <v>0.271</v>
      </c>
      <c r="FX138">
        <v>420</v>
      </c>
      <c r="FY138">
        <v>24</v>
      </c>
      <c r="FZ138">
        <v>0.71</v>
      </c>
      <c r="GA138">
        <v>0.25</v>
      </c>
      <c r="GB138">
        <v>22.6252</v>
      </c>
      <c r="GC138">
        <v>4.261983489681038</v>
      </c>
      <c r="GD138">
        <v>0.4123257741155654</v>
      </c>
      <c r="GE138">
        <v>0</v>
      </c>
      <c r="GF138">
        <v>0.6366136499999999</v>
      </c>
      <c r="GG138">
        <v>0.1410223564727954</v>
      </c>
      <c r="GH138">
        <v>0.01377341683198109</v>
      </c>
      <c r="GI138">
        <v>1</v>
      </c>
      <c r="GJ138">
        <v>1</v>
      </c>
      <c r="GK138">
        <v>2</v>
      </c>
      <c r="GL138" t="s">
        <v>432</v>
      </c>
      <c r="GM138">
        <v>3.10455</v>
      </c>
      <c r="GN138">
        <v>2.73536</v>
      </c>
      <c r="GO138">
        <v>0.0217315</v>
      </c>
      <c r="GP138">
        <v>0.0157334</v>
      </c>
      <c r="GQ138">
        <v>0.10914</v>
      </c>
      <c r="GR138">
        <v>0.108439</v>
      </c>
      <c r="GS138">
        <v>25207</v>
      </c>
      <c r="GT138">
        <v>25043.4</v>
      </c>
      <c r="GU138">
        <v>26303.5</v>
      </c>
      <c r="GV138">
        <v>25770.4</v>
      </c>
      <c r="GW138">
        <v>37597.9</v>
      </c>
      <c r="GX138">
        <v>35044.2</v>
      </c>
      <c r="GY138">
        <v>46025.9</v>
      </c>
      <c r="GZ138">
        <v>42558.4</v>
      </c>
      <c r="HA138">
        <v>1.9236</v>
      </c>
      <c r="HB138">
        <v>1.97113</v>
      </c>
      <c r="HC138">
        <v>0.11361</v>
      </c>
      <c r="HD138">
        <v>0</v>
      </c>
      <c r="HE138">
        <v>25.6505</v>
      </c>
      <c r="HF138">
        <v>999.9</v>
      </c>
      <c r="HG138">
        <v>57.1</v>
      </c>
      <c r="HH138">
        <v>29.1</v>
      </c>
      <c r="HI138">
        <v>25.6596</v>
      </c>
      <c r="HJ138">
        <v>60.6232</v>
      </c>
      <c r="HK138">
        <v>25.6891</v>
      </c>
      <c r="HL138">
        <v>1</v>
      </c>
      <c r="HM138">
        <v>-0.123996</v>
      </c>
      <c r="HN138">
        <v>0.323543</v>
      </c>
      <c r="HO138">
        <v>20.2751</v>
      </c>
      <c r="HP138">
        <v>5.21654</v>
      </c>
      <c r="HQ138">
        <v>11.9794</v>
      </c>
      <c r="HR138">
        <v>4.9648</v>
      </c>
      <c r="HS138">
        <v>3.2738</v>
      </c>
      <c r="HT138">
        <v>9999</v>
      </c>
      <c r="HU138">
        <v>9999</v>
      </c>
      <c r="HV138">
        <v>9999</v>
      </c>
      <c r="HW138">
        <v>936.3</v>
      </c>
      <c r="HX138">
        <v>1.86415</v>
      </c>
      <c r="HY138">
        <v>1.86012</v>
      </c>
      <c r="HZ138">
        <v>1.85835</v>
      </c>
      <c r="IA138">
        <v>1.85983</v>
      </c>
      <c r="IB138">
        <v>1.85989</v>
      </c>
      <c r="IC138">
        <v>1.85826</v>
      </c>
      <c r="ID138">
        <v>1.85731</v>
      </c>
      <c r="IE138">
        <v>1.8523</v>
      </c>
      <c r="IF138">
        <v>0</v>
      </c>
      <c r="IG138">
        <v>0</v>
      </c>
      <c r="IH138">
        <v>0</v>
      </c>
      <c r="II138">
        <v>0</v>
      </c>
      <c r="IJ138" t="s">
        <v>433</v>
      </c>
      <c r="IK138" t="s">
        <v>434</v>
      </c>
      <c r="IL138" t="s">
        <v>435</v>
      </c>
      <c r="IM138" t="s">
        <v>435</v>
      </c>
      <c r="IN138" t="s">
        <v>435</v>
      </c>
      <c r="IO138" t="s">
        <v>435</v>
      </c>
      <c r="IP138">
        <v>0</v>
      </c>
      <c r="IQ138">
        <v>100</v>
      </c>
      <c r="IR138">
        <v>100</v>
      </c>
      <c r="IS138">
        <v>-0.431</v>
      </c>
      <c r="IT138">
        <v>0.2996</v>
      </c>
      <c r="IU138">
        <v>-0.3228139330668147</v>
      </c>
      <c r="IV138">
        <v>-0.001399286051689175</v>
      </c>
      <c r="IW138">
        <v>1.297619083215453E-06</v>
      </c>
      <c r="IX138">
        <v>-4.997941095464379E-10</v>
      </c>
      <c r="IY138">
        <v>-0.005634625857734406</v>
      </c>
      <c r="IZ138">
        <v>-0.003512179546530375</v>
      </c>
      <c r="JA138">
        <v>0.0008073039280847738</v>
      </c>
      <c r="JB138">
        <v>-5.485301315548657E-06</v>
      </c>
      <c r="JC138">
        <v>2</v>
      </c>
      <c r="JD138">
        <v>1997</v>
      </c>
      <c r="JE138">
        <v>1</v>
      </c>
      <c r="JF138">
        <v>25</v>
      </c>
      <c r="JG138">
        <v>911.9</v>
      </c>
      <c r="JH138">
        <v>912.1</v>
      </c>
      <c r="JI138">
        <v>0.262451</v>
      </c>
      <c r="JJ138">
        <v>2.68921</v>
      </c>
      <c r="JK138">
        <v>1.49658</v>
      </c>
      <c r="JL138">
        <v>2.39136</v>
      </c>
      <c r="JM138">
        <v>1.54907</v>
      </c>
      <c r="JN138">
        <v>2.40356</v>
      </c>
      <c r="JO138">
        <v>34.3269</v>
      </c>
      <c r="JP138">
        <v>24.1926</v>
      </c>
      <c r="JQ138">
        <v>18</v>
      </c>
      <c r="JR138">
        <v>489.194</v>
      </c>
      <c r="JS138">
        <v>532.55</v>
      </c>
      <c r="JT138">
        <v>24.6712</v>
      </c>
      <c r="JU138">
        <v>25.7127</v>
      </c>
      <c r="JV138">
        <v>30.0006</v>
      </c>
      <c r="JW138">
        <v>25.7882</v>
      </c>
      <c r="JX138">
        <v>25.7397</v>
      </c>
      <c r="JY138">
        <v>5.3492</v>
      </c>
      <c r="JZ138">
        <v>10.0432</v>
      </c>
      <c r="KA138">
        <v>100</v>
      </c>
      <c r="KB138">
        <v>24.6627</v>
      </c>
      <c r="KC138">
        <v>32.111</v>
      </c>
      <c r="KD138">
        <v>23.7352</v>
      </c>
      <c r="KE138">
        <v>100.557</v>
      </c>
      <c r="KF138">
        <v>100.966</v>
      </c>
    </row>
    <row r="139" spans="1:292">
      <c r="A139">
        <v>121</v>
      </c>
      <c r="B139">
        <v>1679511254.1</v>
      </c>
      <c r="C139">
        <v>2666.599999904633</v>
      </c>
      <c r="D139" t="s">
        <v>675</v>
      </c>
      <c r="E139" t="s">
        <v>676</v>
      </c>
      <c r="F139">
        <v>5</v>
      </c>
      <c r="G139" t="s">
        <v>428</v>
      </c>
      <c r="H139">
        <v>1679511246.099999</v>
      </c>
      <c r="I139">
        <f>(J139)/1000</f>
        <v>0</v>
      </c>
      <c r="J139">
        <f>IF(DO139, AM139, AG139)</f>
        <v>0</v>
      </c>
      <c r="K139">
        <f>IF(DO139, AH139, AF139)</f>
        <v>0</v>
      </c>
      <c r="L139">
        <f>DQ139 - IF(AT139&gt;1, K139*DK139*100.0/(AV139*EE139), 0)</f>
        <v>0</v>
      </c>
      <c r="M139">
        <f>((S139-I139/2)*L139-K139)/(S139+I139/2)</f>
        <v>0</v>
      </c>
      <c r="N139">
        <f>M139*(DX139+DY139)/1000.0</f>
        <v>0</v>
      </c>
      <c r="O139">
        <f>(DQ139 - IF(AT139&gt;1, K139*DK139*100.0/(AV139*EE139), 0))*(DX139+DY139)/1000.0</f>
        <v>0</v>
      </c>
      <c r="P139">
        <f>2.0/((1/R139-1/Q139)+SIGN(R139)*SQRT((1/R139-1/Q139)*(1/R139-1/Q139) + 4*DL139/((DL139+1)*(DL139+1))*(2*1/R139*1/Q139-1/Q139*1/Q139)))</f>
        <v>0</v>
      </c>
      <c r="Q139">
        <f>IF(LEFT(DM139,1)&lt;&gt;"0",IF(LEFT(DM139,1)="1",3.0,DN139),$D$5+$E$5*(EE139*DX139/($K$5*1000))+$F$5*(EE139*DX139/($K$5*1000))*MAX(MIN(DK139,$J$5),$I$5)*MAX(MIN(DK139,$J$5),$I$5)+$G$5*MAX(MIN(DK139,$J$5),$I$5)*(EE139*DX139/($K$5*1000))+$H$5*(EE139*DX139/($K$5*1000))*(EE139*DX139/($K$5*1000)))</f>
        <v>0</v>
      </c>
      <c r="R139">
        <f>I139*(1000-(1000*0.61365*exp(17.502*V139/(240.97+V139))/(DX139+DY139)+DS139)/2)/(1000*0.61365*exp(17.502*V139/(240.97+V139))/(DX139+DY139)-DS139)</f>
        <v>0</v>
      </c>
      <c r="S139">
        <f>1/((DL139+1)/(P139/1.6)+1/(Q139/1.37)) + DL139/((DL139+1)/(P139/1.6) + DL139/(Q139/1.37))</f>
        <v>0</v>
      </c>
      <c r="T139">
        <f>(DG139*DJ139)</f>
        <v>0</v>
      </c>
      <c r="U139">
        <f>(DZ139+(T139+2*0.95*5.67E-8*(((DZ139+$B$9)+273)^4-(DZ139+273)^4)-44100*I139)/(1.84*29.3*Q139+8*0.95*5.67E-8*(DZ139+273)^3))</f>
        <v>0</v>
      </c>
      <c r="V139">
        <f>($C$9*EA139+$D$9*EB139+$E$9*U139)</f>
        <v>0</v>
      </c>
      <c r="W139">
        <f>0.61365*exp(17.502*V139/(240.97+V139))</f>
        <v>0</v>
      </c>
      <c r="X139">
        <f>(Y139/Z139*100)</f>
        <v>0</v>
      </c>
      <c r="Y139">
        <f>DS139*(DX139+DY139)/1000</f>
        <v>0</v>
      </c>
      <c r="Z139">
        <f>0.61365*exp(17.502*DZ139/(240.97+DZ139))</f>
        <v>0</v>
      </c>
      <c r="AA139">
        <f>(W139-DS139*(DX139+DY139)/1000)</f>
        <v>0</v>
      </c>
      <c r="AB139">
        <f>(-I139*44100)</f>
        <v>0</v>
      </c>
      <c r="AC139">
        <f>2*29.3*Q139*0.92*(DZ139-V139)</f>
        <v>0</v>
      </c>
      <c r="AD139">
        <f>2*0.95*5.67E-8*(((DZ139+$B$9)+273)^4-(V139+273)^4)</f>
        <v>0</v>
      </c>
      <c r="AE139">
        <f>T139+AD139+AB139+AC139</f>
        <v>0</v>
      </c>
      <c r="AF139">
        <f>DW139*AT139*(DR139-DQ139*(1000-AT139*DT139)/(1000-AT139*DS139))/(100*DK139)</f>
        <v>0</v>
      </c>
      <c r="AG139">
        <f>1000*DW139*AT139*(DS139-DT139)/(100*DK139*(1000-AT139*DS139))</f>
        <v>0</v>
      </c>
      <c r="AH139">
        <f>(AI139 - AJ139 - DX139*1E3/(8.314*(DZ139+273.15)) * AL139/DW139 * AK139) * DW139/(100*DK139) * (1000 - DT139)/1000</f>
        <v>0</v>
      </c>
      <c r="AI139">
        <v>430.1621363676326</v>
      </c>
      <c r="AJ139">
        <v>425.0443212121212</v>
      </c>
      <c r="AK139">
        <v>-0.001685634937274019</v>
      </c>
      <c r="AL139">
        <v>67.30139003579045</v>
      </c>
      <c r="AM139">
        <f>(AO139 - AN139 + DX139*1E3/(8.314*(DZ139+273.15)) * AQ139/DW139 * AP139) * DW139/(100*DK139) * 1000/(1000 - AO139)</f>
        <v>0</v>
      </c>
      <c r="AN139">
        <v>23.60276798372065</v>
      </c>
      <c r="AO139">
        <v>24.32189151515151</v>
      </c>
      <c r="AP139">
        <v>-2.266420012686075E-05</v>
      </c>
      <c r="AQ139">
        <v>93.42874812251745</v>
      </c>
      <c r="AR139">
        <v>0</v>
      </c>
      <c r="AS139">
        <v>0</v>
      </c>
      <c r="AT139">
        <f>IF(AR139*$H$15&gt;=AV139,1.0,(AV139/(AV139-AR139*$H$15)))</f>
        <v>0</v>
      </c>
      <c r="AU139">
        <f>(AT139-1)*100</f>
        <v>0</v>
      </c>
      <c r="AV139">
        <f>MAX(0,($B$15+$C$15*EE139)/(1+$D$15*EE139)*DX139/(DZ139+273)*$E$15)</f>
        <v>0</v>
      </c>
      <c r="AW139" t="s">
        <v>429</v>
      </c>
      <c r="AX139" t="s">
        <v>429</v>
      </c>
      <c r="AY139">
        <v>0</v>
      </c>
      <c r="AZ139">
        <v>0</v>
      </c>
      <c r="BA139">
        <f>1-AY139/AZ139</f>
        <v>0</v>
      </c>
      <c r="BB139">
        <v>0</v>
      </c>
      <c r="BC139" t="s">
        <v>429</v>
      </c>
      <c r="BD139" t="s">
        <v>429</v>
      </c>
      <c r="BE139">
        <v>0</v>
      </c>
      <c r="BF139">
        <v>0</v>
      </c>
      <c r="BG139">
        <f>1-BE139/BF139</f>
        <v>0</v>
      </c>
      <c r="BH139">
        <v>0.5</v>
      </c>
      <c r="BI139">
        <f>DH139</f>
        <v>0</v>
      </c>
      <c r="BJ139">
        <f>K139</f>
        <v>0</v>
      </c>
      <c r="BK139">
        <f>BG139*BH139*BI139</f>
        <v>0</v>
      </c>
      <c r="BL139">
        <f>(BJ139-BB139)/BI139</f>
        <v>0</v>
      </c>
      <c r="BM139">
        <f>(AZ139-BF139)/BF139</f>
        <v>0</v>
      </c>
      <c r="BN139">
        <f>AY139/(BA139+AY139/BF139)</f>
        <v>0</v>
      </c>
      <c r="BO139" t="s">
        <v>429</v>
      </c>
      <c r="BP139">
        <v>0</v>
      </c>
      <c r="BQ139">
        <f>IF(BP139&lt;&gt;0, BP139, BN139)</f>
        <v>0</v>
      </c>
      <c r="BR139">
        <f>1-BQ139/BF139</f>
        <v>0</v>
      </c>
      <c r="BS139">
        <f>(BF139-BE139)/(BF139-BQ139)</f>
        <v>0</v>
      </c>
      <c r="BT139">
        <f>(AZ139-BF139)/(AZ139-BQ139)</f>
        <v>0</v>
      </c>
      <c r="BU139">
        <f>(BF139-BE139)/(BF139-AY139)</f>
        <v>0</v>
      </c>
      <c r="BV139">
        <f>(AZ139-BF139)/(AZ139-AY139)</f>
        <v>0</v>
      </c>
      <c r="BW139">
        <f>(BS139*BQ139/BE139)</f>
        <v>0</v>
      </c>
      <c r="BX139">
        <f>(1-BW139)</f>
        <v>0</v>
      </c>
      <c r="DG139">
        <f>$B$13*EF139+$C$13*EG139+$F$13*ER139*(1-EU139)</f>
        <v>0</v>
      </c>
      <c r="DH139">
        <f>DG139*DI139</f>
        <v>0</v>
      </c>
      <c r="DI139">
        <f>($B$13*$D$11+$C$13*$D$11+$F$13*((FE139+EW139)/MAX(FE139+EW139+FF139, 0.1)*$I$11+FF139/MAX(FE139+EW139+FF139, 0.1)*$J$11))/($B$13+$C$13+$F$13)</f>
        <v>0</v>
      </c>
      <c r="DJ139">
        <f>($B$13*$K$11+$C$13*$K$11+$F$13*((FE139+EW139)/MAX(FE139+EW139+FF139, 0.1)*$P$11+FF139/MAX(FE139+EW139+FF139, 0.1)*$Q$11))/($B$13+$C$13+$F$13)</f>
        <v>0</v>
      </c>
      <c r="DK139">
        <v>1.91</v>
      </c>
      <c r="DL139">
        <v>0.5</v>
      </c>
      <c r="DM139" t="s">
        <v>430</v>
      </c>
      <c r="DN139">
        <v>2</v>
      </c>
      <c r="DO139" t="b">
        <v>1</v>
      </c>
      <c r="DP139">
        <v>1679511246.099999</v>
      </c>
      <c r="DQ139">
        <v>414.7412258064516</v>
      </c>
      <c r="DR139">
        <v>420.0328064516128</v>
      </c>
      <c r="DS139">
        <v>24.3269129032258</v>
      </c>
      <c r="DT139">
        <v>23.60790967741935</v>
      </c>
      <c r="DU139">
        <v>415.4572580645161</v>
      </c>
      <c r="DV139">
        <v>24.02695483870968</v>
      </c>
      <c r="DW139">
        <v>499.973935483871</v>
      </c>
      <c r="DX139">
        <v>90.01313548387098</v>
      </c>
      <c r="DY139">
        <v>0.09994907741935485</v>
      </c>
      <c r="DZ139">
        <v>26.37587741935484</v>
      </c>
      <c r="EA139">
        <v>27.48923548387097</v>
      </c>
      <c r="EB139">
        <v>999.9000000000003</v>
      </c>
      <c r="EC139">
        <v>0</v>
      </c>
      <c r="ED139">
        <v>0</v>
      </c>
      <c r="EE139">
        <v>9999.23</v>
      </c>
      <c r="EF139">
        <v>0</v>
      </c>
      <c r="EG139">
        <v>12.44732903225806</v>
      </c>
      <c r="EH139">
        <v>-5.291499032258066</v>
      </c>
      <c r="EI139">
        <v>425.0823225806452</v>
      </c>
      <c r="EJ139">
        <v>430.1886774193548</v>
      </c>
      <c r="EK139">
        <v>0.7189915161290321</v>
      </c>
      <c r="EL139">
        <v>420.0328064516128</v>
      </c>
      <c r="EM139">
        <v>23.60790967741935</v>
      </c>
      <c r="EN139">
        <v>2.189740645161291</v>
      </c>
      <c r="EO139">
        <v>2.125022258064516</v>
      </c>
      <c r="EP139">
        <v>18.88745161290322</v>
      </c>
      <c r="EQ139">
        <v>18.40799677419355</v>
      </c>
      <c r="ER139">
        <v>2000.008064516129</v>
      </c>
      <c r="ES139">
        <v>0.9799981935483868</v>
      </c>
      <c r="ET139">
        <v>0.02000190322580645</v>
      </c>
      <c r="EU139">
        <v>0</v>
      </c>
      <c r="EV139">
        <v>163.754064516129</v>
      </c>
      <c r="EW139">
        <v>5.000779999999999</v>
      </c>
      <c r="EX139">
        <v>3283.697096774193</v>
      </c>
      <c r="EY139">
        <v>16379.68387096774</v>
      </c>
      <c r="EZ139">
        <v>38.7256129032258</v>
      </c>
      <c r="FA139">
        <v>39.55206451612903</v>
      </c>
      <c r="FB139">
        <v>39.65093548387096</v>
      </c>
      <c r="FC139">
        <v>38.98558064516127</v>
      </c>
      <c r="FD139">
        <v>39.89903225806452</v>
      </c>
      <c r="FE139">
        <v>1955.108064516129</v>
      </c>
      <c r="FF139">
        <v>39.90000000000001</v>
      </c>
      <c r="FG139">
        <v>0</v>
      </c>
      <c r="FH139">
        <v>1679511236.2</v>
      </c>
      <c r="FI139">
        <v>0</v>
      </c>
      <c r="FJ139">
        <v>163.7250384615384</v>
      </c>
      <c r="FK139">
        <v>-0.2395555567885662</v>
      </c>
      <c r="FL139">
        <v>0.4249572716580624</v>
      </c>
      <c r="FM139">
        <v>3283.714230769231</v>
      </c>
      <c r="FN139">
        <v>15</v>
      </c>
      <c r="FO139">
        <v>0</v>
      </c>
      <c r="FP139" t="s">
        <v>431</v>
      </c>
      <c r="FQ139">
        <v>1679456443.1</v>
      </c>
      <c r="FR139">
        <v>1679456433.1</v>
      </c>
      <c r="FS139">
        <v>0</v>
      </c>
      <c r="FT139">
        <v>-0.109</v>
      </c>
      <c r="FU139">
        <v>0.019</v>
      </c>
      <c r="FV139">
        <v>-0.823</v>
      </c>
      <c r="FW139">
        <v>0.271</v>
      </c>
      <c r="FX139">
        <v>420</v>
      </c>
      <c r="FY139">
        <v>24</v>
      </c>
      <c r="FZ139">
        <v>0.71</v>
      </c>
      <c r="GA139">
        <v>0.25</v>
      </c>
      <c r="GB139">
        <v>-5.261024634146342</v>
      </c>
      <c r="GC139">
        <v>-0.2586817421602929</v>
      </c>
      <c r="GD139">
        <v>0.08225904093235017</v>
      </c>
      <c r="GE139">
        <v>0</v>
      </c>
      <c r="GF139">
        <v>0.7183709756097559</v>
      </c>
      <c r="GG139">
        <v>0.01568663414634</v>
      </c>
      <c r="GH139">
        <v>0.001660988032258981</v>
      </c>
      <c r="GI139">
        <v>1</v>
      </c>
      <c r="GJ139">
        <v>1</v>
      </c>
      <c r="GK139">
        <v>2</v>
      </c>
      <c r="GL139" t="s">
        <v>432</v>
      </c>
      <c r="GM139">
        <v>3.10453</v>
      </c>
      <c r="GN139">
        <v>2.73529</v>
      </c>
      <c r="GO139">
        <v>0.08754290000000001</v>
      </c>
      <c r="GP139">
        <v>0.0883134</v>
      </c>
      <c r="GQ139">
        <v>0.109155</v>
      </c>
      <c r="GR139">
        <v>0.108253</v>
      </c>
      <c r="GS139">
        <v>23508.2</v>
      </c>
      <c r="GT139">
        <v>23193.7</v>
      </c>
      <c r="GU139">
        <v>26300.9</v>
      </c>
      <c r="GV139">
        <v>25768.2</v>
      </c>
      <c r="GW139">
        <v>37603</v>
      </c>
      <c r="GX139">
        <v>35057.9</v>
      </c>
      <c r="GY139">
        <v>46022.9</v>
      </c>
      <c r="GZ139">
        <v>42555.9</v>
      </c>
      <c r="HA139">
        <v>1.9233</v>
      </c>
      <c r="HB139">
        <v>1.97102</v>
      </c>
      <c r="HC139">
        <v>0.115212</v>
      </c>
      <c r="HD139">
        <v>0</v>
      </c>
      <c r="HE139">
        <v>25.6121</v>
      </c>
      <c r="HF139">
        <v>999.9</v>
      </c>
      <c r="HG139">
        <v>57</v>
      </c>
      <c r="HH139">
        <v>29.1</v>
      </c>
      <c r="HI139">
        <v>25.6152</v>
      </c>
      <c r="HJ139">
        <v>60.2232</v>
      </c>
      <c r="HK139">
        <v>25.4287</v>
      </c>
      <c r="HL139">
        <v>1</v>
      </c>
      <c r="HM139">
        <v>-0.119784</v>
      </c>
      <c r="HN139">
        <v>0.244109</v>
      </c>
      <c r="HO139">
        <v>20.2758</v>
      </c>
      <c r="HP139">
        <v>5.21804</v>
      </c>
      <c r="HQ139">
        <v>11.9797</v>
      </c>
      <c r="HR139">
        <v>4.96515</v>
      </c>
      <c r="HS139">
        <v>3.27443</v>
      </c>
      <c r="HT139">
        <v>9999</v>
      </c>
      <c r="HU139">
        <v>9999</v>
      </c>
      <c r="HV139">
        <v>9999</v>
      </c>
      <c r="HW139">
        <v>936.4</v>
      </c>
      <c r="HX139">
        <v>1.86417</v>
      </c>
      <c r="HY139">
        <v>1.86017</v>
      </c>
      <c r="HZ139">
        <v>1.85837</v>
      </c>
      <c r="IA139">
        <v>1.85988</v>
      </c>
      <c r="IB139">
        <v>1.85989</v>
      </c>
      <c r="IC139">
        <v>1.85828</v>
      </c>
      <c r="ID139">
        <v>1.85733</v>
      </c>
      <c r="IE139">
        <v>1.8523</v>
      </c>
      <c r="IF139">
        <v>0</v>
      </c>
      <c r="IG139">
        <v>0</v>
      </c>
      <c r="IH139">
        <v>0</v>
      </c>
      <c r="II139">
        <v>0</v>
      </c>
      <c r="IJ139" t="s">
        <v>433</v>
      </c>
      <c r="IK139" t="s">
        <v>434</v>
      </c>
      <c r="IL139" t="s">
        <v>435</v>
      </c>
      <c r="IM139" t="s">
        <v>435</v>
      </c>
      <c r="IN139" t="s">
        <v>435</v>
      </c>
      <c r="IO139" t="s">
        <v>435</v>
      </c>
      <c r="IP139">
        <v>0</v>
      </c>
      <c r="IQ139">
        <v>100</v>
      </c>
      <c r="IR139">
        <v>100</v>
      </c>
      <c r="IS139">
        <v>-0.716</v>
      </c>
      <c r="IT139">
        <v>0.2998</v>
      </c>
      <c r="IU139">
        <v>-0.3228139330668147</v>
      </c>
      <c r="IV139">
        <v>-0.001399286051689175</v>
      </c>
      <c r="IW139">
        <v>1.297619083215453E-06</v>
      </c>
      <c r="IX139">
        <v>-4.997941095464379E-10</v>
      </c>
      <c r="IY139">
        <v>-0.005634625857734406</v>
      </c>
      <c r="IZ139">
        <v>-0.003512179546530375</v>
      </c>
      <c r="JA139">
        <v>0.0008073039280847738</v>
      </c>
      <c r="JB139">
        <v>-5.485301315548657E-06</v>
      </c>
      <c r="JC139">
        <v>2</v>
      </c>
      <c r="JD139">
        <v>1997</v>
      </c>
      <c r="JE139">
        <v>1</v>
      </c>
      <c r="JF139">
        <v>25</v>
      </c>
      <c r="JG139">
        <v>913.5</v>
      </c>
      <c r="JH139">
        <v>913.7</v>
      </c>
      <c r="JI139">
        <v>1.14868</v>
      </c>
      <c r="JJ139">
        <v>2.6416</v>
      </c>
      <c r="JK139">
        <v>1.49658</v>
      </c>
      <c r="JL139">
        <v>2.39258</v>
      </c>
      <c r="JM139">
        <v>1.54907</v>
      </c>
      <c r="JN139">
        <v>2.4231</v>
      </c>
      <c r="JO139">
        <v>34.3497</v>
      </c>
      <c r="JP139">
        <v>24.2013</v>
      </c>
      <c r="JQ139">
        <v>18</v>
      </c>
      <c r="JR139">
        <v>489.429</v>
      </c>
      <c r="JS139">
        <v>532.943</v>
      </c>
      <c r="JT139">
        <v>24.7897</v>
      </c>
      <c r="JU139">
        <v>25.7668</v>
      </c>
      <c r="JV139">
        <v>30.0003</v>
      </c>
      <c r="JW139">
        <v>25.8384</v>
      </c>
      <c r="JX139">
        <v>25.7874</v>
      </c>
      <c r="JY139">
        <v>23.1018</v>
      </c>
      <c r="JZ139">
        <v>10.343</v>
      </c>
      <c r="KA139">
        <v>100</v>
      </c>
      <c r="KB139">
        <v>24.8021</v>
      </c>
      <c r="KC139">
        <v>426.688</v>
      </c>
      <c r="KD139">
        <v>23.6293</v>
      </c>
      <c r="KE139">
        <v>100.549</v>
      </c>
      <c r="KF139">
        <v>100.959</v>
      </c>
    </row>
    <row r="140" spans="1:292">
      <c r="A140">
        <v>122</v>
      </c>
      <c r="B140">
        <v>1679511259.1</v>
      </c>
      <c r="C140">
        <v>2671.599999904633</v>
      </c>
      <c r="D140" t="s">
        <v>677</v>
      </c>
      <c r="E140" t="s">
        <v>678</v>
      </c>
      <c r="F140">
        <v>5</v>
      </c>
      <c r="G140" t="s">
        <v>428</v>
      </c>
      <c r="H140">
        <v>1679511251.255172</v>
      </c>
      <c r="I140">
        <f>(J140)/1000</f>
        <v>0</v>
      </c>
      <c r="J140">
        <f>IF(DO140, AM140, AG140)</f>
        <v>0</v>
      </c>
      <c r="K140">
        <f>IF(DO140, AH140, AF140)</f>
        <v>0</v>
      </c>
      <c r="L140">
        <f>DQ140 - IF(AT140&gt;1, K140*DK140*100.0/(AV140*EE140), 0)</f>
        <v>0</v>
      </c>
      <c r="M140">
        <f>((S140-I140/2)*L140-K140)/(S140+I140/2)</f>
        <v>0</v>
      </c>
      <c r="N140">
        <f>M140*(DX140+DY140)/1000.0</f>
        <v>0</v>
      </c>
      <c r="O140">
        <f>(DQ140 - IF(AT140&gt;1, K140*DK140*100.0/(AV140*EE140), 0))*(DX140+DY140)/1000.0</f>
        <v>0</v>
      </c>
      <c r="P140">
        <f>2.0/((1/R140-1/Q140)+SIGN(R140)*SQRT((1/R140-1/Q140)*(1/R140-1/Q140) + 4*DL140/((DL140+1)*(DL140+1))*(2*1/R140*1/Q140-1/Q140*1/Q140)))</f>
        <v>0</v>
      </c>
      <c r="Q140">
        <f>IF(LEFT(DM140,1)&lt;&gt;"0",IF(LEFT(DM140,1)="1",3.0,DN140),$D$5+$E$5*(EE140*DX140/($K$5*1000))+$F$5*(EE140*DX140/($K$5*1000))*MAX(MIN(DK140,$J$5),$I$5)*MAX(MIN(DK140,$J$5),$I$5)+$G$5*MAX(MIN(DK140,$J$5),$I$5)*(EE140*DX140/($K$5*1000))+$H$5*(EE140*DX140/($K$5*1000))*(EE140*DX140/($K$5*1000)))</f>
        <v>0</v>
      </c>
      <c r="R140">
        <f>I140*(1000-(1000*0.61365*exp(17.502*V140/(240.97+V140))/(DX140+DY140)+DS140)/2)/(1000*0.61365*exp(17.502*V140/(240.97+V140))/(DX140+DY140)-DS140)</f>
        <v>0</v>
      </c>
      <c r="S140">
        <f>1/((DL140+1)/(P140/1.6)+1/(Q140/1.37)) + DL140/((DL140+1)/(P140/1.6) + DL140/(Q140/1.37))</f>
        <v>0</v>
      </c>
      <c r="T140">
        <f>(DG140*DJ140)</f>
        <v>0</v>
      </c>
      <c r="U140">
        <f>(DZ140+(T140+2*0.95*5.67E-8*(((DZ140+$B$9)+273)^4-(DZ140+273)^4)-44100*I140)/(1.84*29.3*Q140+8*0.95*5.67E-8*(DZ140+273)^3))</f>
        <v>0</v>
      </c>
      <c r="V140">
        <f>($C$9*EA140+$D$9*EB140+$E$9*U140)</f>
        <v>0</v>
      </c>
      <c r="W140">
        <f>0.61365*exp(17.502*V140/(240.97+V140))</f>
        <v>0</v>
      </c>
      <c r="X140">
        <f>(Y140/Z140*100)</f>
        <v>0</v>
      </c>
      <c r="Y140">
        <f>DS140*(DX140+DY140)/1000</f>
        <v>0</v>
      </c>
      <c r="Z140">
        <f>0.61365*exp(17.502*DZ140/(240.97+DZ140))</f>
        <v>0</v>
      </c>
      <c r="AA140">
        <f>(W140-DS140*(DX140+DY140)/1000)</f>
        <v>0</v>
      </c>
      <c r="AB140">
        <f>(-I140*44100)</f>
        <v>0</v>
      </c>
      <c r="AC140">
        <f>2*29.3*Q140*0.92*(DZ140-V140)</f>
        <v>0</v>
      </c>
      <c r="AD140">
        <f>2*0.95*5.67E-8*(((DZ140+$B$9)+273)^4-(V140+273)^4)</f>
        <v>0</v>
      </c>
      <c r="AE140">
        <f>T140+AD140+AB140+AC140</f>
        <v>0</v>
      </c>
      <c r="AF140">
        <f>DW140*AT140*(DR140-DQ140*(1000-AT140*DT140)/(1000-AT140*DS140))/(100*DK140)</f>
        <v>0</v>
      </c>
      <c r="AG140">
        <f>1000*DW140*AT140*(DS140-DT140)/(100*DK140*(1000-AT140*DS140))</f>
        <v>0</v>
      </c>
      <c r="AH140">
        <f>(AI140 - AJ140 - DX140*1E3/(8.314*(DZ140+273.15)) * AL140/DW140 * AK140) * DW140/(100*DK140) * (1000 - DT140)/1000</f>
        <v>0</v>
      </c>
      <c r="AI140">
        <v>430.0808971174297</v>
      </c>
      <c r="AJ140">
        <v>425.1177090909091</v>
      </c>
      <c r="AK140">
        <v>0.001130827110744563</v>
      </c>
      <c r="AL140">
        <v>67.30139003579045</v>
      </c>
      <c r="AM140">
        <f>(AO140 - AN140 + DX140*1E3/(8.314*(DZ140+273.15)) * AQ140/DW140 * AP140) * DW140/(100*DK140) * 1000/(1000 - AO140)</f>
        <v>0</v>
      </c>
      <c r="AN140">
        <v>23.60022058516574</v>
      </c>
      <c r="AO140">
        <v>24.31885454545454</v>
      </c>
      <c r="AP140">
        <v>-1.755970154851664E-05</v>
      </c>
      <c r="AQ140">
        <v>93.42874812251745</v>
      </c>
      <c r="AR140">
        <v>0</v>
      </c>
      <c r="AS140">
        <v>0</v>
      </c>
      <c r="AT140">
        <f>IF(AR140*$H$15&gt;=AV140,1.0,(AV140/(AV140-AR140*$H$15)))</f>
        <v>0</v>
      </c>
      <c r="AU140">
        <f>(AT140-1)*100</f>
        <v>0</v>
      </c>
      <c r="AV140">
        <f>MAX(0,($B$15+$C$15*EE140)/(1+$D$15*EE140)*DX140/(DZ140+273)*$E$15)</f>
        <v>0</v>
      </c>
      <c r="AW140" t="s">
        <v>429</v>
      </c>
      <c r="AX140" t="s">
        <v>429</v>
      </c>
      <c r="AY140">
        <v>0</v>
      </c>
      <c r="AZ140">
        <v>0</v>
      </c>
      <c r="BA140">
        <f>1-AY140/AZ140</f>
        <v>0</v>
      </c>
      <c r="BB140">
        <v>0</v>
      </c>
      <c r="BC140" t="s">
        <v>429</v>
      </c>
      <c r="BD140" t="s">
        <v>429</v>
      </c>
      <c r="BE140">
        <v>0</v>
      </c>
      <c r="BF140">
        <v>0</v>
      </c>
      <c r="BG140">
        <f>1-BE140/BF140</f>
        <v>0</v>
      </c>
      <c r="BH140">
        <v>0.5</v>
      </c>
      <c r="BI140">
        <f>DH140</f>
        <v>0</v>
      </c>
      <c r="BJ140">
        <f>K140</f>
        <v>0</v>
      </c>
      <c r="BK140">
        <f>BG140*BH140*BI140</f>
        <v>0</v>
      </c>
      <c r="BL140">
        <f>(BJ140-BB140)/BI140</f>
        <v>0</v>
      </c>
      <c r="BM140">
        <f>(AZ140-BF140)/BF140</f>
        <v>0</v>
      </c>
      <c r="BN140">
        <f>AY140/(BA140+AY140/BF140)</f>
        <v>0</v>
      </c>
      <c r="BO140" t="s">
        <v>429</v>
      </c>
      <c r="BP140">
        <v>0</v>
      </c>
      <c r="BQ140">
        <f>IF(BP140&lt;&gt;0, BP140, BN140)</f>
        <v>0</v>
      </c>
      <c r="BR140">
        <f>1-BQ140/BF140</f>
        <v>0</v>
      </c>
      <c r="BS140">
        <f>(BF140-BE140)/(BF140-BQ140)</f>
        <v>0</v>
      </c>
      <c r="BT140">
        <f>(AZ140-BF140)/(AZ140-BQ140)</f>
        <v>0</v>
      </c>
      <c r="BU140">
        <f>(BF140-BE140)/(BF140-AY140)</f>
        <v>0</v>
      </c>
      <c r="BV140">
        <f>(AZ140-BF140)/(AZ140-AY140)</f>
        <v>0</v>
      </c>
      <c r="BW140">
        <f>(BS140*BQ140/BE140)</f>
        <v>0</v>
      </c>
      <c r="BX140">
        <f>(1-BW140)</f>
        <v>0</v>
      </c>
      <c r="DG140">
        <f>$B$13*EF140+$C$13*EG140+$F$13*ER140*(1-EU140)</f>
        <v>0</v>
      </c>
      <c r="DH140">
        <f>DG140*DI140</f>
        <v>0</v>
      </c>
      <c r="DI140">
        <f>($B$13*$D$11+$C$13*$D$11+$F$13*((FE140+EW140)/MAX(FE140+EW140+FF140, 0.1)*$I$11+FF140/MAX(FE140+EW140+FF140, 0.1)*$J$11))/($B$13+$C$13+$F$13)</f>
        <v>0</v>
      </c>
      <c r="DJ140">
        <f>($B$13*$K$11+$C$13*$K$11+$F$13*((FE140+EW140)/MAX(FE140+EW140+FF140, 0.1)*$P$11+FF140/MAX(FE140+EW140+FF140, 0.1)*$Q$11))/($B$13+$C$13+$F$13)</f>
        <v>0</v>
      </c>
      <c r="DK140">
        <v>1.91</v>
      </c>
      <c r="DL140">
        <v>0.5</v>
      </c>
      <c r="DM140" t="s">
        <v>430</v>
      </c>
      <c r="DN140">
        <v>2</v>
      </c>
      <c r="DO140" t="b">
        <v>1</v>
      </c>
      <c r="DP140">
        <v>1679511251.255172</v>
      </c>
      <c r="DQ140">
        <v>414.7380689655172</v>
      </c>
      <c r="DR140">
        <v>420.1336896551724</v>
      </c>
      <c r="DS140">
        <v>24.32355172413793</v>
      </c>
      <c r="DT140">
        <v>23.60368965517242</v>
      </c>
      <c r="DU140">
        <v>415.4541034482759</v>
      </c>
      <c r="DV140">
        <v>24.02368275862069</v>
      </c>
      <c r="DW140">
        <v>499.9598620689655</v>
      </c>
      <c r="DX140">
        <v>90.0124172413793</v>
      </c>
      <c r="DY140">
        <v>0.09994401724137927</v>
      </c>
      <c r="DZ140">
        <v>26.37531034482759</v>
      </c>
      <c r="EA140">
        <v>27.48844827586207</v>
      </c>
      <c r="EB140">
        <v>999.9000000000002</v>
      </c>
      <c r="EC140">
        <v>0</v>
      </c>
      <c r="ED140">
        <v>0</v>
      </c>
      <c r="EE140">
        <v>10004.11</v>
      </c>
      <c r="EF140">
        <v>0</v>
      </c>
      <c r="EG140">
        <v>12.45221379310345</v>
      </c>
      <c r="EH140">
        <v>-5.395548965517242</v>
      </c>
      <c r="EI140">
        <v>425.0776206896552</v>
      </c>
      <c r="EJ140">
        <v>430.2901379310345</v>
      </c>
      <c r="EK140">
        <v>0.7198627241379311</v>
      </c>
      <c r="EL140">
        <v>420.1336896551724</v>
      </c>
      <c r="EM140">
        <v>23.60368965517242</v>
      </c>
      <c r="EN140">
        <v>2.189421034482759</v>
      </c>
      <c r="EO140">
        <v>2.124624827586207</v>
      </c>
      <c r="EP140">
        <v>18.88510689655172</v>
      </c>
      <c r="EQ140">
        <v>18.40501034482758</v>
      </c>
      <c r="ER140">
        <v>2000.013103448276</v>
      </c>
      <c r="ES140">
        <v>0.9799981034482756</v>
      </c>
      <c r="ET140">
        <v>0.02000199310344828</v>
      </c>
      <c r="EU140">
        <v>0</v>
      </c>
      <c r="EV140">
        <v>163.760724137931</v>
      </c>
      <c r="EW140">
        <v>5.00078</v>
      </c>
      <c r="EX140">
        <v>3283.65724137931</v>
      </c>
      <c r="EY140">
        <v>16379.7275862069</v>
      </c>
      <c r="EZ140">
        <v>38.68731034482758</v>
      </c>
      <c r="FA140">
        <v>39.52779310344827</v>
      </c>
      <c r="FB140">
        <v>39.57944827586206</v>
      </c>
      <c r="FC140">
        <v>38.95875862068966</v>
      </c>
      <c r="FD140">
        <v>39.86617241379309</v>
      </c>
      <c r="FE140">
        <v>1955.111034482759</v>
      </c>
      <c r="FF140">
        <v>39.90000000000001</v>
      </c>
      <c r="FG140">
        <v>0</v>
      </c>
      <c r="FH140">
        <v>1679511241</v>
      </c>
      <c r="FI140">
        <v>0</v>
      </c>
      <c r="FJ140">
        <v>163.7226153846154</v>
      </c>
      <c r="FK140">
        <v>1.349675211269025</v>
      </c>
      <c r="FL140">
        <v>-1.620512807408997</v>
      </c>
      <c r="FM140">
        <v>3283.662307692308</v>
      </c>
      <c r="FN140">
        <v>15</v>
      </c>
      <c r="FO140">
        <v>0</v>
      </c>
      <c r="FP140" t="s">
        <v>431</v>
      </c>
      <c r="FQ140">
        <v>1679456443.1</v>
      </c>
      <c r="FR140">
        <v>1679456433.1</v>
      </c>
      <c r="FS140">
        <v>0</v>
      </c>
      <c r="FT140">
        <v>-0.109</v>
      </c>
      <c r="FU140">
        <v>0.019</v>
      </c>
      <c r="FV140">
        <v>-0.823</v>
      </c>
      <c r="FW140">
        <v>0.271</v>
      </c>
      <c r="FX140">
        <v>420</v>
      </c>
      <c r="FY140">
        <v>24</v>
      </c>
      <c r="FZ140">
        <v>0.71</v>
      </c>
      <c r="GA140">
        <v>0.25</v>
      </c>
      <c r="GB140">
        <v>-5.311428292682926</v>
      </c>
      <c r="GC140">
        <v>-0.1859684320557618</v>
      </c>
      <c r="GD140">
        <v>0.1349046038358568</v>
      </c>
      <c r="GE140">
        <v>0</v>
      </c>
      <c r="GF140">
        <v>0.7190587804878049</v>
      </c>
      <c r="GG140">
        <v>0.01030762369338031</v>
      </c>
      <c r="GH140">
        <v>0.001293993016760199</v>
      </c>
      <c r="GI140">
        <v>1</v>
      </c>
      <c r="GJ140">
        <v>1</v>
      </c>
      <c r="GK140">
        <v>2</v>
      </c>
      <c r="GL140" t="s">
        <v>432</v>
      </c>
      <c r="GM140">
        <v>3.10454</v>
      </c>
      <c r="GN140">
        <v>2.73533</v>
      </c>
      <c r="GO140">
        <v>0.0875591</v>
      </c>
      <c r="GP140">
        <v>0.0887294</v>
      </c>
      <c r="GQ140">
        <v>0.109142</v>
      </c>
      <c r="GR140">
        <v>0.108234</v>
      </c>
      <c r="GS140">
        <v>23507.7</v>
      </c>
      <c r="GT140">
        <v>23183.2</v>
      </c>
      <c r="GU140">
        <v>26300.9</v>
      </c>
      <c r="GV140">
        <v>25768.2</v>
      </c>
      <c r="GW140">
        <v>37603.3</v>
      </c>
      <c r="GX140">
        <v>35058.6</v>
      </c>
      <c r="GY140">
        <v>46022.6</v>
      </c>
      <c r="GZ140">
        <v>42555.8</v>
      </c>
      <c r="HA140">
        <v>1.9234</v>
      </c>
      <c r="HB140">
        <v>1.97097</v>
      </c>
      <c r="HC140">
        <v>0.115231</v>
      </c>
      <c r="HD140">
        <v>0</v>
      </c>
      <c r="HE140">
        <v>25.6102</v>
      </c>
      <c r="HF140">
        <v>999.9</v>
      </c>
      <c r="HG140">
        <v>57</v>
      </c>
      <c r="HH140">
        <v>29.1</v>
      </c>
      <c r="HI140">
        <v>25.6161</v>
      </c>
      <c r="HJ140">
        <v>60.5032</v>
      </c>
      <c r="HK140">
        <v>25.629</v>
      </c>
      <c r="HL140">
        <v>1</v>
      </c>
      <c r="HM140">
        <v>-0.119672</v>
      </c>
      <c r="HN140">
        <v>0.228625</v>
      </c>
      <c r="HO140">
        <v>20.2751</v>
      </c>
      <c r="HP140">
        <v>5.2134</v>
      </c>
      <c r="HQ140">
        <v>11.979</v>
      </c>
      <c r="HR140">
        <v>4.96465</v>
      </c>
      <c r="HS140">
        <v>3.27378</v>
      </c>
      <c r="HT140">
        <v>9999</v>
      </c>
      <c r="HU140">
        <v>9999</v>
      </c>
      <c r="HV140">
        <v>9999</v>
      </c>
      <c r="HW140">
        <v>936.4</v>
      </c>
      <c r="HX140">
        <v>1.86417</v>
      </c>
      <c r="HY140">
        <v>1.86015</v>
      </c>
      <c r="HZ140">
        <v>1.85837</v>
      </c>
      <c r="IA140">
        <v>1.85986</v>
      </c>
      <c r="IB140">
        <v>1.85989</v>
      </c>
      <c r="IC140">
        <v>1.85829</v>
      </c>
      <c r="ID140">
        <v>1.85733</v>
      </c>
      <c r="IE140">
        <v>1.85229</v>
      </c>
      <c r="IF140">
        <v>0</v>
      </c>
      <c r="IG140">
        <v>0</v>
      </c>
      <c r="IH140">
        <v>0</v>
      </c>
      <c r="II140">
        <v>0</v>
      </c>
      <c r="IJ140" t="s">
        <v>433</v>
      </c>
      <c r="IK140" t="s">
        <v>434</v>
      </c>
      <c r="IL140" t="s">
        <v>435</v>
      </c>
      <c r="IM140" t="s">
        <v>435</v>
      </c>
      <c r="IN140" t="s">
        <v>435</v>
      </c>
      <c r="IO140" t="s">
        <v>435</v>
      </c>
      <c r="IP140">
        <v>0</v>
      </c>
      <c r="IQ140">
        <v>100</v>
      </c>
      <c r="IR140">
        <v>100</v>
      </c>
      <c r="IS140">
        <v>-0.716</v>
      </c>
      <c r="IT140">
        <v>0.2997</v>
      </c>
      <c r="IU140">
        <v>-0.3228139330668147</v>
      </c>
      <c r="IV140">
        <v>-0.001399286051689175</v>
      </c>
      <c r="IW140">
        <v>1.297619083215453E-06</v>
      </c>
      <c r="IX140">
        <v>-4.997941095464379E-10</v>
      </c>
      <c r="IY140">
        <v>-0.005634625857734406</v>
      </c>
      <c r="IZ140">
        <v>-0.003512179546530375</v>
      </c>
      <c r="JA140">
        <v>0.0008073039280847738</v>
      </c>
      <c r="JB140">
        <v>-5.485301315548657E-06</v>
      </c>
      <c r="JC140">
        <v>2</v>
      </c>
      <c r="JD140">
        <v>1997</v>
      </c>
      <c r="JE140">
        <v>1</v>
      </c>
      <c r="JF140">
        <v>25</v>
      </c>
      <c r="JG140">
        <v>913.6</v>
      </c>
      <c r="JH140">
        <v>913.8</v>
      </c>
      <c r="JI140">
        <v>1.17554</v>
      </c>
      <c r="JJ140">
        <v>2.6416</v>
      </c>
      <c r="JK140">
        <v>1.49658</v>
      </c>
      <c r="JL140">
        <v>2.39258</v>
      </c>
      <c r="JM140">
        <v>1.54907</v>
      </c>
      <c r="JN140">
        <v>2.37671</v>
      </c>
      <c r="JO140">
        <v>34.3497</v>
      </c>
      <c r="JP140">
        <v>24.1926</v>
      </c>
      <c r="JQ140">
        <v>18</v>
      </c>
      <c r="JR140">
        <v>489.505</v>
      </c>
      <c r="JS140">
        <v>532.9299999999999</v>
      </c>
      <c r="JT140">
        <v>24.8018</v>
      </c>
      <c r="JU140">
        <v>25.7696</v>
      </c>
      <c r="JV140">
        <v>30.0003</v>
      </c>
      <c r="JW140">
        <v>25.8407</v>
      </c>
      <c r="JX140">
        <v>25.7896</v>
      </c>
      <c r="JY140">
        <v>23.6378</v>
      </c>
      <c r="JZ140">
        <v>10.343</v>
      </c>
      <c r="KA140">
        <v>100</v>
      </c>
      <c r="KB140">
        <v>24.8059</v>
      </c>
      <c r="KC140">
        <v>440.063</v>
      </c>
      <c r="KD140">
        <v>23.6293</v>
      </c>
      <c r="KE140">
        <v>100.549</v>
      </c>
      <c r="KF140">
        <v>100.959</v>
      </c>
    </row>
    <row r="141" spans="1:292">
      <c r="A141">
        <v>123</v>
      </c>
      <c r="B141">
        <v>1679511264.1</v>
      </c>
      <c r="C141">
        <v>2676.599999904633</v>
      </c>
      <c r="D141" t="s">
        <v>679</v>
      </c>
      <c r="E141" t="s">
        <v>680</v>
      </c>
      <c r="F141">
        <v>5</v>
      </c>
      <c r="G141" t="s">
        <v>428</v>
      </c>
      <c r="H141">
        <v>1679511256.332142</v>
      </c>
      <c r="I141">
        <f>(J141)/1000</f>
        <v>0</v>
      </c>
      <c r="J141">
        <f>IF(DO141, AM141, AG141)</f>
        <v>0</v>
      </c>
      <c r="K141">
        <f>IF(DO141, AH141, AF141)</f>
        <v>0</v>
      </c>
      <c r="L141">
        <f>DQ141 - IF(AT141&gt;1, K141*DK141*100.0/(AV141*EE141), 0)</f>
        <v>0</v>
      </c>
      <c r="M141">
        <f>((S141-I141/2)*L141-K141)/(S141+I141/2)</f>
        <v>0</v>
      </c>
      <c r="N141">
        <f>M141*(DX141+DY141)/1000.0</f>
        <v>0</v>
      </c>
      <c r="O141">
        <f>(DQ141 - IF(AT141&gt;1, K141*DK141*100.0/(AV141*EE141), 0))*(DX141+DY141)/1000.0</f>
        <v>0</v>
      </c>
      <c r="P141">
        <f>2.0/((1/R141-1/Q141)+SIGN(R141)*SQRT((1/R141-1/Q141)*(1/R141-1/Q141) + 4*DL141/((DL141+1)*(DL141+1))*(2*1/R141*1/Q141-1/Q141*1/Q141)))</f>
        <v>0</v>
      </c>
      <c r="Q141">
        <f>IF(LEFT(DM141,1)&lt;&gt;"0",IF(LEFT(DM141,1)="1",3.0,DN141),$D$5+$E$5*(EE141*DX141/($K$5*1000))+$F$5*(EE141*DX141/($K$5*1000))*MAX(MIN(DK141,$J$5),$I$5)*MAX(MIN(DK141,$J$5),$I$5)+$G$5*MAX(MIN(DK141,$J$5),$I$5)*(EE141*DX141/($K$5*1000))+$H$5*(EE141*DX141/($K$5*1000))*(EE141*DX141/($K$5*1000)))</f>
        <v>0</v>
      </c>
      <c r="R141">
        <f>I141*(1000-(1000*0.61365*exp(17.502*V141/(240.97+V141))/(DX141+DY141)+DS141)/2)/(1000*0.61365*exp(17.502*V141/(240.97+V141))/(DX141+DY141)-DS141)</f>
        <v>0</v>
      </c>
      <c r="S141">
        <f>1/((DL141+1)/(P141/1.6)+1/(Q141/1.37)) + DL141/((DL141+1)/(P141/1.6) + DL141/(Q141/1.37))</f>
        <v>0</v>
      </c>
      <c r="T141">
        <f>(DG141*DJ141)</f>
        <v>0</v>
      </c>
      <c r="U141">
        <f>(DZ141+(T141+2*0.95*5.67E-8*(((DZ141+$B$9)+273)^4-(DZ141+273)^4)-44100*I141)/(1.84*29.3*Q141+8*0.95*5.67E-8*(DZ141+273)^3))</f>
        <v>0</v>
      </c>
      <c r="V141">
        <f>($C$9*EA141+$D$9*EB141+$E$9*U141)</f>
        <v>0</v>
      </c>
      <c r="W141">
        <f>0.61365*exp(17.502*V141/(240.97+V141))</f>
        <v>0</v>
      </c>
      <c r="X141">
        <f>(Y141/Z141*100)</f>
        <v>0</v>
      </c>
      <c r="Y141">
        <f>DS141*(DX141+DY141)/1000</f>
        <v>0</v>
      </c>
      <c r="Z141">
        <f>0.61365*exp(17.502*DZ141/(240.97+DZ141))</f>
        <v>0</v>
      </c>
      <c r="AA141">
        <f>(W141-DS141*(DX141+DY141)/1000)</f>
        <v>0</v>
      </c>
      <c r="AB141">
        <f>(-I141*44100)</f>
        <v>0</v>
      </c>
      <c r="AC141">
        <f>2*29.3*Q141*0.92*(DZ141-V141)</f>
        <v>0</v>
      </c>
      <c r="AD141">
        <f>2*0.95*5.67E-8*(((DZ141+$B$9)+273)^4-(V141+273)^4)</f>
        <v>0</v>
      </c>
      <c r="AE141">
        <f>T141+AD141+AB141+AC141</f>
        <v>0</v>
      </c>
      <c r="AF141">
        <f>DW141*AT141*(DR141-DQ141*(1000-AT141*DT141)/(1000-AT141*DS141))/(100*DK141)</f>
        <v>0</v>
      </c>
      <c r="AG141">
        <f>1000*DW141*AT141*(DS141-DT141)/(100*DK141*(1000-AT141*DS141))</f>
        <v>0</v>
      </c>
      <c r="AH141">
        <f>(AI141 - AJ141 - DX141*1E3/(8.314*(DZ141+273.15)) * AL141/DW141 * AK141) * DW141/(100*DK141) * (1000 - DT141)/1000</f>
        <v>0</v>
      </c>
      <c r="AI141">
        <v>436.6835026885133</v>
      </c>
      <c r="AJ141">
        <v>428.1157333333333</v>
      </c>
      <c r="AK141">
        <v>0.7109915512959784</v>
      </c>
      <c r="AL141">
        <v>67.30139003579045</v>
      </c>
      <c r="AM141">
        <f>(AO141 - AN141 + DX141*1E3/(8.314*(DZ141+273.15)) * AQ141/DW141 * AP141) * DW141/(100*DK141) * 1000/(1000 - AO141)</f>
        <v>0</v>
      </c>
      <c r="AN141">
        <v>23.59727907306587</v>
      </c>
      <c r="AO141">
        <v>24.31666848484848</v>
      </c>
      <c r="AP141">
        <v>-1.298480062746093E-05</v>
      </c>
      <c r="AQ141">
        <v>93.42874812251745</v>
      </c>
      <c r="AR141">
        <v>0</v>
      </c>
      <c r="AS141">
        <v>0</v>
      </c>
      <c r="AT141">
        <f>IF(AR141*$H$15&gt;=AV141,1.0,(AV141/(AV141-AR141*$H$15)))</f>
        <v>0</v>
      </c>
      <c r="AU141">
        <f>(AT141-1)*100</f>
        <v>0</v>
      </c>
      <c r="AV141">
        <f>MAX(0,($B$15+$C$15*EE141)/(1+$D$15*EE141)*DX141/(DZ141+273)*$E$15)</f>
        <v>0</v>
      </c>
      <c r="AW141" t="s">
        <v>429</v>
      </c>
      <c r="AX141" t="s">
        <v>429</v>
      </c>
      <c r="AY141">
        <v>0</v>
      </c>
      <c r="AZ141">
        <v>0</v>
      </c>
      <c r="BA141">
        <f>1-AY141/AZ141</f>
        <v>0</v>
      </c>
      <c r="BB141">
        <v>0</v>
      </c>
      <c r="BC141" t="s">
        <v>429</v>
      </c>
      <c r="BD141" t="s">
        <v>429</v>
      </c>
      <c r="BE141">
        <v>0</v>
      </c>
      <c r="BF141">
        <v>0</v>
      </c>
      <c r="BG141">
        <f>1-BE141/BF141</f>
        <v>0</v>
      </c>
      <c r="BH141">
        <v>0.5</v>
      </c>
      <c r="BI141">
        <f>DH141</f>
        <v>0</v>
      </c>
      <c r="BJ141">
        <f>K141</f>
        <v>0</v>
      </c>
      <c r="BK141">
        <f>BG141*BH141*BI141</f>
        <v>0</v>
      </c>
      <c r="BL141">
        <f>(BJ141-BB141)/BI141</f>
        <v>0</v>
      </c>
      <c r="BM141">
        <f>(AZ141-BF141)/BF141</f>
        <v>0</v>
      </c>
      <c r="BN141">
        <f>AY141/(BA141+AY141/BF141)</f>
        <v>0</v>
      </c>
      <c r="BO141" t="s">
        <v>429</v>
      </c>
      <c r="BP141">
        <v>0</v>
      </c>
      <c r="BQ141">
        <f>IF(BP141&lt;&gt;0, BP141, BN141)</f>
        <v>0</v>
      </c>
      <c r="BR141">
        <f>1-BQ141/BF141</f>
        <v>0</v>
      </c>
      <c r="BS141">
        <f>(BF141-BE141)/(BF141-BQ141)</f>
        <v>0</v>
      </c>
      <c r="BT141">
        <f>(AZ141-BF141)/(AZ141-BQ141)</f>
        <v>0</v>
      </c>
      <c r="BU141">
        <f>(BF141-BE141)/(BF141-AY141)</f>
        <v>0</v>
      </c>
      <c r="BV141">
        <f>(AZ141-BF141)/(AZ141-AY141)</f>
        <v>0</v>
      </c>
      <c r="BW141">
        <f>(BS141*BQ141/BE141)</f>
        <v>0</v>
      </c>
      <c r="BX141">
        <f>(1-BW141)</f>
        <v>0</v>
      </c>
      <c r="DG141">
        <f>$B$13*EF141+$C$13*EG141+$F$13*ER141*(1-EU141)</f>
        <v>0</v>
      </c>
      <c r="DH141">
        <f>DG141*DI141</f>
        <v>0</v>
      </c>
      <c r="DI141">
        <f>($B$13*$D$11+$C$13*$D$11+$F$13*((FE141+EW141)/MAX(FE141+EW141+FF141, 0.1)*$I$11+FF141/MAX(FE141+EW141+FF141, 0.1)*$J$11))/($B$13+$C$13+$F$13)</f>
        <v>0</v>
      </c>
      <c r="DJ141">
        <f>($B$13*$K$11+$C$13*$K$11+$F$13*((FE141+EW141)/MAX(FE141+EW141+FF141, 0.1)*$P$11+FF141/MAX(FE141+EW141+FF141, 0.1)*$Q$11))/($B$13+$C$13+$F$13)</f>
        <v>0</v>
      </c>
      <c r="DK141">
        <v>1.91</v>
      </c>
      <c r="DL141">
        <v>0.5</v>
      </c>
      <c r="DM141" t="s">
        <v>430</v>
      </c>
      <c r="DN141">
        <v>2</v>
      </c>
      <c r="DO141" t="b">
        <v>1</v>
      </c>
      <c r="DP141">
        <v>1679511256.332142</v>
      </c>
      <c r="DQ141">
        <v>415.1523571428571</v>
      </c>
      <c r="DR141">
        <v>422.7626428571429</v>
      </c>
      <c r="DS141">
        <v>24.32036071428572</v>
      </c>
      <c r="DT141">
        <v>23.59996785714285</v>
      </c>
      <c r="DU141">
        <v>415.8686785714286</v>
      </c>
      <c r="DV141">
        <v>24.020575</v>
      </c>
      <c r="DW141">
        <v>499.964</v>
      </c>
      <c r="DX141">
        <v>90.01118214285714</v>
      </c>
      <c r="DY141">
        <v>0.09992755357142859</v>
      </c>
      <c r="DZ141">
        <v>26.37536428571429</v>
      </c>
      <c r="EA141">
        <v>27.48751785714285</v>
      </c>
      <c r="EB141">
        <v>999.9000000000002</v>
      </c>
      <c r="EC141">
        <v>0</v>
      </c>
      <c r="ED141">
        <v>0</v>
      </c>
      <c r="EE141">
        <v>10003.2525</v>
      </c>
      <c r="EF141">
        <v>0</v>
      </c>
      <c r="EG141">
        <v>12.46113571428572</v>
      </c>
      <c r="EH141">
        <v>-7.610237499999999</v>
      </c>
      <c r="EI141">
        <v>425.5008214285714</v>
      </c>
      <c r="EJ141">
        <v>432.9809285714286</v>
      </c>
      <c r="EK141">
        <v>0.7203965357142856</v>
      </c>
      <c r="EL141">
        <v>422.7626428571429</v>
      </c>
      <c r="EM141">
        <v>23.59996785714285</v>
      </c>
      <c r="EN141">
        <v>2.189103928571428</v>
      </c>
      <c r="EO141">
        <v>2.124260357142858</v>
      </c>
      <c r="EP141">
        <v>18.88278571428571</v>
      </c>
      <c r="EQ141">
        <v>18.402275</v>
      </c>
      <c r="ER141">
        <v>2000.016428571429</v>
      </c>
      <c r="ES141">
        <v>0.9799979999999998</v>
      </c>
      <c r="ET141">
        <v>0.0200021</v>
      </c>
      <c r="EU141">
        <v>0</v>
      </c>
      <c r="EV141">
        <v>163.8237857142857</v>
      </c>
      <c r="EW141">
        <v>5.00078</v>
      </c>
      <c r="EX141">
        <v>3283.513214285715</v>
      </c>
      <c r="EY141">
        <v>16379.77142857143</v>
      </c>
      <c r="EZ141">
        <v>38.65378571428571</v>
      </c>
      <c r="FA141">
        <v>39.49535714285714</v>
      </c>
      <c r="FB141">
        <v>39.49082142857143</v>
      </c>
      <c r="FC141">
        <v>38.93942857142856</v>
      </c>
      <c r="FD141">
        <v>39.8435</v>
      </c>
      <c r="FE141">
        <v>1955.111071428571</v>
      </c>
      <c r="FF141">
        <v>39.9</v>
      </c>
      <c r="FG141">
        <v>0</v>
      </c>
      <c r="FH141">
        <v>1679511246.4</v>
      </c>
      <c r="FI141">
        <v>0</v>
      </c>
      <c r="FJ141">
        <v>163.81172</v>
      </c>
      <c r="FK141">
        <v>-0.1013846122987782</v>
      </c>
      <c r="FL141">
        <v>-2.914615385533732</v>
      </c>
      <c r="FM141">
        <v>3283.4844</v>
      </c>
      <c r="FN141">
        <v>15</v>
      </c>
      <c r="FO141">
        <v>0</v>
      </c>
      <c r="FP141" t="s">
        <v>431</v>
      </c>
      <c r="FQ141">
        <v>1679456443.1</v>
      </c>
      <c r="FR141">
        <v>1679456433.1</v>
      </c>
      <c r="FS141">
        <v>0</v>
      </c>
      <c r="FT141">
        <v>-0.109</v>
      </c>
      <c r="FU141">
        <v>0.019</v>
      </c>
      <c r="FV141">
        <v>-0.823</v>
      </c>
      <c r="FW141">
        <v>0.271</v>
      </c>
      <c r="FX141">
        <v>420</v>
      </c>
      <c r="FY141">
        <v>24</v>
      </c>
      <c r="FZ141">
        <v>0.71</v>
      </c>
      <c r="GA141">
        <v>0.25</v>
      </c>
      <c r="GB141">
        <v>-6.704225750000001</v>
      </c>
      <c r="GC141">
        <v>-20.90435628517823</v>
      </c>
      <c r="GD141">
        <v>2.688710506460195</v>
      </c>
      <c r="GE141">
        <v>0</v>
      </c>
      <c r="GF141">
        <v>0.7199945249999999</v>
      </c>
      <c r="GG141">
        <v>0.005628844277671971</v>
      </c>
      <c r="GH141">
        <v>0.0008794839676622891</v>
      </c>
      <c r="GI141">
        <v>1</v>
      </c>
      <c r="GJ141">
        <v>1</v>
      </c>
      <c r="GK141">
        <v>2</v>
      </c>
      <c r="GL141" t="s">
        <v>432</v>
      </c>
      <c r="GM141">
        <v>3.10465</v>
      </c>
      <c r="GN141">
        <v>2.73537</v>
      </c>
      <c r="GO141">
        <v>0.088113</v>
      </c>
      <c r="GP141">
        <v>0.0906238</v>
      </c>
      <c r="GQ141">
        <v>0.109136</v>
      </c>
      <c r="GR141">
        <v>0.108229</v>
      </c>
      <c r="GS141">
        <v>23493.5</v>
      </c>
      <c r="GT141">
        <v>23134.8</v>
      </c>
      <c r="GU141">
        <v>26300.9</v>
      </c>
      <c r="GV141">
        <v>25768.1</v>
      </c>
      <c r="GW141">
        <v>37603.6</v>
      </c>
      <c r="GX141">
        <v>35059.2</v>
      </c>
      <c r="GY141">
        <v>46022.5</v>
      </c>
      <c r="GZ141">
        <v>42555.9</v>
      </c>
      <c r="HA141">
        <v>1.9233</v>
      </c>
      <c r="HB141">
        <v>1.97115</v>
      </c>
      <c r="HC141">
        <v>0.114746</v>
      </c>
      <c r="HD141">
        <v>0</v>
      </c>
      <c r="HE141">
        <v>25.611</v>
      </c>
      <c r="HF141">
        <v>999.9</v>
      </c>
      <c r="HG141">
        <v>57</v>
      </c>
      <c r="HH141">
        <v>29.1</v>
      </c>
      <c r="HI141">
        <v>25.6186</v>
      </c>
      <c r="HJ141">
        <v>61.0232</v>
      </c>
      <c r="HK141">
        <v>25.4207</v>
      </c>
      <c r="HL141">
        <v>1</v>
      </c>
      <c r="HM141">
        <v>-0.119538</v>
      </c>
      <c r="HN141">
        <v>0.234681</v>
      </c>
      <c r="HO141">
        <v>20.275</v>
      </c>
      <c r="HP141">
        <v>5.21355</v>
      </c>
      <c r="HQ141">
        <v>11.9788</v>
      </c>
      <c r="HR141">
        <v>4.96455</v>
      </c>
      <c r="HS141">
        <v>3.27383</v>
      </c>
      <c r="HT141">
        <v>9999</v>
      </c>
      <c r="HU141">
        <v>9999</v>
      </c>
      <c r="HV141">
        <v>9999</v>
      </c>
      <c r="HW141">
        <v>936.4</v>
      </c>
      <c r="HX141">
        <v>1.86417</v>
      </c>
      <c r="HY141">
        <v>1.86016</v>
      </c>
      <c r="HZ141">
        <v>1.85837</v>
      </c>
      <c r="IA141">
        <v>1.85986</v>
      </c>
      <c r="IB141">
        <v>1.85989</v>
      </c>
      <c r="IC141">
        <v>1.8583</v>
      </c>
      <c r="ID141">
        <v>1.85732</v>
      </c>
      <c r="IE141">
        <v>1.8523</v>
      </c>
      <c r="IF141">
        <v>0</v>
      </c>
      <c r="IG141">
        <v>0</v>
      </c>
      <c r="IH141">
        <v>0</v>
      </c>
      <c r="II141">
        <v>0</v>
      </c>
      <c r="IJ141" t="s">
        <v>433</v>
      </c>
      <c r="IK141" t="s">
        <v>434</v>
      </c>
      <c r="IL141" t="s">
        <v>435</v>
      </c>
      <c r="IM141" t="s">
        <v>435</v>
      </c>
      <c r="IN141" t="s">
        <v>435</v>
      </c>
      <c r="IO141" t="s">
        <v>435</v>
      </c>
      <c r="IP141">
        <v>0</v>
      </c>
      <c r="IQ141">
        <v>100</v>
      </c>
      <c r="IR141">
        <v>100</v>
      </c>
      <c r="IS141">
        <v>-0.718</v>
      </c>
      <c r="IT141">
        <v>0.2997</v>
      </c>
      <c r="IU141">
        <v>-0.3228139330668147</v>
      </c>
      <c r="IV141">
        <v>-0.001399286051689175</v>
      </c>
      <c r="IW141">
        <v>1.297619083215453E-06</v>
      </c>
      <c r="IX141">
        <v>-4.997941095464379E-10</v>
      </c>
      <c r="IY141">
        <v>-0.005634625857734406</v>
      </c>
      <c r="IZ141">
        <v>-0.003512179546530375</v>
      </c>
      <c r="JA141">
        <v>0.0008073039280847738</v>
      </c>
      <c r="JB141">
        <v>-5.485301315548657E-06</v>
      </c>
      <c r="JC141">
        <v>2</v>
      </c>
      <c r="JD141">
        <v>1997</v>
      </c>
      <c r="JE141">
        <v>1</v>
      </c>
      <c r="JF141">
        <v>25</v>
      </c>
      <c r="JG141">
        <v>913.7</v>
      </c>
      <c r="JH141">
        <v>913.9</v>
      </c>
      <c r="JI141">
        <v>1.20728</v>
      </c>
      <c r="JJ141">
        <v>2.64648</v>
      </c>
      <c r="JK141">
        <v>1.49658</v>
      </c>
      <c r="JL141">
        <v>2.39136</v>
      </c>
      <c r="JM141">
        <v>1.54907</v>
      </c>
      <c r="JN141">
        <v>2.30835</v>
      </c>
      <c r="JO141">
        <v>34.3497</v>
      </c>
      <c r="JP141">
        <v>24.1926</v>
      </c>
      <c r="JQ141">
        <v>18</v>
      </c>
      <c r="JR141">
        <v>489.466</v>
      </c>
      <c r="JS141">
        <v>533.074</v>
      </c>
      <c r="JT141">
        <v>24.8077</v>
      </c>
      <c r="JU141">
        <v>25.7717</v>
      </c>
      <c r="JV141">
        <v>30.0003</v>
      </c>
      <c r="JW141">
        <v>25.8429</v>
      </c>
      <c r="JX141">
        <v>25.792</v>
      </c>
      <c r="JY141">
        <v>24.2728</v>
      </c>
      <c r="JZ141">
        <v>10.343</v>
      </c>
      <c r="KA141">
        <v>100</v>
      </c>
      <c r="KB141">
        <v>24.8137</v>
      </c>
      <c r="KC141">
        <v>460.1</v>
      </c>
      <c r="KD141">
        <v>23.6293</v>
      </c>
      <c r="KE141">
        <v>100.549</v>
      </c>
      <c r="KF141">
        <v>100.959</v>
      </c>
    </row>
    <row r="142" spans="1:292">
      <c r="A142">
        <v>124</v>
      </c>
      <c r="B142">
        <v>1679511269.1</v>
      </c>
      <c r="C142">
        <v>2681.599999904633</v>
      </c>
      <c r="D142" t="s">
        <v>681</v>
      </c>
      <c r="E142" t="s">
        <v>682</v>
      </c>
      <c r="F142">
        <v>5</v>
      </c>
      <c r="G142" t="s">
        <v>428</v>
      </c>
      <c r="H142">
        <v>1679511261.6</v>
      </c>
      <c r="I142">
        <f>(J142)/1000</f>
        <v>0</v>
      </c>
      <c r="J142">
        <f>IF(DO142, AM142, AG142)</f>
        <v>0</v>
      </c>
      <c r="K142">
        <f>IF(DO142, AH142, AF142)</f>
        <v>0</v>
      </c>
      <c r="L142">
        <f>DQ142 - IF(AT142&gt;1, K142*DK142*100.0/(AV142*EE142), 0)</f>
        <v>0</v>
      </c>
      <c r="M142">
        <f>((S142-I142/2)*L142-K142)/(S142+I142/2)</f>
        <v>0</v>
      </c>
      <c r="N142">
        <f>M142*(DX142+DY142)/1000.0</f>
        <v>0</v>
      </c>
      <c r="O142">
        <f>(DQ142 - IF(AT142&gt;1, K142*DK142*100.0/(AV142*EE142), 0))*(DX142+DY142)/1000.0</f>
        <v>0</v>
      </c>
      <c r="P142">
        <f>2.0/((1/R142-1/Q142)+SIGN(R142)*SQRT((1/R142-1/Q142)*(1/R142-1/Q142) + 4*DL142/((DL142+1)*(DL142+1))*(2*1/R142*1/Q142-1/Q142*1/Q142)))</f>
        <v>0</v>
      </c>
      <c r="Q142">
        <f>IF(LEFT(DM142,1)&lt;&gt;"0",IF(LEFT(DM142,1)="1",3.0,DN142),$D$5+$E$5*(EE142*DX142/($K$5*1000))+$F$5*(EE142*DX142/($K$5*1000))*MAX(MIN(DK142,$J$5),$I$5)*MAX(MIN(DK142,$J$5),$I$5)+$G$5*MAX(MIN(DK142,$J$5),$I$5)*(EE142*DX142/($K$5*1000))+$H$5*(EE142*DX142/($K$5*1000))*(EE142*DX142/($K$5*1000)))</f>
        <v>0</v>
      </c>
      <c r="R142">
        <f>I142*(1000-(1000*0.61365*exp(17.502*V142/(240.97+V142))/(DX142+DY142)+DS142)/2)/(1000*0.61365*exp(17.502*V142/(240.97+V142))/(DX142+DY142)-DS142)</f>
        <v>0</v>
      </c>
      <c r="S142">
        <f>1/((DL142+1)/(P142/1.6)+1/(Q142/1.37)) + DL142/((DL142+1)/(P142/1.6) + DL142/(Q142/1.37))</f>
        <v>0</v>
      </c>
      <c r="T142">
        <f>(DG142*DJ142)</f>
        <v>0</v>
      </c>
      <c r="U142">
        <f>(DZ142+(T142+2*0.95*5.67E-8*(((DZ142+$B$9)+273)^4-(DZ142+273)^4)-44100*I142)/(1.84*29.3*Q142+8*0.95*5.67E-8*(DZ142+273)^3))</f>
        <v>0</v>
      </c>
      <c r="V142">
        <f>($C$9*EA142+$D$9*EB142+$E$9*U142)</f>
        <v>0</v>
      </c>
      <c r="W142">
        <f>0.61365*exp(17.502*V142/(240.97+V142))</f>
        <v>0</v>
      </c>
      <c r="X142">
        <f>(Y142/Z142*100)</f>
        <v>0</v>
      </c>
      <c r="Y142">
        <f>DS142*(DX142+DY142)/1000</f>
        <v>0</v>
      </c>
      <c r="Z142">
        <f>0.61365*exp(17.502*DZ142/(240.97+DZ142))</f>
        <v>0</v>
      </c>
      <c r="AA142">
        <f>(W142-DS142*(DX142+DY142)/1000)</f>
        <v>0</v>
      </c>
      <c r="AB142">
        <f>(-I142*44100)</f>
        <v>0</v>
      </c>
      <c r="AC142">
        <f>2*29.3*Q142*0.92*(DZ142-V142)</f>
        <v>0</v>
      </c>
      <c r="AD142">
        <f>2*0.95*5.67E-8*(((DZ142+$B$9)+273)^4-(V142+273)^4)</f>
        <v>0</v>
      </c>
      <c r="AE142">
        <f>T142+AD142+AB142+AC142</f>
        <v>0</v>
      </c>
      <c r="AF142">
        <f>DW142*AT142*(DR142-DQ142*(1000-AT142*DT142)/(1000-AT142*DS142))/(100*DK142)</f>
        <v>0</v>
      </c>
      <c r="AG142">
        <f>1000*DW142*AT142*(DS142-DT142)/(100*DK142*(1000-AT142*DS142))</f>
        <v>0</v>
      </c>
      <c r="AH142">
        <f>(AI142 - AJ142 - DX142*1E3/(8.314*(DZ142+273.15)) * AL142/DW142 * AK142) * DW142/(100*DK142) * (1000 - DT142)/1000</f>
        <v>0</v>
      </c>
      <c r="AI142">
        <v>450.8650096375899</v>
      </c>
      <c r="AJ142">
        <v>436.7369636363637</v>
      </c>
      <c r="AK142">
        <v>1.817353790755796</v>
      </c>
      <c r="AL142">
        <v>67.30139003579045</v>
      </c>
      <c r="AM142">
        <f>(AO142 - AN142 + DX142*1E3/(8.314*(DZ142+273.15)) * AQ142/DW142 * AP142) * DW142/(100*DK142) * 1000/(1000 - AO142)</f>
        <v>0</v>
      </c>
      <c r="AN142">
        <v>23.59615852188796</v>
      </c>
      <c r="AO142">
        <v>24.31339939393938</v>
      </c>
      <c r="AP142">
        <v>-4.405132474403856E-06</v>
      </c>
      <c r="AQ142">
        <v>93.42874812251745</v>
      </c>
      <c r="AR142">
        <v>0</v>
      </c>
      <c r="AS142">
        <v>0</v>
      </c>
      <c r="AT142">
        <f>IF(AR142*$H$15&gt;=AV142,1.0,(AV142/(AV142-AR142*$H$15)))</f>
        <v>0</v>
      </c>
      <c r="AU142">
        <f>(AT142-1)*100</f>
        <v>0</v>
      </c>
      <c r="AV142">
        <f>MAX(0,($B$15+$C$15*EE142)/(1+$D$15*EE142)*DX142/(DZ142+273)*$E$15)</f>
        <v>0</v>
      </c>
      <c r="AW142" t="s">
        <v>429</v>
      </c>
      <c r="AX142" t="s">
        <v>429</v>
      </c>
      <c r="AY142">
        <v>0</v>
      </c>
      <c r="AZ142">
        <v>0</v>
      </c>
      <c r="BA142">
        <f>1-AY142/AZ142</f>
        <v>0</v>
      </c>
      <c r="BB142">
        <v>0</v>
      </c>
      <c r="BC142" t="s">
        <v>429</v>
      </c>
      <c r="BD142" t="s">
        <v>429</v>
      </c>
      <c r="BE142">
        <v>0</v>
      </c>
      <c r="BF142">
        <v>0</v>
      </c>
      <c r="BG142">
        <f>1-BE142/BF142</f>
        <v>0</v>
      </c>
      <c r="BH142">
        <v>0.5</v>
      </c>
      <c r="BI142">
        <f>DH142</f>
        <v>0</v>
      </c>
      <c r="BJ142">
        <f>K142</f>
        <v>0</v>
      </c>
      <c r="BK142">
        <f>BG142*BH142*BI142</f>
        <v>0</v>
      </c>
      <c r="BL142">
        <f>(BJ142-BB142)/BI142</f>
        <v>0</v>
      </c>
      <c r="BM142">
        <f>(AZ142-BF142)/BF142</f>
        <v>0</v>
      </c>
      <c r="BN142">
        <f>AY142/(BA142+AY142/BF142)</f>
        <v>0</v>
      </c>
      <c r="BO142" t="s">
        <v>429</v>
      </c>
      <c r="BP142">
        <v>0</v>
      </c>
      <c r="BQ142">
        <f>IF(BP142&lt;&gt;0, BP142, BN142)</f>
        <v>0</v>
      </c>
      <c r="BR142">
        <f>1-BQ142/BF142</f>
        <v>0</v>
      </c>
      <c r="BS142">
        <f>(BF142-BE142)/(BF142-BQ142)</f>
        <v>0</v>
      </c>
      <c r="BT142">
        <f>(AZ142-BF142)/(AZ142-BQ142)</f>
        <v>0</v>
      </c>
      <c r="BU142">
        <f>(BF142-BE142)/(BF142-AY142)</f>
        <v>0</v>
      </c>
      <c r="BV142">
        <f>(AZ142-BF142)/(AZ142-AY142)</f>
        <v>0</v>
      </c>
      <c r="BW142">
        <f>(BS142*BQ142/BE142)</f>
        <v>0</v>
      </c>
      <c r="BX142">
        <f>(1-BW142)</f>
        <v>0</v>
      </c>
      <c r="DG142">
        <f>$B$13*EF142+$C$13*EG142+$F$13*ER142*(1-EU142)</f>
        <v>0</v>
      </c>
      <c r="DH142">
        <f>DG142*DI142</f>
        <v>0</v>
      </c>
      <c r="DI142">
        <f>($B$13*$D$11+$C$13*$D$11+$F$13*((FE142+EW142)/MAX(FE142+EW142+FF142, 0.1)*$I$11+FF142/MAX(FE142+EW142+FF142, 0.1)*$J$11))/($B$13+$C$13+$F$13)</f>
        <v>0</v>
      </c>
      <c r="DJ142">
        <f>($B$13*$K$11+$C$13*$K$11+$F$13*((FE142+EW142)/MAX(FE142+EW142+FF142, 0.1)*$P$11+FF142/MAX(FE142+EW142+FF142, 0.1)*$Q$11))/($B$13+$C$13+$F$13)</f>
        <v>0</v>
      </c>
      <c r="DK142">
        <v>1.91</v>
      </c>
      <c r="DL142">
        <v>0.5</v>
      </c>
      <c r="DM142" t="s">
        <v>430</v>
      </c>
      <c r="DN142">
        <v>2</v>
      </c>
      <c r="DO142" t="b">
        <v>1</v>
      </c>
      <c r="DP142">
        <v>1679511261.6</v>
      </c>
      <c r="DQ142">
        <v>417.7129259259259</v>
      </c>
      <c r="DR142">
        <v>430.3114444444444</v>
      </c>
      <c r="DS142">
        <v>24.3178</v>
      </c>
      <c r="DT142">
        <v>23.59741111111111</v>
      </c>
      <c r="DU142">
        <v>418.4307407407407</v>
      </c>
      <c r="DV142">
        <v>24.0180962962963</v>
      </c>
      <c r="DW142">
        <v>499.9841481481482</v>
      </c>
      <c r="DX142">
        <v>90.00995925925926</v>
      </c>
      <c r="DY142">
        <v>0.09993482592592594</v>
      </c>
      <c r="DZ142">
        <v>26.37701481481481</v>
      </c>
      <c r="EA142">
        <v>27.49377777777778</v>
      </c>
      <c r="EB142">
        <v>999.9000000000001</v>
      </c>
      <c r="EC142">
        <v>0</v>
      </c>
      <c r="ED142">
        <v>0</v>
      </c>
      <c r="EE142">
        <v>10003.60111111111</v>
      </c>
      <c r="EF142">
        <v>0</v>
      </c>
      <c r="EG142">
        <v>12.46353333333333</v>
      </c>
      <c r="EH142">
        <v>-12.59853592592593</v>
      </c>
      <c r="EI142">
        <v>428.124037037037</v>
      </c>
      <c r="EJ142">
        <v>440.711037037037</v>
      </c>
      <c r="EK142">
        <v>0.7204027407407407</v>
      </c>
      <c r="EL142">
        <v>430.3114444444444</v>
      </c>
      <c r="EM142">
        <v>23.59741111111111</v>
      </c>
      <c r="EN142">
        <v>2.188845185185185</v>
      </c>
      <c r="EO142">
        <v>2.12400074074074</v>
      </c>
      <c r="EP142">
        <v>18.88088888888889</v>
      </c>
      <c r="EQ142">
        <v>18.40033703703704</v>
      </c>
      <c r="ER142">
        <v>2000.005555555556</v>
      </c>
      <c r="ES142">
        <v>0.9799977777777775</v>
      </c>
      <c r="ET142">
        <v>0.02000232962962963</v>
      </c>
      <c r="EU142">
        <v>0</v>
      </c>
      <c r="EV142">
        <v>163.8495185185185</v>
      </c>
      <c r="EW142">
        <v>5.00078</v>
      </c>
      <c r="EX142">
        <v>3283.256296296296</v>
      </c>
      <c r="EY142">
        <v>16379.68148148148</v>
      </c>
      <c r="EZ142">
        <v>38.61322222222222</v>
      </c>
      <c r="FA142">
        <v>39.465</v>
      </c>
      <c r="FB142">
        <v>39.43729629629629</v>
      </c>
      <c r="FC142">
        <v>38.91644444444444</v>
      </c>
      <c r="FD142">
        <v>39.79825925925925</v>
      </c>
      <c r="FE142">
        <v>1955.096666666666</v>
      </c>
      <c r="FF142">
        <v>39.90074074074074</v>
      </c>
      <c r="FG142">
        <v>0</v>
      </c>
      <c r="FH142">
        <v>1679511251.2</v>
      </c>
      <c r="FI142">
        <v>0</v>
      </c>
      <c r="FJ142">
        <v>163.85408</v>
      </c>
      <c r="FK142">
        <v>0.201307691519001</v>
      </c>
      <c r="FL142">
        <v>-3.908461539861553</v>
      </c>
      <c r="FM142">
        <v>3283.2328</v>
      </c>
      <c r="FN142">
        <v>15</v>
      </c>
      <c r="FO142">
        <v>0</v>
      </c>
      <c r="FP142" t="s">
        <v>431</v>
      </c>
      <c r="FQ142">
        <v>1679456443.1</v>
      </c>
      <c r="FR142">
        <v>1679456433.1</v>
      </c>
      <c r="FS142">
        <v>0</v>
      </c>
      <c r="FT142">
        <v>-0.109</v>
      </c>
      <c r="FU142">
        <v>0.019</v>
      </c>
      <c r="FV142">
        <v>-0.823</v>
      </c>
      <c r="FW142">
        <v>0.271</v>
      </c>
      <c r="FX142">
        <v>420</v>
      </c>
      <c r="FY142">
        <v>24</v>
      </c>
      <c r="FZ142">
        <v>0.71</v>
      </c>
      <c r="GA142">
        <v>0.25</v>
      </c>
      <c r="GB142">
        <v>-10.12494325</v>
      </c>
      <c r="GC142">
        <v>-55.22996746716697</v>
      </c>
      <c r="GD142">
        <v>5.774507777496013</v>
      </c>
      <c r="GE142">
        <v>0</v>
      </c>
      <c r="GF142">
        <v>0.7204896</v>
      </c>
      <c r="GG142">
        <v>0.001913245778610651</v>
      </c>
      <c r="GH142">
        <v>0.0006186121886933689</v>
      </c>
      <c r="GI142">
        <v>1</v>
      </c>
      <c r="GJ142">
        <v>1</v>
      </c>
      <c r="GK142">
        <v>2</v>
      </c>
      <c r="GL142" t="s">
        <v>432</v>
      </c>
      <c r="GM142">
        <v>3.10465</v>
      </c>
      <c r="GN142">
        <v>2.73553</v>
      </c>
      <c r="GO142">
        <v>0.0895098</v>
      </c>
      <c r="GP142">
        <v>0.09303259999999999</v>
      </c>
      <c r="GQ142">
        <v>0.109121</v>
      </c>
      <c r="GR142">
        <v>0.108221</v>
      </c>
      <c r="GS142">
        <v>23457.1</v>
      </c>
      <c r="GT142">
        <v>23073.5</v>
      </c>
      <c r="GU142">
        <v>26300.5</v>
      </c>
      <c r="GV142">
        <v>25768.1</v>
      </c>
      <c r="GW142">
        <v>37604</v>
      </c>
      <c r="GX142">
        <v>35059.7</v>
      </c>
      <c r="GY142">
        <v>46022</v>
      </c>
      <c r="GZ142">
        <v>42555.8</v>
      </c>
      <c r="HA142">
        <v>1.92332</v>
      </c>
      <c r="HB142">
        <v>1.97097</v>
      </c>
      <c r="HC142">
        <v>0.114933</v>
      </c>
      <c r="HD142">
        <v>0</v>
      </c>
      <c r="HE142">
        <v>25.6123</v>
      </c>
      <c r="HF142">
        <v>999.9</v>
      </c>
      <c r="HG142">
        <v>57</v>
      </c>
      <c r="HH142">
        <v>29.1</v>
      </c>
      <c r="HI142">
        <v>25.6168</v>
      </c>
      <c r="HJ142">
        <v>60.7332</v>
      </c>
      <c r="HK142">
        <v>25.4207</v>
      </c>
      <c r="HL142">
        <v>1</v>
      </c>
      <c r="HM142">
        <v>-0.1194</v>
      </c>
      <c r="HN142">
        <v>0.233856</v>
      </c>
      <c r="HO142">
        <v>20.2752</v>
      </c>
      <c r="HP142">
        <v>5.2137</v>
      </c>
      <c r="HQ142">
        <v>11.9793</v>
      </c>
      <c r="HR142">
        <v>4.9648</v>
      </c>
      <c r="HS142">
        <v>3.27397</v>
      </c>
      <c r="HT142">
        <v>9999</v>
      </c>
      <c r="HU142">
        <v>9999</v>
      </c>
      <c r="HV142">
        <v>9999</v>
      </c>
      <c r="HW142">
        <v>936.4</v>
      </c>
      <c r="HX142">
        <v>1.86417</v>
      </c>
      <c r="HY142">
        <v>1.86014</v>
      </c>
      <c r="HZ142">
        <v>1.85837</v>
      </c>
      <c r="IA142">
        <v>1.85986</v>
      </c>
      <c r="IB142">
        <v>1.85989</v>
      </c>
      <c r="IC142">
        <v>1.85826</v>
      </c>
      <c r="ID142">
        <v>1.85731</v>
      </c>
      <c r="IE142">
        <v>1.8523</v>
      </c>
      <c r="IF142">
        <v>0</v>
      </c>
      <c r="IG142">
        <v>0</v>
      </c>
      <c r="IH142">
        <v>0</v>
      </c>
      <c r="II142">
        <v>0</v>
      </c>
      <c r="IJ142" t="s">
        <v>433</v>
      </c>
      <c r="IK142" t="s">
        <v>434</v>
      </c>
      <c r="IL142" t="s">
        <v>435</v>
      </c>
      <c r="IM142" t="s">
        <v>435</v>
      </c>
      <c r="IN142" t="s">
        <v>435</v>
      </c>
      <c r="IO142" t="s">
        <v>435</v>
      </c>
      <c r="IP142">
        <v>0</v>
      </c>
      <c r="IQ142">
        <v>100</v>
      </c>
      <c r="IR142">
        <v>100</v>
      </c>
      <c r="IS142">
        <v>-0.724</v>
      </c>
      <c r="IT142">
        <v>0.2996</v>
      </c>
      <c r="IU142">
        <v>-0.3228139330668147</v>
      </c>
      <c r="IV142">
        <v>-0.001399286051689175</v>
      </c>
      <c r="IW142">
        <v>1.297619083215453E-06</v>
      </c>
      <c r="IX142">
        <v>-4.997941095464379E-10</v>
      </c>
      <c r="IY142">
        <v>-0.005634625857734406</v>
      </c>
      <c r="IZ142">
        <v>-0.003512179546530375</v>
      </c>
      <c r="JA142">
        <v>0.0008073039280847738</v>
      </c>
      <c r="JB142">
        <v>-5.485301315548657E-06</v>
      </c>
      <c r="JC142">
        <v>2</v>
      </c>
      <c r="JD142">
        <v>1997</v>
      </c>
      <c r="JE142">
        <v>1</v>
      </c>
      <c r="JF142">
        <v>25</v>
      </c>
      <c r="JG142">
        <v>913.8</v>
      </c>
      <c r="JH142">
        <v>913.9</v>
      </c>
      <c r="JI142">
        <v>1.24512</v>
      </c>
      <c r="JJ142">
        <v>2.63428</v>
      </c>
      <c r="JK142">
        <v>1.49658</v>
      </c>
      <c r="JL142">
        <v>2.39136</v>
      </c>
      <c r="JM142">
        <v>1.54907</v>
      </c>
      <c r="JN142">
        <v>2.39258</v>
      </c>
      <c r="JO142">
        <v>34.3497</v>
      </c>
      <c r="JP142">
        <v>24.2013</v>
      </c>
      <c r="JQ142">
        <v>18</v>
      </c>
      <c r="JR142">
        <v>489.498</v>
      </c>
      <c r="JS142">
        <v>532.977</v>
      </c>
      <c r="JT142">
        <v>24.8146</v>
      </c>
      <c r="JU142">
        <v>25.774</v>
      </c>
      <c r="JV142">
        <v>30</v>
      </c>
      <c r="JW142">
        <v>25.845</v>
      </c>
      <c r="JX142">
        <v>25.7945</v>
      </c>
      <c r="JY142">
        <v>25.0275</v>
      </c>
      <c r="JZ142">
        <v>10.343</v>
      </c>
      <c r="KA142">
        <v>100</v>
      </c>
      <c r="KB142">
        <v>24.8148</v>
      </c>
      <c r="KC142">
        <v>473.461</v>
      </c>
      <c r="KD142">
        <v>23.6293</v>
      </c>
      <c r="KE142">
        <v>100.547</v>
      </c>
      <c r="KF142">
        <v>100.959</v>
      </c>
    </row>
    <row r="143" spans="1:292">
      <c r="A143">
        <v>125</v>
      </c>
      <c r="B143">
        <v>1679511274.1</v>
      </c>
      <c r="C143">
        <v>2686.599999904633</v>
      </c>
      <c r="D143" t="s">
        <v>683</v>
      </c>
      <c r="E143" t="s">
        <v>684</v>
      </c>
      <c r="F143">
        <v>5</v>
      </c>
      <c r="G143" t="s">
        <v>428</v>
      </c>
      <c r="H143">
        <v>1679511266.314285</v>
      </c>
      <c r="I143">
        <f>(J143)/1000</f>
        <v>0</v>
      </c>
      <c r="J143">
        <f>IF(DO143, AM143, AG143)</f>
        <v>0</v>
      </c>
      <c r="K143">
        <f>IF(DO143, AH143, AF143)</f>
        <v>0</v>
      </c>
      <c r="L143">
        <f>DQ143 - IF(AT143&gt;1, K143*DK143*100.0/(AV143*EE143), 0)</f>
        <v>0</v>
      </c>
      <c r="M143">
        <f>((S143-I143/2)*L143-K143)/(S143+I143/2)</f>
        <v>0</v>
      </c>
      <c r="N143">
        <f>M143*(DX143+DY143)/1000.0</f>
        <v>0</v>
      </c>
      <c r="O143">
        <f>(DQ143 - IF(AT143&gt;1, K143*DK143*100.0/(AV143*EE143), 0))*(DX143+DY143)/1000.0</f>
        <v>0</v>
      </c>
      <c r="P143">
        <f>2.0/((1/R143-1/Q143)+SIGN(R143)*SQRT((1/R143-1/Q143)*(1/R143-1/Q143) + 4*DL143/((DL143+1)*(DL143+1))*(2*1/R143*1/Q143-1/Q143*1/Q143)))</f>
        <v>0</v>
      </c>
      <c r="Q143">
        <f>IF(LEFT(DM143,1)&lt;&gt;"0",IF(LEFT(DM143,1)="1",3.0,DN143),$D$5+$E$5*(EE143*DX143/($K$5*1000))+$F$5*(EE143*DX143/($K$5*1000))*MAX(MIN(DK143,$J$5),$I$5)*MAX(MIN(DK143,$J$5),$I$5)+$G$5*MAX(MIN(DK143,$J$5),$I$5)*(EE143*DX143/($K$5*1000))+$H$5*(EE143*DX143/($K$5*1000))*(EE143*DX143/($K$5*1000)))</f>
        <v>0</v>
      </c>
      <c r="R143">
        <f>I143*(1000-(1000*0.61365*exp(17.502*V143/(240.97+V143))/(DX143+DY143)+DS143)/2)/(1000*0.61365*exp(17.502*V143/(240.97+V143))/(DX143+DY143)-DS143)</f>
        <v>0</v>
      </c>
      <c r="S143">
        <f>1/((DL143+1)/(P143/1.6)+1/(Q143/1.37)) + DL143/((DL143+1)/(P143/1.6) + DL143/(Q143/1.37))</f>
        <v>0</v>
      </c>
      <c r="T143">
        <f>(DG143*DJ143)</f>
        <v>0</v>
      </c>
      <c r="U143">
        <f>(DZ143+(T143+2*0.95*5.67E-8*(((DZ143+$B$9)+273)^4-(DZ143+273)^4)-44100*I143)/(1.84*29.3*Q143+8*0.95*5.67E-8*(DZ143+273)^3))</f>
        <v>0</v>
      </c>
      <c r="V143">
        <f>($C$9*EA143+$D$9*EB143+$E$9*U143)</f>
        <v>0</v>
      </c>
      <c r="W143">
        <f>0.61365*exp(17.502*V143/(240.97+V143))</f>
        <v>0</v>
      </c>
      <c r="X143">
        <f>(Y143/Z143*100)</f>
        <v>0</v>
      </c>
      <c r="Y143">
        <f>DS143*(DX143+DY143)/1000</f>
        <v>0</v>
      </c>
      <c r="Z143">
        <f>0.61365*exp(17.502*DZ143/(240.97+DZ143))</f>
        <v>0</v>
      </c>
      <c r="AA143">
        <f>(W143-DS143*(DX143+DY143)/1000)</f>
        <v>0</v>
      </c>
      <c r="AB143">
        <f>(-I143*44100)</f>
        <v>0</v>
      </c>
      <c r="AC143">
        <f>2*29.3*Q143*0.92*(DZ143-V143)</f>
        <v>0</v>
      </c>
      <c r="AD143">
        <f>2*0.95*5.67E-8*(((DZ143+$B$9)+273)^4-(V143+273)^4)</f>
        <v>0</v>
      </c>
      <c r="AE143">
        <f>T143+AD143+AB143+AC143</f>
        <v>0</v>
      </c>
      <c r="AF143">
        <f>DW143*AT143*(DR143-DQ143*(1000-AT143*DT143)/(1000-AT143*DS143))/(100*DK143)</f>
        <v>0</v>
      </c>
      <c r="AG143">
        <f>1000*DW143*AT143*(DS143-DT143)/(100*DK143*(1000-AT143*DS143))</f>
        <v>0</v>
      </c>
      <c r="AH143">
        <f>(AI143 - AJ143 - DX143*1E3/(8.314*(DZ143+273.15)) * AL143/DW143 * AK143) * DW143/(100*DK143) * (1000 - DT143)/1000</f>
        <v>0</v>
      </c>
      <c r="AI143">
        <v>467.3394029766932</v>
      </c>
      <c r="AJ143">
        <v>449.4343818181815</v>
      </c>
      <c r="AK143">
        <v>2.613262721781157</v>
      </c>
      <c r="AL143">
        <v>67.30139003579045</v>
      </c>
      <c r="AM143">
        <f>(AO143 - AN143 + DX143*1E3/(8.314*(DZ143+273.15)) * AQ143/DW143 * AP143) * DW143/(100*DK143) * 1000/(1000 - AO143)</f>
        <v>0</v>
      </c>
      <c r="AN143">
        <v>23.59268495701644</v>
      </c>
      <c r="AO143">
        <v>24.31033151515151</v>
      </c>
      <c r="AP143">
        <v>-2.980996232011583E-05</v>
      </c>
      <c r="AQ143">
        <v>93.42874812251745</v>
      </c>
      <c r="AR143">
        <v>0</v>
      </c>
      <c r="AS143">
        <v>0</v>
      </c>
      <c r="AT143">
        <f>IF(AR143*$H$15&gt;=AV143,1.0,(AV143/(AV143-AR143*$H$15)))</f>
        <v>0</v>
      </c>
      <c r="AU143">
        <f>(AT143-1)*100</f>
        <v>0</v>
      </c>
      <c r="AV143">
        <f>MAX(0,($B$15+$C$15*EE143)/(1+$D$15*EE143)*DX143/(DZ143+273)*$E$15)</f>
        <v>0</v>
      </c>
      <c r="AW143" t="s">
        <v>429</v>
      </c>
      <c r="AX143" t="s">
        <v>429</v>
      </c>
      <c r="AY143">
        <v>0</v>
      </c>
      <c r="AZ143">
        <v>0</v>
      </c>
      <c r="BA143">
        <f>1-AY143/AZ143</f>
        <v>0</v>
      </c>
      <c r="BB143">
        <v>0</v>
      </c>
      <c r="BC143" t="s">
        <v>429</v>
      </c>
      <c r="BD143" t="s">
        <v>429</v>
      </c>
      <c r="BE143">
        <v>0</v>
      </c>
      <c r="BF143">
        <v>0</v>
      </c>
      <c r="BG143">
        <f>1-BE143/BF143</f>
        <v>0</v>
      </c>
      <c r="BH143">
        <v>0.5</v>
      </c>
      <c r="BI143">
        <f>DH143</f>
        <v>0</v>
      </c>
      <c r="BJ143">
        <f>K143</f>
        <v>0</v>
      </c>
      <c r="BK143">
        <f>BG143*BH143*BI143</f>
        <v>0</v>
      </c>
      <c r="BL143">
        <f>(BJ143-BB143)/BI143</f>
        <v>0</v>
      </c>
      <c r="BM143">
        <f>(AZ143-BF143)/BF143</f>
        <v>0</v>
      </c>
      <c r="BN143">
        <f>AY143/(BA143+AY143/BF143)</f>
        <v>0</v>
      </c>
      <c r="BO143" t="s">
        <v>429</v>
      </c>
      <c r="BP143">
        <v>0</v>
      </c>
      <c r="BQ143">
        <f>IF(BP143&lt;&gt;0, BP143, BN143)</f>
        <v>0</v>
      </c>
      <c r="BR143">
        <f>1-BQ143/BF143</f>
        <v>0</v>
      </c>
      <c r="BS143">
        <f>(BF143-BE143)/(BF143-BQ143)</f>
        <v>0</v>
      </c>
      <c r="BT143">
        <f>(AZ143-BF143)/(AZ143-BQ143)</f>
        <v>0</v>
      </c>
      <c r="BU143">
        <f>(BF143-BE143)/(BF143-AY143)</f>
        <v>0</v>
      </c>
      <c r="BV143">
        <f>(AZ143-BF143)/(AZ143-AY143)</f>
        <v>0</v>
      </c>
      <c r="BW143">
        <f>(BS143*BQ143/BE143)</f>
        <v>0</v>
      </c>
      <c r="BX143">
        <f>(1-BW143)</f>
        <v>0</v>
      </c>
      <c r="DG143">
        <f>$B$13*EF143+$C$13*EG143+$F$13*ER143*(1-EU143)</f>
        <v>0</v>
      </c>
      <c r="DH143">
        <f>DG143*DI143</f>
        <v>0</v>
      </c>
      <c r="DI143">
        <f>($B$13*$D$11+$C$13*$D$11+$F$13*((FE143+EW143)/MAX(FE143+EW143+FF143, 0.1)*$I$11+FF143/MAX(FE143+EW143+FF143, 0.1)*$J$11))/($B$13+$C$13+$F$13)</f>
        <v>0</v>
      </c>
      <c r="DJ143">
        <f>($B$13*$K$11+$C$13*$K$11+$F$13*((FE143+EW143)/MAX(FE143+EW143+FF143, 0.1)*$P$11+FF143/MAX(FE143+EW143+FF143, 0.1)*$Q$11))/($B$13+$C$13+$F$13)</f>
        <v>0</v>
      </c>
      <c r="DK143">
        <v>1.91</v>
      </c>
      <c r="DL143">
        <v>0.5</v>
      </c>
      <c r="DM143" t="s">
        <v>430</v>
      </c>
      <c r="DN143">
        <v>2</v>
      </c>
      <c r="DO143" t="b">
        <v>1</v>
      </c>
      <c r="DP143">
        <v>1679511266.314285</v>
      </c>
      <c r="DQ143">
        <v>423.5663928571428</v>
      </c>
      <c r="DR143">
        <v>442.2404285714287</v>
      </c>
      <c r="DS143">
        <v>24.31486071428572</v>
      </c>
      <c r="DT143">
        <v>23.59510357142857</v>
      </c>
      <c r="DU143">
        <v>424.2874285714286</v>
      </c>
      <c r="DV143">
        <v>24.01522857142857</v>
      </c>
      <c r="DW143">
        <v>500.0078214285714</v>
      </c>
      <c r="DX143">
        <v>90.00925714285714</v>
      </c>
      <c r="DY143">
        <v>0.1000142214285714</v>
      </c>
      <c r="DZ143">
        <v>26.37849285714286</v>
      </c>
      <c r="EA143">
        <v>27.492475</v>
      </c>
      <c r="EB143">
        <v>999.9000000000002</v>
      </c>
      <c r="EC143">
        <v>0</v>
      </c>
      <c r="ED143">
        <v>0</v>
      </c>
      <c r="EE143">
        <v>10001.09071428571</v>
      </c>
      <c r="EF143">
        <v>0</v>
      </c>
      <c r="EG143">
        <v>12.46729285714285</v>
      </c>
      <c r="EH143">
        <v>-18.67412071428571</v>
      </c>
      <c r="EI143">
        <v>434.1219285714286</v>
      </c>
      <c r="EJ143">
        <v>452.9271428571428</v>
      </c>
      <c r="EK143">
        <v>0.719766107142857</v>
      </c>
      <c r="EL143">
        <v>442.2404285714287</v>
      </c>
      <c r="EM143">
        <v>23.59510357142857</v>
      </c>
      <c r="EN143">
        <v>2.188563571428571</v>
      </c>
      <c r="EO143">
        <v>2.123776428571429</v>
      </c>
      <c r="EP143">
        <v>18.87883214285714</v>
      </c>
      <c r="EQ143">
        <v>18.39865</v>
      </c>
      <c r="ER143">
        <v>1999.985357142857</v>
      </c>
      <c r="ES143">
        <v>0.979997464285714</v>
      </c>
      <c r="ET143">
        <v>0.02000263928571428</v>
      </c>
      <c r="EU143">
        <v>0</v>
      </c>
      <c r="EV143">
        <v>163.8000357142857</v>
      </c>
      <c r="EW143">
        <v>5.00078</v>
      </c>
      <c r="EX143">
        <v>3283.016785714286</v>
      </c>
      <c r="EY143">
        <v>16379.51428571428</v>
      </c>
      <c r="EZ143">
        <v>38.58017857142857</v>
      </c>
      <c r="FA143">
        <v>39.44157142857143</v>
      </c>
      <c r="FB143">
        <v>39.41946428571428</v>
      </c>
      <c r="FC143">
        <v>38.89253571428571</v>
      </c>
      <c r="FD143">
        <v>39.76974999999999</v>
      </c>
      <c r="FE143">
        <v>1955.075357142857</v>
      </c>
      <c r="FF143">
        <v>39.90285714285714</v>
      </c>
      <c r="FG143">
        <v>0</v>
      </c>
      <c r="FH143">
        <v>1679511256.6</v>
      </c>
      <c r="FI143">
        <v>0</v>
      </c>
      <c r="FJ143">
        <v>163.7847307692308</v>
      </c>
      <c r="FK143">
        <v>-0.9185299186844156</v>
      </c>
      <c r="FL143">
        <v>-3.089914530975867</v>
      </c>
      <c r="FM143">
        <v>3283.028461538462</v>
      </c>
      <c r="FN143">
        <v>15</v>
      </c>
      <c r="FO143">
        <v>0</v>
      </c>
      <c r="FP143" t="s">
        <v>431</v>
      </c>
      <c r="FQ143">
        <v>1679456443.1</v>
      </c>
      <c r="FR143">
        <v>1679456433.1</v>
      </c>
      <c r="FS143">
        <v>0</v>
      </c>
      <c r="FT143">
        <v>-0.109</v>
      </c>
      <c r="FU143">
        <v>0.019</v>
      </c>
      <c r="FV143">
        <v>-0.823</v>
      </c>
      <c r="FW143">
        <v>0.271</v>
      </c>
      <c r="FX143">
        <v>420</v>
      </c>
      <c r="FY143">
        <v>24</v>
      </c>
      <c r="FZ143">
        <v>0.71</v>
      </c>
      <c r="GA143">
        <v>0.25</v>
      </c>
      <c r="GB143">
        <v>-15.24293317073171</v>
      </c>
      <c r="GC143">
        <v>-76.93965135888502</v>
      </c>
      <c r="GD143">
        <v>7.665172574773557</v>
      </c>
      <c r="GE143">
        <v>0</v>
      </c>
      <c r="GF143">
        <v>0.7198349268292683</v>
      </c>
      <c r="GG143">
        <v>-0.006406557491289436</v>
      </c>
      <c r="GH143">
        <v>0.001253903784970406</v>
      </c>
      <c r="GI143">
        <v>1</v>
      </c>
      <c r="GJ143">
        <v>1</v>
      </c>
      <c r="GK143">
        <v>2</v>
      </c>
      <c r="GL143" t="s">
        <v>432</v>
      </c>
      <c r="GM143">
        <v>3.10463</v>
      </c>
      <c r="GN143">
        <v>2.73534</v>
      </c>
      <c r="GO143">
        <v>0.0914948</v>
      </c>
      <c r="GP143">
        <v>0.0955502</v>
      </c>
      <c r="GQ143">
        <v>0.109117</v>
      </c>
      <c r="GR143">
        <v>0.108214</v>
      </c>
      <c r="GS143">
        <v>23405.6</v>
      </c>
      <c r="GT143">
        <v>23009.4</v>
      </c>
      <c r="GU143">
        <v>26300.1</v>
      </c>
      <c r="GV143">
        <v>25768</v>
      </c>
      <c r="GW143">
        <v>37604.1</v>
      </c>
      <c r="GX143">
        <v>35060</v>
      </c>
      <c r="GY143">
        <v>46021.6</v>
      </c>
      <c r="GZ143">
        <v>42555.5</v>
      </c>
      <c r="HA143">
        <v>1.92335</v>
      </c>
      <c r="HB143">
        <v>1.9709</v>
      </c>
      <c r="HC143">
        <v>0.114292</v>
      </c>
      <c r="HD143">
        <v>0</v>
      </c>
      <c r="HE143">
        <v>25.6123</v>
      </c>
      <c r="HF143">
        <v>999.9</v>
      </c>
      <c r="HG143">
        <v>57</v>
      </c>
      <c r="HH143">
        <v>29.1</v>
      </c>
      <c r="HI143">
        <v>25.6149</v>
      </c>
      <c r="HJ143">
        <v>60.1732</v>
      </c>
      <c r="HK143">
        <v>25.4006</v>
      </c>
      <c r="HL143">
        <v>1</v>
      </c>
      <c r="HM143">
        <v>-0.119197</v>
      </c>
      <c r="HN143">
        <v>0.237192</v>
      </c>
      <c r="HO143">
        <v>20.2752</v>
      </c>
      <c r="HP143">
        <v>5.21444</v>
      </c>
      <c r="HQ143">
        <v>11.9787</v>
      </c>
      <c r="HR143">
        <v>4.96485</v>
      </c>
      <c r="HS143">
        <v>3.27402</v>
      </c>
      <c r="HT143">
        <v>9999</v>
      </c>
      <c r="HU143">
        <v>9999</v>
      </c>
      <c r="HV143">
        <v>9999</v>
      </c>
      <c r="HW143">
        <v>936.4</v>
      </c>
      <c r="HX143">
        <v>1.86417</v>
      </c>
      <c r="HY143">
        <v>1.86016</v>
      </c>
      <c r="HZ143">
        <v>1.85836</v>
      </c>
      <c r="IA143">
        <v>1.85987</v>
      </c>
      <c r="IB143">
        <v>1.85989</v>
      </c>
      <c r="IC143">
        <v>1.85827</v>
      </c>
      <c r="ID143">
        <v>1.85734</v>
      </c>
      <c r="IE143">
        <v>1.85229</v>
      </c>
      <c r="IF143">
        <v>0</v>
      </c>
      <c r="IG143">
        <v>0</v>
      </c>
      <c r="IH143">
        <v>0</v>
      </c>
      <c r="II143">
        <v>0</v>
      </c>
      <c r="IJ143" t="s">
        <v>433</v>
      </c>
      <c r="IK143" t="s">
        <v>434</v>
      </c>
      <c r="IL143" t="s">
        <v>435</v>
      </c>
      <c r="IM143" t="s">
        <v>435</v>
      </c>
      <c r="IN143" t="s">
        <v>435</v>
      </c>
      <c r="IO143" t="s">
        <v>435</v>
      </c>
      <c r="IP143">
        <v>0</v>
      </c>
      <c r="IQ143">
        <v>100</v>
      </c>
      <c r="IR143">
        <v>100</v>
      </c>
      <c r="IS143">
        <v>-0.73</v>
      </c>
      <c r="IT143">
        <v>0.2996</v>
      </c>
      <c r="IU143">
        <v>-0.3228139330668147</v>
      </c>
      <c r="IV143">
        <v>-0.001399286051689175</v>
      </c>
      <c r="IW143">
        <v>1.297619083215453E-06</v>
      </c>
      <c r="IX143">
        <v>-4.997941095464379E-10</v>
      </c>
      <c r="IY143">
        <v>-0.005634625857734406</v>
      </c>
      <c r="IZ143">
        <v>-0.003512179546530375</v>
      </c>
      <c r="JA143">
        <v>0.0008073039280847738</v>
      </c>
      <c r="JB143">
        <v>-5.485301315548657E-06</v>
      </c>
      <c r="JC143">
        <v>2</v>
      </c>
      <c r="JD143">
        <v>1997</v>
      </c>
      <c r="JE143">
        <v>1</v>
      </c>
      <c r="JF143">
        <v>25</v>
      </c>
      <c r="JG143">
        <v>913.9</v>
      </c>
      <c r="JH143">
        <v>914</v>
      </c>
      <c r="JI143">
        <v>1.2793</v>
      </c>
      <c r="JJ143">
        <v>2.63672</v>
      </c>
      <c r="JK143">
        <v>1.49658</v>
      </c>
      <c r="JL143">
        <v>2.39136</v>
      </c>
      <c r="JM143">
        <v>1.54907</v>
      </c>
      <c r="JN143">
        <v>2.40601</v>
      </c>
      <c r="JO143">
        <v>34.3497</v>
      </c>
      <c r="JP143">
        <v>24.2013</v>
      </c>
      <c r="JQ143">
        <v>18</v>
      </c>
      <c r="JR143">
        <v>489.533</v>
      </c>
      <c r="JS143">
        <v>532.9450000000001</v>
      </c>
      <c r="JT143">
        <v>24.8165</v>
      </c>
      <c r="JU143">
        <v>25.7761</v>
      </c>
      <c r="JV143">
        <v>30.0003</v>
      </c>
      <c r="JW143">
        <v>25.8476</v>
      </c>
      <c r="JX143">
        <v>25.7965</v>
      </c>
      <c r="JY143">
        <v>25.7105</v>
      </c>
      <c r="JZ143">
        <v>10.343</v>
      </c>
      <c r="KA143">
        <v>100</v>
      </c>
      <c r="KB143">
        <v>24.821</v>
      </c>
      <c r="KC143">
        <v>493.507</v>
      </c>
      <c r="KD143">
        <v>23.6293</v>
      </c>
      <c r="KE143">
        <v>100.546</v>
      </c>
      <c r="KF143">
        <v>100.958</v>
      </c>
    </row>
    <row r="144" spans="1:292">
      <c r="A144">
        <v>126</v>
      </c>
      <c r="B144">
        <v>1679511279.1</v>
      </c>
      <c r="C144">
        <v>2691.599999904633</v>
      </c>
      <c r="D144" t="s">
        <v>685</v>
      </c>
      <c r="E144" t="s">
        <v>686</v>
      </c>
      <c r="F144">
        <v>5</v>
      </c>
      <c r="G144" t="s">
        <v>428</v>
      </c>
      <c r="H144">
        <v>1679511271.6</v>
      </c>
      <c r="I144">
        <f>(J144)/1000</f>
        <v>0</v>
      </c>
      <c r="J144">
        <f>IF(DO144, AM144, AG144)</f>
        <v>0</v>
      </c>
      <c r="K144">
        <f>IF(DO144, AH144, AF144)</f>
        <v>0</v>
      </c>
      <c r="L144">
        <f>DQ144 - IF(AT144&gt;1, K144*DK144*100.0/(AV144*EE144), 0)</f>
        <v>0</v>
      </c>
      <c r="M144">
        <f>((S144-I144/2)*L144-K144)/(S144+I144/2)</f>
        <v>0</v>
      </c>
      <c r="N144">
        <f>M144*(DX144+DY144)/1000.0</f>
        <v>0</v>
      </c>
      <c r="O144">
        <f>(DQ144 - IF(AT144&gt;1, K144*DK144*100.0/(AV144*EE144), 0))*(DX144+DY144)/1000.0</f>
        <v>0</v>
      </c>
      <c r="P144">
        <f>2.0/((1/R144-1/Q144)+SIGN(R144)*SQRT((1/R144-1/Q144)*(1/R144-1/Q144) + 4*DL144/((DL144+1)*(DL144+1))*(2*1/R144*1/Q144-1/Q144*1/Q144)))</f>
        <v>0</v>
      </c>
      <c r="Q144">
        <f>IF(LEFT(DM144,1)&lt;&gt;"0",IF(LEFT(DM144,1)="1",3.0,DN144),$D$5+$E$5*(EE144*DX144/($K$5*1000))+$F$5*(EE144*DX144/($K$5*1000))*MAX(MIN(DK144,$J$5),$I$5)*MAX(MIN(DK144,$J$5),$I$5)+$G$5*MAX(MIN(DK144,$J$5),$I$5)*(EE144*DX144/($K$5*1000))+$H$5*(EE144*DX144/($K$5*1000))*(EE144*DX144/($K$5*1000)))</f>
        <v>0</v>
      </c>
      <c r="R144">
        <f>I144*(1000-(1000*0.61365*exp(17.502*V144/(240.97+V144))/(DX144+DY144)+DS144)/2)/(1000*0.61365*exp(17.502*V144/(240.97+V144))/(DX144+DY144)-DS144)</f>
        <v>0</v>
      </c>
      <c r="S144">
        <f>1/((DL144+1)/(P144/1.6)+1/(Q144/1.37)) + DL144/((DL144+1)/(P144/1.6) + DL144/(Q144/1.37))</f>
        <v>0</v>
      </c>
      <c r="T144">
        <f>(DG144*DJ144)</f>
        <v>0</v>
      </c>
      <c r="U144">
        <f>(DZ144+(T144+2*0.95*5.67E-8*(((DZ144+$B$9)+273)^4-(DZ144+273)^4)-44100*I144)/(1.84*29.3*Q144+8*0.95*5.67E-8*(DZ144+273)^3))</f>
        <v>0</v>
      </c>
      <c r="V144">
        <f>($C$9*EA144+$D$9*EB144+$E$9*U144)</f>
        <v>0</v>
      </c>
      <c r="W144">
        <f>0.61365*exp(17.502*V144/(240.97+V144))</f>
        <v>0</v>
      </c>
      <c r="X144">
        <f>(Y144/Z144*100)</f>
        <v>0</v>
      </c>
      <c r="Y144">
        <f>DS144*(DX144+DY144)/1000</f>
        <v>0</v>
      </c>
      <c r="Z144">
        <f>0.61365*exp(17.502*DZ144/(240.97+DZ144))</f>
        <v>0</v>
      </c>
      <c r="AA144">
        <f>(W144-DS144*(DX144+DY144)/1000)</f>
        <v>0</v>
      </c>
      <c r="AB144">
        <f>(-I144*44100)</f>
        <v>0</v>
      </c>
      <c r="AC144">
        <f>2*29.3*Q144*0.92*(DZ144-V144)</f>
        <v>0</v>
      </c>
      <c r="AD144">
        <f>2*0.95*5.67E-8*(((DZ144+$B$9)+273)^4-(V144+273)^4)</f>
        <v>0</v>
      </c>
      <c r="AE144">
        <f>T144+AD144+AB144+AC144</f>
        <v>0</v>
      </c>
      <c r="AF144">
        <f>DW144*AT144*(DR144-DQ144*(1000-AT144*DT144)/(1000-AT144*DS144))/(100*DK144)</f>
        <v>0</v>
      </c>
      <c r="AG144">
        <f>1000*DW144*AT144*(DS144-DT144)/(100*DK144*(1000-AT144*DS144))</f>
        <v>0</v>
      </c>
      <c r="AH144">
        <f>(AI144 - AJ144 - DX144*1E3/(8.314*(DZ144+273.15)) * AL144/DW144 * AK144) * DW144/(100*DK144) * (1000 - DT144)/1000</f>
        <v>0</v>
      </c>
      <c r="AI144">
        <v>484.209676239885</v>
      </c>
      <c r="AJ144">
        <v>464.4184666666667</v>
      </c>
      <c r="AK144">
        <v>3.030167339483167</v>
      </c>
      <c r="AL144">
        <v>67.30139003579045</v>
      </c>
      <c r="AM144">
        <f>(AO144 - AN144 + DX144*1E3/(8.314*(DZ144+273.15)) * AQ144/DW144 * AP144) * DW144/(100*DK144) * 1000/(1000 - AO144)</f>
        <v>0</v>
      </c>
      <c r="AN144">
        <v>23.59144071233831</v>
      </c>
      <c r="AO144">
        <v>24.31327090909091</v>
      </c>
      <c r="AP144">
        <v>2.045493903969856E-05</v>
      </c>
      <c r="AQ144">
        <v>93.42874812251745</v>
      </c>
      <c r="AR144">
        <v>0</v>
      </c>
      <c r="AS144">
        <v>0</v>
      </c>
      <c r="AT144">
        <f>IF(AR144*$H$15&gt;=AV144,1.0,(AV144/(AV144-AR144*$H$15)))</f>
        <v>0</v>
      </c>
      <c r="AU144">
        <f>(AT144-1)*100</f>
        <v>0</v>
      </c>
      <c r="AV144">
        <f>MAX(0,($B$15+$C$15*EE144)/(1+$D$15*EE144)*DX144/(DZ144+273)*$E$15)</f>
        <v>0</v>
      </c>
      <c r="AW144" t="s">
        <v>429</v>
      </c>
      <c r="AX144" t="s">
        <v>429</v>
      </c>
      <c r="AY144">
        <v>0</v>
      </c>
      <c r="AZ144">
        <v>0</v>
      </c>
      <c r="BA144">
        <f>1-AY144/AZ144</f>
        <v>0</v>
      </c>
      <c r="BB144">
        <v>0</v>
      </c>
      <c r="BC144" t="s">
        <v>429</v>
      </c>
      <c r="BD144" t="s">
        <v>429</v>
      </c>
      <c r="BE144">
        <v>0</v>
      </c>
      <c r="BF144">
        <v>0</v>
      </c>
      <c r="BG144">
        <f>1-BE144/BF144</f>
        <v>0</v>
      </c>
      <c r="BH144">
        <v>0.5</v>
      </c>
      <c r="BI144">
        <f>DH144</f>
        <v>0</v>
      </c>
      <c r="BJ144">
        <f>K144</f>
        <v>0</v>
      </c>
      <c r="BK144">
        <f>BG144*BH144*BI144</f>
        <v>0</v>
      </c>
      <c r="BL144">
        <f>(BJ144-BB144)/BI144</f>
        <v>0</v>
      </c>
      <c r="BM144">
        <f>(AZ144-BF144)/BF144</f>
        <v>0</v>
      </c>
      <c r="BN144">
        <f>AY144/(BA144+AY144/BF144)</f>
        <v>0</v>
      </c>
      <c r="BO144" t="s">
        <v>429</v>
      </c>
      <c r="BP144">
        <v>0</v>
      </c>
      <c r="BQ144">
        <f>IF(BP144&lt;&gt;0, BP144, BN144)</f>
        <v>0</v>
      </c>
      <c r="BR144">
        <f>1-BQ144/BF144</f>
        <v>0</v>
      </c>
      <c r="BS144">
        <f>(BF144-BE144)/(BF144-BQ144)</f>
        <v>0</v>
      </c>
      <c r="BT144">
        <f>(AZ144-BF144)/(AZ144-BQ144)</f>
        <v>0</v>
      </c>
      <c r="BU144">
        <f>(BF144-BE144)/(BF144-AY144)</f>
        <v>0</v>
      </c>
      <c r="BV144">
        <f>(AZ144-BF144)/(AZ144-AY144)</f>
        <v>0</v>
      </c>
      <c r="BW144">
        <f>(BS144*BQ144/BE144)</f>
        <v>0</v>
      </c>
      <c r="BX144">
        <f>(1-BW144)</f>
        <v>0</v>
      </c>
      <c r="DG144">
        <f>$B$13*EF144+$C$13*EG144+$F$13*ER144*(1-EU144)</f>
        <v>0</v>
      </c>
      <c r="DH144">
        <f>DG144*DI144</f>
        <v>0</v>
      </c>
      <c r="DI144">
        <f>($B$13*$D$11+$C$13*$D$11+$F$13*((FE144+EW144)/MAX(FE144+EW144+FF144, 0.1)*$I$11+FF144/MAX(FE144+EW144+FF144, 0.1)*$J$11))/($B$13+$C$13+$F$13)</f>
        <v>0</v>
      </c>
      <c r="DJ144">
        <f>($B$13*$K$11+$C$13*$K$11+$F$13*((FE144+EW144)/MAX(FE144+EW144+FF144, 0.1)*$P$11+FF144/MAX(FE144+EW144+FF144, 0.1)*$Q$11))/($B$13+$C$13+$F$13)</f>
        <v>0</v>
      </c>
      <c r="DK144">
        <v>1.91</v>
      </c>
      <c r="DL144">
        <v>0.5</v>
      </c>
      <c r="DM144" t="s">
        <v>430</v>
      </c>
      <c r="DN144">
        <v>2</v>
      </c>
      <c r="DO144" t="b">
        <v>1</v>
      </c>
      <c r="DP144">
        <v>1679511271.6</v>
      </c>
      <c r="DQ144">
        <v>434.268037037037</v>
      </c>
      <c r="DR144">
        <v>458.616074074074</v>
      </c>
      <c r="DS144">
        <v>24.3131962962963</v>
      </c>
      <c r="DT144">
        <v>23.5929962962963</v>
      </c>
      <c r="DU144">
        <v>434.994962962963</v>
      </c>
      <c r="DV144">
        <v>24.01360740740741</v>
      </c>
      <c r="DW144">
        <v>500.0087037037037</v>
      </c>
      <c r="DX144">
        <v>90.00810740740742</v>
      </c>
      <c r="DY144">
        <v>0.09996272222222222</v>
      </c>
      <c r="DZ144">
        <v>26.37987777777778</v>
      </c>
      <c r="EA144">
        <v>27.49505555555556</v>
      </c>
      <c r="EB144">
        <v>999.9000000000001</v>
      </c>
      <c r="EC144">
        <v>0</v>
      </c>
      <c r="ED144">
        <v>0</v>
      </c>
      <c r="EE144">
        <v>10002.55666666667</v>
      </c>
      <c r="EF144">
        <v>0</v>
      </c>
      <c r="EG144">
        <v>12.46127407407407</v>
      </c>
      <c r="EH144">
        <v>-24.34818518518519</v>
      </c>
      <c r="EI144">
        <v>445.0894444444445</v>
      </c>
      <c r="EJ144">
        <v>469.6975185185186</v>
      </c>
      <c r="EK144">
        <v>0.7202098888888889</v>
      </c>
      <c r="EL144">
        <v>458.616074074074</v>
      </c>
      <c r="EM144">
        <v>23.5929962962963</v>
      </c>
      <c r="EN144">
        <v>2.188385185185185</v>
      </c>
      <c r="EO144">
        <v>2.123559629629629</v>
      </c>
      <c r="EP144">
        <v>18.87754074074074</v>
      </c>
      <c r="EQ144">
        <v>18.39702222222222</v>
      </c>
      <c r="ER144">
        <v>1999.97074074074</v>
      </c>
      <c r="ES144">
        <v>0.9799972222222221</v>
      </c>
      <c r="ET144">
        <v>0.02000288518518518</v>
      </c>
      <c r="EU144">
        <v>0</v>
      </c>
      <c r="EV144">
        <v>163.7802592592592</v>
      </c>
      <c r="EW144">
        <v>5.00078</v>
      </c>
      <c r="EX144">
        <v>3282.882962962963</v>
      </c>
      <c r="EY144">
        <v>16379.3962962963</v>
      </c>
      <c r="EZ144">
        <v>38.55077777777777</v>
      </c>
      <c r="FA144">
        <v>39.42092592592593</v>
      </c>
      <c r="FB144">
        <v>39.38407407407407</v>
      </c>
      <c r="FC144">
        <v>38.86314814814815</v>
      </c>
      <c r="FD144">
        <v>39.7358148148148</v>
      </c>
      <c r="FE144">
        <v>1955.060740740741</v>
      </c>
      <c r="FF144">
        <v>39.9062962962963</v>
      </c>
      <c r="FG144">
        <v>0</v>
      </c>
      <c r="FH144">
        <v>1679511261.4</v>
      </c>
      <c r="FI144">
        <v>0</v>
      </c>
      <c r="FJ144">
        <v>163.7853846153846</v>
      </c>
      <c r="FK144">
        <v>-0.5738119659029607</v>
      </c>
      <c r="FL144">
        <v>0.4126495825566954</v>
      </c>
      <c r="FM144">
        <v>3282.918846153846</v>
      </c>
      <c r="FN144">
        <v>15</v>
      </c>
      <c r="FO144">
        <v>0</v>
      </c>
      <c r="FP144" t="s">
        <v>431</v>
      </c>
      <c r="FQ144">
        <v>1679456443.1</v>
      </c>
      <c r="FR144">
        <v>1679456433.1</v>
      </c>
      <c r="FS144">
        <v>0</v>
      </c>
      <c r="FT144">
        <v>-0.109</v>
      </c>
      <c r="FU144">
        <v>0.019</v>
      </c>
      <c r="FV144">
        <v>-0.823</v>
      </c>
      <c r="FW144">
        <v>0.271</v>
      </c>
      <c r="FX144">
        <v>420</v>
      </c>
      <c r="FY144">
        <v>24</v>
      </c>
      <c r="FZ144">
        <v>0.71</v>
      </c>
      <c r="GA144">
        <v>0.25</v>
      </c>
      <c r="GB144">
        <v>-19.5860456097561</v>
      </c>
      <c r="GC144">
        <v>-70.35674090592333</v>
      </c>
      <c r="GD144">
        <v>7.091274959244291</v>
      </c>
      <c r="GE144">
        <v>0</v>
      </c>
      <c r="GF144">
        <v>0.7202103170731707</v>
      </c>
      <c r="GG144">
        <v>-0.002142940766549881</v>
      </c>
      <c r="GH144">
        <v>0.00145666738656234</v>
      </c>
      <c r="GI144">
        <v>1</v>
      </c>
      <c r="GJ144">
        <v>1</v>
      </c>
      <c r="GK144">
        <v>2</v>
      </c>
      <c r="GL144" t="s">
        <v>432</v>
      </c>
      <c r="GM144">
        <v>3.10444</v>
      </c>
      <c r="GN144">
        <v>2.73534</v>
      </c>
      <c r="GO144">
        <v>0.0937577</v>
      </c>
      <c r="GP144">
        <v>0.0980234</v>
      </c>
      <c r="GQ144">
        <v>0.109111</v>
      </c>
      <c r="GR144">
        <v>0.108197</v>
      </c>
      <c r="GS144">
        <v>23347.7</v>
      </c>
      <c r="GT144">
        <v>22946.3</v>
      </c>
      <c r="GU144">
        <v>26300.5</v>
      </c>
      <c r="GV144">
        <v>25767.7</v>
      </c>
      <c r="GW144">
        <v>37604.8</v>
      </c>
      <c r="GX144">
        <v>35061.2</v>
      </c>
      <c r="GY144">
        <v>46021.7</v>
      </c>
      <c r="GZ144">
        <v>42555.7</v>
      </c>
      <c r="HA144">
        <v>1.92327</v>
      </c>
      <c r="HB144">
        <v>1.97115</v>
      </c>
      <c r="HC144">
        <v>0.115287</v>
      </c>
      <c r="HD144">
        <v>0</v>
      </c>
      <c r="HE144">
        <v>25.6123</v>
      </c>
      <c r="HF144">
        <v>999.9</v>
      </c>
      <c r="HG144">
        <v>57</v>
      </c>
      <c r="HH144">
        <v>29.1</v>
      </c>
      <c r="HI144">
        <v>25.6179</v>
      </c>
      <c r="HJ144">
        <v>60.6332</v>
      </c>
      <c r="HK144">
        <v>25.7051</v>
      </c>
      <c r="HL144">
        <v>1</v>
      </c>
      <c r="HM144">
        <v>-0.118953</v>
      </c>
      <c r="HN144">
        <v>0.230798</v>
      </c>
      <c r="HO144">
        <v>20.2751</v>
      </c>
      <c r="HP144">
        <v>5.21385</v>
      </c>
      <c r="HQ144">
        <v>11.9794</v>
      </c>
      <c r="HR144">
        <v>4.9646</v>
      </c>
      <c r="HS144">
        <v>3.27383</v>
      </c>
      <c r="HT144">
        <v>9999</v>
      </c>
      <c r="HU144">
        <v>9999</v>
      </c>
      <c r="HV144">
        <v>9999</v>
      </c>
      <c r="HW144">
        <v>936.4</v>
      </c>
      <c r="HX144">
        <v>1.86417</v>
      </c>
      <c r="HY144">
        <v>1.86016</v>
      </c>
      <c r="HZ144">
        <v>1.85837</v>
      </c>
      <c r="IA144">
        <v>1.85989</v>
      </c>
      <c r="IB144">
        <v>1.8599</v>
      </c>
      <c r="IC144">
        <v>1.85828</v>
      </c>
      <c r="ID144">
        <v>1.85734</v>
      </c>
      <c r="IE144">
        <v>1.8523</v>
      </c>
      <c r="IF144">
        <v>0</v>
      </c>
      <c r="IG144">
        <v>0</v>
      </c>
      <c r="IH144">
        <v>0</v>
      </c>
      <c r="II144">
        <v>0</v>
      </c>
      <c r="IJ144" t="s">
        <v>433</v>
      </c>
      <c r="IK144" t="s">
        <v>434</v>
      </c>
      <c r="IL144" t="s">
        <v>435</v>
      </c>
      <c r="IM144" t="s">
        <v>435</v>
      </c>
      <c r="IN144" t="s">
        <v>435</v>
      </c>
      <c r="IO144" t="s">
        <v>435</v>
      </c>
      <c r="IP144">
        <v>0</v>
      </c>
      <c r="IQ144">
        <v>100</v>
      </c>
      <c r="IR144">
        <v>100</v>
      </c>
      <c r="IS144">
        <v>-0.738</v>
      </c>
      <c r="IT144">
        <v>0.2996</v>
      </c>
      <c r="IU144">
        <v>-0.3228139330668147</v>
      </c>
      <c r="IV144">
        <v>-0.001399286051689175</v>
      </c>
      <c r="IW144">
        <v>1.297619083215453E-06</v>
      </c>
      <c r="IX144">
        <v>-4.997941095464379E-10</v>
      </c>
      <c r="IY144">
        <v>-0.005634625857734406</v>
      </c>
      <c r="IZ144">
        <v>-0.003512179546530375</v>
      </c>
      <c r="JA144">
        <v>0.0008073039280847738</v>
      </c>
      <c r="JB144">
        <v>-5.485301315548657E-06</v>
      </c>
      <c r="JC144">
        <v>2</v>
      </c>
      <c r="JD144">
        <v>1997</v>
      </c>
      <c r="JE144">
        <v>1</v>
      </c>
      <c r="JF144">
        <v>25</v>
      </c>
      <c r="JG144">
        <v>913.9</v>
      </c>
      <c r="JH144">
        <v>914.1</v>
      </c>
      <c r="JI144">
        <v>1.31714</v>
      </c>
      <c r="JJ144">
        <v>2.63794</v>
      </c>
      <c r="JK144">
        <v>1.49658</v>
      </c>
      <c r="JL144">
        <v>2.39136</v>
      </c>
      <c r="JM144">
        <v>1.54907</v>
      </c>
      <c r="JN144">
        <v>2.3999</v>
      </c>
      <c r="JO144">
        <v>34.3497</v>
      </c>
      <c r="JP144">
        <v>24.2013</v>
      </c>
      <c r="JQ144">
        <v>18</v>
      </c>
      <c r="JR144">
        <v>489.508</v>
      </c>
      <c r="JS144">
        <v>533.145</v>
      </c>
      <c r="JT144">
        <v>24.8218</v>
      </c>
      <c r="JU144">
        <v>25.7789</v>
      </c>
      <c r="JV144">
        <v>30.0003</v>
      </c>
      <c r="JW144">
        <v>25.8499</v>
      </c>
      <c r="JX144">
        <v>25.7993</v>
      </c>
      <c r="JY144">
        <v>26.4763</v>
      </c>
      <c r="JZ144">
        <v>10.343</v>
      </c>
      <c r="KA144">
        <v>100</v>
      </c>
      <c r="KB144">
        <v>24.8266</v>
      </c>
      <c r="KC144">
        <v>506.906</v>
      </c>
      <c r="KD144">
        <v>23.6293</v>
      </c>
      <c r="KE144">
        <v>100.547</v>
      </c>
      <c r="KF144">
        <v>100.958</v>
      </c>
    </row>
    <row r="145" spans="1:292">
      <c r="A145">
        <v>127</v>
      </c>
      <c r="B145">
        <v>1679511284.1</v>
      </c>
      <c r="C145">
        <v>2696.599999904633</v>
      </c>
      <c r="D145" t="s">
        <v>687</v>
      </c>
      <c r="E145" t="s">
        <v>688</v>
      </c>
      <c r="F145">
        <v>5</v>
      </c>
      <c r="G145" t="s">
        <v>428</v>
      </c>
      <c r="H145">
        <v>1679511276.314285</v>
      </c>
      <c r="I145">
        <f>(J145)/1000</f>
        <v>0</v>
      </c>
      <c r="J145">
        <f>IF(DO145, AM145, AG145)</f>
        <v>0</v>
      </c>
      <c r="K145">
        <f>IF(DO145, AH145, AF145)</f>
        <v>0</v>
      </c>
      <c r="L145">
        <f>DQ145 - IF(AT145&gt;1, K145*DK145*100.0/(AV145*EE145), 0)</f>
        <v>0</v>
      </c>
      <c r="M145">
        <f>((S145-I145/2)*L145-K145)/(S145+I145/2)</f>
        <v>0</v>
      </c>
      <c r="N145">
        <f>M145*(DX145+DY145)/1000.0</f>
        <v>0</v>
      </c>
      <c r="O145">
        <f>(DQ145 - IF(AT145&gt;1, K145*DK145*100.0/(AV145*EE145), 0))*(DX145+DY145)/1000.0</f>
        <v>0</v>
      </c>
      <c r="P145">
        <f>2.0/((1/R145-1/Q145)+SIGN(R145)*SQRT((1/R145-1/Q145)*(1/R145-1/Q145) + 4*DL145/((DL145+1)*(DL145+1))*(2*1/R145*1/Q145-1/Q145*1/Q145)))</f>
        <v>0</v>
      </c>
      <c r="Q145">
        <f>IF(LEFT(DM145,1)&lt;&gt;"0",IF(LEFT(DM145,1)="1",3.0,DN145),$D$5+$E$5*(EE145*DX145/($K$5*1000))+$F$5*(EE145*DX145/($K$5*1000))*MAX(MIN(DK145,$J$5),$I$5)*MAX(MIN(DK145,$J$5),$I$5)+$G$5*MAX(MIN(DK145,$J$5),$I$5)*(EE145*DX145/($K$5*1000))+$H$5*(EE145*DX145/($K$5*1000))*(EE145*DX145/($K$5*1000)))</f>
        <v>0</v>
      </c>
      <c r="R145">
        <f>I145*(1000-(1000*0.61365*exp(17.502*V145/(240.97+V145))/(DX145+DY145)+DS145)/2)/(1000*0.61365*exp(17.502*V145/(240.97+V145))/(DX145+DY145)-DS145)</f>
        <v>0</v>
      </c>
      <c r="S145">
        <f>1/((DL145+1)/(P145/1.6)+1/(Q145/1.37)) + DL145/((DL145+1)/(P145/1.6) + DL145/(Q145/1.37))</f>
        <v>0</v>
      </c>
      <c r="T145">
        <f>(DG145*DJ145)</f>
        <v>0</v>
      </c>
      <c r="U145">
        <f>(DZ145+(T145+2*0.95*5.67E-8*(((DZ145+$B$9)+273)^4-(DZ145+273)^4)-44100*I145)/(1.84*29.3*Q145+8*0.95*5.67E-8*(DZ145+273)^3))</f>
        <v>0</v>
      </c>
      <c r="V145">
        <f>($C$9*EA145+$D$9*EB145+$E$9*U145)</f>
        <v>0</v>
      </c>
      <c r="W145">
        <f>0.61365*exp(17.502*V145/(240.97+V145))</f>
        <v>0</v>
      </c>
      <c r="X145">
        <f>(Y145/Z145*100)</f>
        <v>0</v>
      </c>
      <c r="Y145">
        <f>DS145*(DX145+DY145)/1000</f>
        <v>0</v>
      </c>
      <c r="Z145">
        <f>0.61365*exp(17.502*DZ145/(240.97+DZ145))</f>
        <v>0</v>
      </c>
      <c r="AA145">
        <f>(W145-DS145*(DX145+DY145)/1000)</f>
        <v>0</v>
      </c>
      <c r="AB145">
        <f>(-I145*44100)</f>
        <v>0</v>
      </c>
      <c r="AC145">
        <f>2*29.3*Q145*0.92*(DZ145-V145)</f>
        <v>0</v>
      </c>
      <c r="AD145">
        <f>2*0.95*5.67E-8*(((DZ145+$B$9)+273)^4-(V145+273)^4)</f>
        <v>0</v>
      </c>
      <c r="AE145">
        <f>T145+AD145+AB145+AC145</f>
        <v>0</v>
      </c>
      <c r="AF145">
        <f>DW145*AT145*(DR145-DQ145*(1000-AT145*DT145)/(1000-AT145*DS145))/(100*DK145)</f>
        <v>0</v>
      </c>
      <c r="AG145">
        <f>1000*DW145*AT145*(DS145-DT145)/(100*DK145*(1000-AT145*DS145))</f>
        <v>0</v>
      </c>
      <c r="AH145">
        <f>(AI145 - AJ145 - DX145*1E3/(8.314*(DZ145+273.15)) * AL145/DW145 * AK145) * DW145/(100*DK145) * (1000 - DT145)/1000</f>
        <v>0</v>
      </c>
      <c r="AI145">
        <v>501.5512085751638</v>
      </c>
      <c r="AJ145">
        <v>480.5523333333335</v>
      </c>
      <c r="AK145">
        <v>3.251449246559693</v>
      </c>
      <c r="AL145">
        <v>67.30139003579045</v>
      </c>
      <c r="AM145">
        <f>(AO145 - AN145 + DX145*1E3/(8.314*(DZ145+273.15)) * AQ145/DW145 * AP145) * DW145/(100*DK145) * 1000/(1000 - AO145)</f>
        <v>0</v>
      </c>
      <c r="AN145">
        <v>23.58850045365017</v>
      </c>
      <c r="AO145">
        <v>24.30996909090909</v>
      </c>
      <c r="AP145">
        <v>-4.674204400186933E-06</v>
      </c>
      <c r="AQ145">
        <v>93.42874812251745</v>
      </c>
      <c r="AR145">
        <v>0</v>
      </c>
      <c r="AS145">
        <v>0</v>
      </c>
      <c r="AT145">
        <f>IF(AR145*$H$15&gt;=AV145,1.0,(AV145/(AV145-AR145*$H$15)))</f>
        <v>0</v>
      </c>
      <c r="AU145">
        <f>(AT145-1)*100</f>
        <v>0</v>
      </c>
      <c r="AV145">
        <f>MAX(0,($B$15+$C$15*EE145)/(1+$D$15*EE145)*DX145/(DZ145+273)*$E$15)</f>
        <v>0</v>
      </c>
      <c r="AW145" t="s">
        <v>429</v>
      </c>
      <c r="AX145" t="s">
        <v>429</v>
      </c>
      <c r="AY145">
        <v>0</v>
      </c>
      <c r="AZ145">
        <v>0</v>
      </c>
      <c r="BA145">
        <f>1-AY145/AZ145</f>
        <v>0</v>
      </c>
      <c r="BB145">
        <v>0</v>
      </c>
      <c r="BC145" t="s">
        <v>429</v>
      </c>
      <c r="BD145" t="s">
        <v>429</v>
      </c>
      <c r="BE145">
        <v>0</v>
      </c>
      <c r="BF145">
        <v>0</v>
      </c>
      <c r="BG145">
        <f>1-BE145/BF145</f>
        <v>0</v>
      </c>
      <c r="BH145">
        <v>0.5</v>
      </c>
      <c r="BI145">
        <f>DH145</f>
        <v>0</v>
      </c>
      <c r="BJ145">
        <f>K145</f>
        <v>0</v>
      </c>
      <c r="BK145">
        <f>BG145*BH145*BI145</f>
        <v>0</v>
      </c>
      <c r="BL145">
        <f>(BJ145-BB145)/BI145</f>
        <v>0</v>
      </c>
      <c r="BM145">
        <f>(AZ145-BF145)/BF145</f>
        <v>0</v>
      </c>
      <c r="BN145">
        <f>AY145/(BA145+AY145/BF145)</f>
        <v>0</v>
      </c>
      <c r="BO145" t="s">
        <v>429</v>
      </c>
      <c r="BP145">
        <v>0</v>
      </c>
      <c r="BQ145">
        <f>IF(BP145&lt;&gt;0, BP145, BN145)</f>
        <v>0</v>
      </c>
      <c r="BR145">
        <f>1-BQ145/BF145</f>
        <v>0</v>
      </c>
      <c r="BS145">
        <f>(BF145-BE145)/(BF145-BQ145)</f>
        <v>0</v>
      </c>
      <c r="BT145">
        <f>(AZ145-BF145)/(AZ145-BQ145)</f>
        <v>0</v>
      </c>
      <c r="BU145">
        <f>(BF145-BE145)/(BF145-AY145)</f>
        <v>0</v>
      </c>
      <c r="BV145">
        <f>(AZ145-BF145)/(AZ145-AY145)</f>
        <v>0</v>
      </c>
      <c r="BW145">
        <f>(BS145*BQ145/BE145)</f>
        <v>0</v>
      </c>
      <c r="BX145">
        <f>(1-BW145)</f>
        <v>0</v>
      </c>
      <c r="DG145">
        <f>$B$13*EF145+$C$13*EG145+$F$13*ER145*(1-EU145)</f>
        <v>0</v>
      </c>
      <c r="DH145">
        <f>DG145*DI145</f>
        <v>0</v>
      </c>
      <c r="DI145">
        <f>($B$13*$D$11+$C$13*$D$11+$F$13*((FE145+EW145)/MAX(FE145+EW145+FF145, 0.1)*$I$11+FF145/MAX(FE145+EW145+FF145, 0.1)*$J$11))/($B$13+$C$13+$F$13)</f>
        <v>0</v>
      </c>
      <c r="DJ145">
        <f>($B$13*$K$11+$C$13*$K$11+$F$13*((FE145+EW145)/MAX(FE145+EW145+FF145, 0.1)*$P$11+FF145/MAX(FE145+EW145+FF145, 0.1)*$Q$11))/($B$13+$C$13+$F$13)</f>
        <v>0</v>
      </c>
      <c r="DK145">
        <v>1.91</v>
      </c>
      <c r="DL145">
        <v>0.5</v>
      </c>
      <c r="DM145" t="s">
        <v>430</v>
      </c>
      <c r="DN145">
        <v>2</v>
      </c>
      <c r="DO145" t="b">
        <v>1</v>
      </c>
      <c r="DP145">
        <v>1679511276.314285</v>
      </c>
      <c r="DQ145">
        <v>446.8746071428572</v>
      </c>
      <c r="DR145">
        <v>474.2140357142857</v>
      </c>
      <c r="DS145">
        <v>24.31170714285715</v>
      </c>
      <c r="DT145">
        <v>23.59072857142857</v>
      </c>
      <c r="DU145">
        <v>447.6082857142857</v>
      </c>
      <c r="DV145">
        <v>24.01215357142857</v>
      </c>
      <c r="DW145">
        <v>500.0049642857144</v>
      </c>
      <c r="DX145">
        <v>90.00497857142857</v>
      </c>
      <c r="DY145">
        <v>0.09993502857142857</v>
      </c>
      <c r="DZ145">
        <v>26.38145357142857</v>
      </c>
      <c r="EA145">
        <v>27.49280357142857</v>
      </c>
      <c r="EB145">
        <v>999.9000000000002</v>
      </c>
      <c r="EC145">
        <v>0</v>
      </c>
      <c r="ED145">
        <v>0</v>
      </c>
      <c r="EE145">
        <v>10010.21892857143</v>
      </c>
      <c r="EF145">
        <v>0</v>
      </c>
      <c r="EG145">
        <v>12.46831785714286</v>
      </c>
      <c r="EH145">
        <v>-27.33959642857143</v>
      </c>
      <c r="EI145">
        <v>458.0094285714286</v>
      </c>
      <c r="EJ145">
        <v>485.67125</v>
      </c>
      <c r="EK145">
        <v>0.7209850000000001</v>
      </c>
      <c r="EL145">
        <v>474.2140357142857</v>
      </c>
      <c r="EM145">
        <v>23.59072857142857</v>
      </c>
      <c r="EN145">
        <v>2.188175</v>
      </c>
      <c r="EO145">
        <v>2.123282857142857</v>
      </c>
      <c r="EP145">
        <v>18.87600714285714</v>
      </c>
      <c r="EQ145">
        <v>18.39493571428572</v>
      </c>
      <c r="ER145">
        <v>1999.993571428571</v>
      </c>
      <c r="ES145">
        <v>0.9799973571428569</v>
      </c>
      <c r="ET145">
        <v>0.02000275357142858</v>
      </c>
      <c r="EU145">
        <v>0</v>
      </c>
      <c r="EV145">
        <v>163.8214285714285</v>
      </c>
      <c r="EW145">
        <v>5.00078</v>
      </c>
      <c r="EX145">
        <v>3282.919285714287</v>
      </c>
      <c r="EY145">
        <v>16379.575</v>
      </c>
      <c r="EZ145">
        <v>38.52210714285714</v>
      </c>
      <c r="FA145">
        <v>39.406</v>
      </c>
      <c r="FB145">
        <v>39.36807142857141</v>
      </c>
      <c r="FC145">
        <v>38.83453571428571</v>
      </c>
      <c r="FD145">
        <v>39.72967857142856</v>
      </c>
      <c r="FE145">
        <v>1955.083571428572</v>
      </c>
      <c r="FF145">
        <v>39.90892857142858</v>
      </c>
      <c r="FG145">
        <v>0</v>
      </c>
      <c r="FH145">
        <v>1679511266.2</v>
      </c>
      <c r="FI145">
        <v>0</v>
      </c>
      <c r="FJ145">
        <v>163.8018846153846</v>
      </c>
      <c r="FK145">
        <v>1.619726495916567</v>
      </c>
      <c r="FL145">
        <v>1.054017097719509</v>
      </c>
      <c r="FM145">
        <v>3282.931923076923</v>
      </c>
      <c r="FN145">
        <v>15</v>
      </c>
      <c r="FO145">
        <v>0</v>
      </c>
      <c r="FP145" t="s">
        <v>431</v>
      </c>
      <c r="FQ145">
        <v>1679456443.1</v>
      </c>
      <c r="FR145">
        <v>1679456433.1</v>
      </c>
      <c r="FS145">
        <v>0</v>
      </c>
      <c r="FT145">
        <v>-0.109</v>
      </c>
      <c r="FU145">
        <v>0.019</v>
      </c>
      <c r="FV145">
        <v>-0.823</v>
      </c>
      <c r="FW145">
        <v>0.271</v>
      </c>
      <c r="FX145">
        <v>420</v>
      </c>
      <c r="FY145">
        <v>24</v>
      </c>
      <c r="FZ145">
        <v>0.71</v>
      </c>
      <c r="GA145">
        <v>0.25</v>
      </c>
      <c r="GB145">
        <v>-25.20326585365854</v>
      </c>
      <c r="GC145">
        <v>-40.09617491289201</v>
      </c>
      <c r="GD145">
        <v>4.140495883381294</v>
      </c>
      <c r="GE145">
        <v>0</v>
      </c>
      <c r="GF145">
        <v>0.7209252439024391</v>
      </c>
      <c r="GG145">
        <v>0.01149508013937213</v>
      </c>
      <c r="GH145">
        <v>0.002026016634661773</v>
      </c>
      <c r="GI145">
        <v>1</v>
      </c>
      <c r="GJ145">
        <v>1</v>
      </c>
      <c r="GK145">
        <v>2</v>
      </c>
      <c r="GL145" t="s">
        <v>432</v>
      </c>
      <c r="GM145">
        <v>3.10453</v>
      </c>
      <c r="GN145">
        <v>2.7355</v>
      </c>
      <c r="GO145">
        <v>0.09615460000000001</v>
      </c>
      <c r="GP145">
        <v>0.100543</v>
      </c>
      <c r="GQ145">
        <v>0.109101</v>
      </c>
      <c r="GR145">
        <v>0.108188</v>
      </c>
      <c r="GS145">
        <v>23285.8</v>
      </c>
      <c r="GT145">
        <v>22882.3</v>
      </c>
      <c r="GU145">
        <v>26300.4</v>
      </c>
      <c r="GV145">
        <v>25767.9</v>
      </c>
      <c r="GW145">
        <v>37605.4</v>
      </c>
      <c r="GX145">
        <v>35061.6</v>
      </c>
      <c r="GY145">
        <v>46021.6</v>
      </c>
      <c r="GZ145">
        <v>42555.4</v>
      </c>
      <c r="HA145">
        <v>1.92318</v>
      </c>
      <c r="HB145">
        <v>1.9708</v>
      </c>
      <c r="HC145">
        <v>0.114888</v>
      </c>
      <c r="HD145">
        <v>0</v>
      </c>
      <c r="HE145">
        <v>25.6123</v>
      </c>
      <c r="HF145">
        <v>999.9</v>
      </c>
      <c r="HG145">
        <v>57</v>
      </c>
      <c r="HH145">
        <v>29.1</v>
      </c>
      <c r="HI145">
        <v>25.6145</v>
      </c>
      <c r="HJ145">
        <v>60.5232</v>
      </c>
      <c r="HK145">
        <v>25.629</v>
      </c>
      <c r="HL145">
        <v>1</v>
      </c>
      <c r="HM145">
        <v>-0.11873</v>
      </c>
      <c r="HN145">
        <v>0.228456</v>
      </c>
      <c r="HO145">
        <v>20.2752</v>
      </c>
      <c r="HP145">
        <v>5.21474</v>
      </c>
      <c r="HQ145">
        <v>11.9796</v>
      </c>
      <c r="HR145">
        <v>4.9646</v>
      </c>
      <c r="HS145">
        <v>3.2739</v>
      </c>
      <c r="HT145">
        <v>9999</v>
      </c>
      <c r="HU145">
        <v>9999</v>
      </c>
      <c r="HV145">
        <v>9999</v>
      </c>
      <c r="HW145">
        <v>936.4</v>
      </c>
      <c r="HX145">
        <v>1.86417</v>
      </c>
      <c r="HY145">
        <v>1.86016</v>
      </c>
      <c r="HZ145">
        <v>1.85837</v>
      </c>
      <c r="IA145">
        <v>1.85987</v>
      </c>
      <c r="IB145">
        <v>1.85989</v>
      </c>
      <c r="IC145">
        <v>1.8583</v>
      </c>
      <c r="ID145">
        <v>1.85733</v>
      </c>
      <c r="IE145">
        <v>1.8523</v>
      </c>
      <c r="IF145">
        <v>0</v>
      </c>
      <c r="IG145">
        <v>0</v>
      </c>
      <c r="IH145">
        <v>0</v>
      </c>
      <c r="II145">
        <v>0</v>
      </c>
      <c r="IJ145" t="s">
        <v>433</v>
      </c>
      <c r="IK145" t="s">
        <v>434</v>
      </c>
      <c r="IL145" t="s">
        <v>435</v>
      </c>
      <c r="IM145" t="s">
        <v>435</v>
      </c>
      <c r="IN145" t="s">
        <v>435</v>
      </c>
      <c r="IO145" t="s">
        <v>435</v>
      </c>
      <c r="IP145">
        <v>0</v>
      </c>
      <c r="IQ145">
        <v>100</v>
      </c>
      <c r="IR145">
        <v>100</v>
      </c>
      <c r="IS145">
        <v>-0.746</v>
      </c>
      <c r="IT145">
        <v>0.2996</v>
      </c>
      <c r="IU145">
        <v>-0.3228139330668147</v>
      </c>
      <c r="IV145">
        <v>-0.001399286051689175</v>
      </c>
      <c r="IW145">
        <v>1.297619083215453E-06</v>
      </c>
      <c r="IX145">
        <v>-4.997941095464379E-10</v>
      </c>
      <c r="IY145">
        <v>-0.005634625857734406</v>
      </c>
      <c r="IZ145">
        <v>-0.003512179546530375</v>
      </c>
      <c r="JA145">
        <v>0.0008073039280847738</v>
      </c>
      <c r="JB145">
        <v>-5.485301315548657E-06</v>
      </c>
      <c r="JC145">
        <v>2</v>
      </c>
      <c r="JD145">
        <v>1997</v>
      </c>
      <c r="JE145">
        <v>1</v>
      </c>
      <c r="JF145">
        <v>25</v>
      </c>
      <c r="JG145">
        <v>914</v>
      </c>
      <c r="JH145">
        <v>914.2</v>
      </c>
      <c r="JI145">
        <v>1.35132</v>
      </c>
      <c r="JJ145">
        <v>2.63794</v>
      </c>
      <c r="JK145">
        <v>1.49658</v>
      </c>
      <c r="JL145">
        <v>2.39136</v>
      </c>
      <c r="JM145">
        <v>1.54907</v>
      </c>
      <c r="JN145">
        <v>2.34741</v>
      </c>
      <c r="JO145">
        <v>34.3269</v>
      </c>
      <c r="JP145">
        <v>24.1926</v>
      </c>
      <c r="JQ145">
        <v>18</v>
      </c>
      <c r="JR145">
        <v>489.473</v>
      </c>
      <c r="JS145">
        <v>532.9299999999999</v>
      </c>
      <c r="JT145">
        <v>24.8272</v>
      </c>
      <c r="JU145">
        <v>25.7811</v>
      </c>
      <c r="JV145">
        <v>30.0001</v>
      </c>
      <c r="JW145">
        <v>25.8526</v>
      </c>
      <c r="JX145">
        <v>25.8021</v>
      </c>
      <c r="JY145">
        <v>27.1488</v>
      </c>
      <c r="JZ145">
        <v>10.343</v>
      </c>
      <c r="KA145">
        <v>100</v>
      </c>
      <c r="KB145">
        <v>24.8301</v>
      </c>
      <c r="KC145">
        <v>526.942</v>
      </c>
      <c r="KD145">
        <v>23.6293</v>
      </c>
      <c r="KE145">
        <v>100.547</v>
      </c>
      <c r="KF145">
        <v>100.958</v>
      </c>
    </row>
    <row r="146" spans="1:292">
      <c r="A146">
        <v>128</v>
      </c>
      <c r="B146">
        <v>1679511289.1</v>
      </c>
      <c r="C146">
        <v>2701.599999904633</v>
      </c>
      <c r="D146" t="s">
        <v>689</v>
      </c>
      <c r="E146" t="s">
        <v>690</v>
      </c>
      <c r="F146">
        <v>5</v>
      </c>
      <c r="G146" t="s">
        <v>428</v>
      </c>
      <c r="H146">
        <v>1679511281.6</v>
      </c>
      <c r="I146">
        <f>(J146)/1000</f>
        <v>0</v>
      </c>
      <c r="J146">
        <f>IF(DO146, AM146, AG146)</f>
        <v>0</v>
      </c>
      <c r="K146">
        <f>IF(DO146, AH146, AF146)</f>
        <v>0</v>
      </c>
      <c r="L146">
        <f>DQ146 - IF(AT146&gt;1, K146*DK146*100.0/(AV146*EE146), 0)</f>
        <v>0</v>
      </c>
      <c r="M146">
        <f>((S146-I146/2)*L146-K146)/(S146+I146/2)</f>
        <v>0</v>
      </c>
      <c r="N146">
        <f>M146*(DX146+DY146)/1000.0</f>
        <v>0</v>
      </c>
      <c r="O146">
        <f>(DQ146 - IF(AT146&gt;1, K146*DK146*100.0/(AV146*EE146), 0))*(DX146+DY146)/1000.0</f>
        <v>0</v>
      </c>
      <c r="P146">
        <f>2.0/((1/R146-1/Q146)+SIGN(R146)*SQRT((1/R146-1/Q146)*(1/R146-1/Q146) + 4*DL146/((DL146+1)*(DL146+1))*(2*1/R146*1/Q146-1/Q146*1/Q146)))</f>
        <v>0</v>
      </c>
      <c r="Q146">
        <f>IF(LEFT(DM146,1)&lt;&gt;"0",IF(LEFT(DM146,1)="1",3.0,DN146),$D$5+$E$5*(EE146*DX146/($K$5*1000))+$F$5*(EE146*DX146/($K$5*1000))*MAX(MIN(DK146,$J$5),$I$5)*MAX(MIN(DK146,$J$5),$I$5)+$G$5*MAX(MIN(DK146,$J$5),$I$5)*(EE146*DX146/($K$5*1000))+$H$5*(EE146*DX146/($K$5*1000))*(EE146*DX146/($K$5*1000)))</f>
        <v>0</v>
      </c>
      <c r="R146">
        <f>I146*(1000-(1000*0.61365*exp(17.502*V146/(240.97+V146))/(DX146+DY146)+DS146)/2)/(1000*0.61365*exp(17.502*V146/(240.97+V146))/(DX146+DY146)-DS146)</f>
        <v>0</v>
      </c>
      <c r="S146">
        <f>1/((DL146+1)/(P146/1.6)+1/(Q146/1.37)) + DL146/((DL146+1)/(P146/1.6) + DL146/(Q146/1.37))</f>
        <v>0</v>
      </c>
      <c r="T146">
        <f>(DG146*DJ146)</f>
        <v>0</v>
      </c>
      <c r="U146">
        <f>(DZ146+(T146+2*0.95*5.67E-8*(((DZ146+$B$9)+273)^4-(DZ146+273)^4)-44100*I146)/(1.84*29.3*Q146+8*0.95*5.67E-8*(DZ146+273)^3))</f>
        <v>0</v>
      </c>
      <c r="V146">
        <f>($C$9*EA146+$D$9*EB146+$E$9*U146)</f>
        <v>0</v>
      </c>
      <c r="W146">
        <f>0.61365*exp(17.502*V146/(240.97+V146))</f>
        <v>0</v>
      </c>
      <c r="X146">
        <f>(Y146/Z146*100)</f>
        <v>0</v>
      </c>
      <c r="Y146">
        <f>DS146*(DX146+DY146)/1000</f>
        <v>0</v>
      </c>
      <c r="Z146">
        <f>0.61365*exp(17.502*DZ146/(240.97+DZ146))</f>
        <v>0</v>
      </c>
      <c r="AA146">
        <f>(W146-DS146*(DX146+DY146)/1000)</f>
        <v>0</v>
      </c>
      <c r="AB146">
        <f>(-I146*44100)</f>
        <v>0</v>
      </c>
      <c r="AC146">
        <f>2*29.3*Q146*0.92*(DZ146-V146)</f>
        <v>0</v>
      </c>
      <c r="AD146">
        <f>2*0.95*5.67E-8*(((DZ146+$B$9)+273)^4-(V146+273)^4)</f>
        <v>0</v>
      </c>
      <c r="AE146">
        <f>T146+AD146+AB146+AC146</f>
        <v>0</v>
      </c>
      <c r="AF146">
        <f>DW146*AT146*(DR146-DQ146*(1000-AT146*DT146)/(1000-AT146*DS146))/(100*DK146)</f>
        <v>0</v>
      </c>
      <c r="AG146">
        <f>1000*DW146*AT146*(DS146-DT146)/(100*DK146*(1000-AT146*DS146))</f>
        <v>0</v>
      </c>
      <c r="AH146">
        <f>(AI146 - AJ146 - DX146*1E3/(8.314*(DZ146+273.15)) * AL146/DW146 * AK146) * DW146/(100*DK146) * (1000 - DT146)/1000</f>
        <v>0</v>
      </c>
      <c r="AI146">
        <v>518.7929950659566</v>
      </c>
      <c r="AJ146">
        <v>497.1036969696968</v>
      </c>
      <c r="AK146">
        <v>3.30634695297918</v>
      </c>
      <c r="AL146">
        <v>67.30139003579045</v>
      </c>
      <c r="AM146">
        <f>(AO146 - AN146 + DX146*1E3/(8.314*(DZ146+273.15)) * AQ146/DW146 * AP146) * DW146/(100*DK146) * 1000/(1000 - AO146)</f>
        <v>0</v>
      </c>
      <c r="AN146">
        <v>23.58494420047965</v>
      </c>
      <c r="AO146">
        <v>24.30800363636364</v>
      </c>
      <c r="AP146">
        <v>-1.165609629834525E-05</v>
      </c>
      <c r="AQ146">
        <v>93.42874812251745</v>
      </c>
      <c r="AR146">
        <v>0</v>
      </c>
      <c r="AS146">
        <v>0</v>
      </c>
      <c r="AT146">
        <f>IF(AR146*$H$15&gt;=AV146,1.0,(AV146/(AV146-AR146*$H$15)))</f>
        <v>0</v>
      </c>
      <c r="AU146">
        <f>(AT146-1)*100</f>
        <v>0</v>
      </c>
      <c r="AV146">
        <f>MAX(0,($B$15+$C$15*EE146)/(1+$D$15*EE146)*DX146/(DZ146+273)*$E$15)</f>
        <v>0</v>
      </c>
      <c r="AW146" t="s">
        <v>429</v>
      </c>
      <c r="AX146" t="s">
        <v>429</v>
      </c>
      <c r="AY146">
        <v>0</v>
      </c>
      <c r="AZ146">
        <v>0</v>
      </c>
      <c r="BA146">
        <f>1-AY146/AZ146</f>
        <v>0</v>
      </c>
      <c r="BB146">
        <v>0</v>
      </c>
      <c r="BC146" t="s">
        <v>429</v>
      </c>
      <c r="BD146" t="s">
        <v>429</v>
      </c>
      <c r="BE146">
        <v>0</v>
      </c>
      <c r="BF146">
        <v>0</v>
      </c>
      <c r="BG146">
        <f>1-BE146/BF146</f>
        <v>0</v>
      </c>
      <c r="BH146">
        <v>0.5</v>
      </c>
      <c r="BI146">
        <f>DH146</f>
        <v>0</v>
      </c>
      <c r="BJ146">
        <f>K146</f>
        <v>0</v>
      </c>
      <c r="BK146">
        <f>BG146*BH146*BI146</f>
        <v>0</v>
      </c>
      <c r="BL146">
        <f>(BJ146-BB146)/BI146</f>
        <v>0</v>
      </c>
      <c r="BM146">
        <f>(AZ146-BF146)/BF146</f>
        <v>0</v>
      </c>
      <c r="BN146">
        <f>AY146/(BA146+AY146/BF146)</f>
        <v>0</v>
      </c>
      <c r="BO146" t="s">
        <v>429</v>
      </c>
      <c r="BP146">
        <v>0</v>
      </c>
      <c r="BQ146">
        <f>IF(BP146&lt;&gt;0, BP146, BN146)</f>
        <v>0</v>
      </c>
      <c r="BR146">
        <f>1-BQ146/BF146</f>
        <v>0</v>
      </c>
      <c r="BS146">
        <f>(BF146-BE146)/(BF146-BQ146)</f>
        <v>0</v>
      </c>
      <c r="BT146">
        <f>(AZ146-BF146)/(AZ146-BQ146)</f>
        <v>0</v>
      </c>
      <c r="BU146">
        <f>(BF146-BE146)/(BF146-AY146)</f>
        <v>0</v>
      </c>
      <c r="BV146">
        <f>(AZ146-BF146)/(AZ146-AY146)</f>
        <v>0</v>
      </c>
      <c r="BW146">
        <f>(BS146*BQ146/BE146)</f>
        <v>0</v>
      </c>
      <c r="BX146">
        <f>(1-BW146)</f>
        <v>0</v>
      </c>
      <c r="DG146">
        <f>$B$13*EF146+$C$13*EG146+$F$13*ER146*(1-EU146)</f>
        <v>0</v>
      </c>
      <c r="DH146">
        <f>DG146*DI146</f>
        <v>0</v>
      </c>
      <c r="DI146">
        <f>($B$13*$D$11+$C$13*$D$11+$F$13*((FE146+EW146)/MAX(FE146+EW146+FF146, 0.1)*$I$11+FF146/MAX(FE146+EW146+FF146, 0.1)*$J$11))/($B$13+$C$13+$F$13)</f>
        <v>0</v>
      </c>
      <c r="DJ146">
        <f>($B$13*$K$11+$C$13*$K$11+$F$13*((FE146+EW146)/MAX(FE146+EW146+FF146, 0.1)*$P$11+FF146/MAX(FE146+EW146+FF146, 0.1)*$Q$11))/($B$13+$C$13+$F$13)</f>
        <v>0</v>
      </c>
      <c r="DK146">
        <v>1.91</v>
      </c>
      <c r="DL146">
        <v>0.5</v>
      </c>
      <c r="DM146" t="s">
        <v>430</v>
      </c>
      <c r="DN146">
        <v>2</v>
      </c>
      <c r="DO146" t="b">
        <v>1</v>
      </c>
      <c r="DP146">
        <v>1679511281.6</v>
      </c>
      <c r="DQ146">
        <v>462.742925925926</v>
      </c>
      <c r="DR146">
        <v>491.9188888888888</v>
      </c>
      <c r="DS146">
        <v>24.31112592592593</v>
      </c>
      <c r="DT146">
        <v>23.588</v>
      </c>
      <c r="DU146">
        <v>463.4851481481482</v>
      </c>
      <c r="DV146">
        <v>24.01159259259259</v>
      </c>
      <c r="DW146">
        <v>499.9973703703704</v>
      </c>
      <c r="DX146">
        <v>90.00326296296295</v>
      </c>
      <c r="DY146">
        <v>0.09989448148148147</v>
      </c>
      <c r="DZ146">
        <v>26.38434074074074</v>
      </c>
      <c r="EA146">
        <v>27.49385185185185</v>
      </c>
      <c r="EB146">
        <v>999.9000000000001</v>
      </c>
      <c r="EC146">
        <v>0</v>
      </c>
      <c r="ED146">
        <v>0</v>
      </c>
      <c r="EE146">
        <v>10014.34259259259</v>
      </c>
      <c r="EF146">
        <v>0</v>
      </c>
      <c r="EG146">
        <v>12.46301111111111</v>
      </c>
      <c r="EH146">
        <v>-29.17612962962963</v>
      </c>
      <c r="EI146">
        <v>474.2728888888888</v>
      </c>
      <c r="EJ146">
        <v>503.8025555555556</v>
      </c>
      <c r="EK146">
        <v>0.7231373333333335</v>
      </c>
      <c r="EL146">
        <v>491.9188888888888</v>
      </c>
      <c r="EM146">
        <v>23.588</v>
      </c>
      <c r="EN146">
        <v>2.188081111111111</v>
      </c>
      <c r="EO146">
        <v>2.122997037037037</v>
      </c>
      <c r="EP146">
        <v>18.87531851851852</v>
      </c>
      <c r="EQ146">
        <v>18.39278888888889</v>
      </c>
      <c r="ER146">
        <v>2000.007037037037</v>
      </c>
      <c r="ES146">
        <v>0.9799974444444443</v>
      </c>
      <c r="ET146">
        <v>0.02000267407407408</v>
      </c>
      <c r="EU146">
        <v>0</v>
      </c>
      <c r="EV146">
        <v>163.8934814814815</v>
      </c>
      <c r="EW146">
        <v>5.00078</v>
      </c>
      <c r="EX146">
        <v>3283.061851851851</v>
      </c>
      <c r="EY146">
        <v>16379.68518518518</v>
      </c>
      <c r="EZ146">
        <v>38.48348148148148</v>
      </c>
      <c r="FA146">
        <v>39.38877777777778</v>
      </c>
      <c r="FB146">
        <v>39.24751851851852</v>
      </c>
      <c r="FC146">
        <v>38.80311111111111</v>
      </c>
      <c r="FD146">
        <v>39.70807407407407</v>
      </c>
      <c r="FE146">
        <v>1955.097037037037</v>
      </c>
      <c r="FF146">
        <v>39.91</v>
      </c>
      <c r="FG146">
        <v>0</v>
      </c>
      <c r="FH146">
        <v>1679511271</v>
      </c>
      <c r="FI146">
        <v>0</v>
      </c>
      <c r="FJ146">
        <v>163.8705769230769</v>
      </c>
      <c r="FK146">
        <v>0.8488546972499614</v>
      </c>
      <c r="FL146">
        <v>1.916239322730495</v>
      </c>
      <c r="FM146">
        <v>3283.044230769231</v>
      </c>
      <c r="FN146">
        <v>15</v>
      </c>
      <c r="FO146">
        <v>0</v>
      </c>
      <c r="FP146" t="s">
        <v>431</v>
      </c>
      <c r="FQ146">
        <v>1679456443.1</v>
      </c>
      <c r="FR146">
        <v>1679456433.1</v>
      </c>
      <c r="FS146">
        <v>0</v>
      </c>
      <c r="FT146">
        <v>-0.109</v>
      </c>
      <c r="FU146">
        <v>0.019</v>
      </c>
      <c r="FV146">
        <v>-0.823</v>
      </c>
      <c r="FW146">
        <v>0.271</v>
      </c>
      <c r="FX146">
        <v>420</v>
      </c>
      <c r="FY146">
        <v>24</v>
      </c>
      <c r="FZ146">
        <v>0.71</v>
      </c>
      <c r="GA146">
        <v>0.25</v>
      </c>
      <c r="GB146">
        <v>-27.52402682926829</v>
      </c>
      <c r="GC146">
        <v>-24.4984181184669</v>
      </c>
      <c r="GD146">
        <v>2.53625535665442</v>
      </c>
      <c r="GE146">
        <v>0</v>
      </c>
      <c r="GF146">
        <v>0.7214699024390243</v>
      </c>
      <c r="GG146">
        <v>0.02050373519163824</v>
      </c>
      <c r="GH146">
        <v>0.002361533532395464</v>
      </c>
      <c r="GI146">
        <v>1</v>
      </c>
      <c r="GJ146">
        <v>1</v>
      </c>
      <c r="GK146">
        <v>2</v>
      </c>
      <c r="GL146" t="s">
        <v>432</v>
      </c>
      <c r="GM146">
        <v>3.10466</v>
      </c>
      <c r="GN146">
        <v>2.73549</v>
      </c>
      <c r="GO146">
        <v>0.0985703</v>
      </c>
      <c r="GP146">
        <v>0.10297</v>
      </c>
      <c r="GQ146">
        <v>0.109093</v>
      </c>
      <c r="GR146">
        <v>0.108176</v>
      </c>
      <c r="GS146">
        <v>23223.1</v>
      </c>
      <c r="GT146">
        <v>22820.5</v>
      </c>
      <c r="GU146">
        <v>26299.9</v>
      </c>
      <c r="GV146">
        <v>25767.9</v>
      </c>
      <c r="GW146">
        <v>37605.8</v>
      </c>
      <c r="GX146">
        <v>35062</v>
      </c>
      <c r="GY146">
        <v>46021.2</v>
      </c>
      <c r="GZ146">
        <v>42555</v>
      </c>
      <c r="HA146">
        <v>1.9236</v>
      </c>
      <c r="HB146">
        <v>1.9706</v>
      </c>
      <c r="HC146">
        <v>0.114672</v>
      </c>
      <c r="HD146">
        <v>0</v>
      </c>
      <c r="HE146">
        <v>25.6123</v>
      </c>
      <c r="HF146">
        <v>999.9</v>
      </c>
      <c r="HG146">
        <v>57</v>
      </c>
      <c r="HH146">
        <v>29.1</v>
      </c>
      <c r="HI146">
        <v>25.6199</v>
      </c>
      <c r="HJ146">
        <v>60.1732</v>
      </c>
      <c r="HK146">
        <v>25.4447</v>
      </c>
      <c r="HL146">
        <v>1</v>
      </c>
      <c r="HM146">
        <v>-0.118704</v>
      </c>
      <c r="HN146">
        <v>0.230044</v>
      </c>
      <c r="HO146">
        <v>20.2751</v>
      </c>
      <c r="HP146">
        <v>5.21534</v>
      </c>
      <c r="HQ146">
        <v>11.9791</v>
      </c>
      <c r="HR146">
        <v>4.9647</v>
      </c>
      <c r="HS146">
        <v>3.27387</v>
      </c>
      <c r="HT146">
        <v>9999</v>
      </c>
      <c r="HU146">
        <v>9999</v>
      </c>
      <c r="HV146">
        <v>9999</v>
      </c>
      <c r="HW146">
        <v>936.4</v>
      </c>
      <c r="HX146">
        <v>1.86417</v>
      </c>
      <c r="HY146">
        <v>1.86014</v>
      </c>
      <c r="HZ146">
        <v>1.85837</v>
      </c>
      <c r="IA146">
        <v>1.85988</v>
      </c>
      <c r="IB146">
        <v>1.85989</v>
      </c>
      <c r="IC146">
        <v>1.85828</v>
      </c>
      <c r="ID146">
        <v>1.85732</v>
      </c>
      <c r="IE146">
        <v>1.85233</v>
      </c>
      <c r="IF146">
        <v>0</v>
      </c>
      <c r="IG146">
        <v>0</v>
      </c>
      <c r="IH146">
        <v>0</v>
      </c>
      <c r="II146">
        <v>0</v>
      </c>
      <c r="IJ146" t="s">
        <v>433</v>
      </c>
      <c r="IK146" t="s">
        <v>434</v>
      </c>
      <c r="IL146" t="s">
        <v>435</v>
      </c>
      <c r="IM146" t="s">
        <v>435</v>
      </c>
      <c r="IN146" t="s">
        <v>435</v>
      </c>
      <c r="IO146" t="s">
        <v>435</v>
      </c>
      <c r="IP146">
        <v>0</v>
      </c>
      <c r="IQ146">
        <v>100</v>
      </c>
      <c r="IR146">
        <v>100</v>
      </c>
      <c r="IS146">
        <v>-0.755</v>
      </c>
      <c r="IT146">
        <v>0.2994</v>
      </c>
      <c r="IU146">
        <v>-0.3228139330668147</v>
      </c>
      <c r="IV146">
        <v>-0.001399286051689175</v>
      </c>
      <c r="IW146">
        <v>1.297619083215453E-06</v>
      </c>
      <c r="IX146">
        <v>-4.997941095464379E-10</v>
      </c>
      <c r="IY146">
        <v>-0.005634625857734406</v>
      </c>
      <c r="IZ146">
        <v>-0.003512179546530375</v>
      </c>
      <c r="JA146">
        <v>0.0008073039280847738</v>
      </c>
      <c r="JB146">
        <v>-5.485301315548657E-06</v>
      </c>
      <c r="JC146">
        <v>2</v>
      </c>
      <c r="JD146">
        <v>1997</v>
      </c>
      <c r="JE146">
        <v>1</v>
      </c>
      <c r="JF146">
        <v>25</v>
      </c>
      <c r="JG146">
        <v>914.1</v>
      </c>
      <c r="JH146">
        <v>914.3</v>
      </c>
      <c r="JI146">
        <v>1.38794</v>
      </c>
      <c r="JJ146">
        <v>2.63062</v>
      </c>
      <c r="JK146">
        <v>1.49658</v>
      </c>
      <c r="JL146">
        <v>2.39258</v>
      </c>
      <c r="JM146">
        <v>1.54907</v>
      </c>
      <c r="JN146">
        <v>2.39136</v>
      </c>
      <c r="JO146">
        <v>34.3269</v>
      </c>
      <c r="JP146">
        <v>24.2013</v>
      </c>
      <c r="JQ146">
        <v>18</v>
      </c>
      <c r="JR146">
        <v>489.735</v>
      </c>
      <c r="JS146">
        <v>532.818</v>
      </c>
      <c r="JT146">
        <v>24.8312</v>
      </c>
      <c r="JU146">
        <v>25.7838</v>
      </c>
      <c r="JV146">
        <v>30.0001</v>
      </c>
      <c r="JW146">
        <v>25.8548</v>
      </c>
      <c r="JX146">
        <v>25.8047</v>
      </c>
      <c r="JY146">
        <v>27.8989</v>
      </c>
      <c r="JZ146">
        <v>10.343</v>
      </c>
      <c r="KA146">
        <v>100</v>
      </c>
      <c r="KB146">
        <v>24.8348</v>
      </c>
      <c r="KC146">
        <v>540.298</v>
      </c>
      <c r="KD146">
        <v>23.6293</v>
      </c>
      <c r="KE146">
        <v>100.545</v>
      </c>
      <c r="KF146">
        <v>100.957</v>
      </c>
    </row>
    <row r="147" spans="1:292">
      <c r="A147">
        <v>129</v>
      </c>
      <c r="B147">
        <v>1679511294.1</v>
      </c>
      <c r="C147">
        <v>2706.599999904633</v>
      </c>
      <c r="D147" t="s">
        <v>691</v>
      </c>
      <c r="E147" t="s">
        <v>692</v>
      </c>
      <c r="F147">
        <v>5</v>
      </c>
      <c r="G147" t="s">
        <v>428</v>
      </c>
      <c r="H147">
        <v>1679511286.314285</v>
      </c>
      <c r="I147">
        <f>(J147)/1000</f>
        <v>0</v>
      </c>
      <c r="J147">
        <f>IF(DO147, AM147, AG147)</f>
        <v>0</v>
      </c>
      <c r="K147">
        <f>IF(DO147, AH147, AF147)</f>
        <v>0</v>
      </c>
      <c r="L147">
        <f>DQ147 - IF(AT147&gt;1, K147*DK147*100.0/(AV147*EE147), 0)</f>
        <v>0</v>
      </c>
      <c r="M147">
        <f>((S147-I147/2)*L147-K147)/(S147+I147/2)</f>
        <v>0</v>
      </c>
      <c r="N147">
        <f>M147*(DX147+DY147)/1000.0</f>
        <v>0</v>
      </c>
      <c r="O147">
        <f>(DQ147 - IF(AT147&gt;1, K147*DK147*100.0/(AV147*EE147), 0))*(DX147+DY147)/1000.0</f>
        <v>0</v>
      </c>
      <c r="P147">
        <f>2.0/((1/R147-1/Q147)+SIGN(R147)*SQRT((1/R147-1/Q147)*(1/R147-1/Q147) + 4*DL147/((DL147+1)*(DL147+1))*(2*1/R147*1/Q147-1/Q147*1/Q147)))</f>
        <v>0</v>
      </c>
      <c r="Q147">
        <f>IF(LEFT(DM147,1)&lt;&gt;"0",IF(LEFT(DM147,1)="1",3.0,DN147),$D$5+$E$5*(EE147*DX147/($K$5*1000))+$F$5*(EE147*DX147/($K$5*1000))*MAX(MIN(DK147,$J$5),$I$5)*MAX(MIN(DK147,$J$5),$I$5)+$G$5*MAX(MIN(DK147,$J$5),$I$5)*(EE147*DX147/($K$5*1000))+$H$5*(EE147*DX147/($K$5*1000))*(EE147*DX147/($K$5*1000)))</f>
        <v>0</v>
      </c>
      <c r="R147">
        <f>I147*(1000-(1000*0.61365*exp(17.502*V147/(240.97+V147))/(DX147+DY147)+DS147)/2)/(1000*0.61365*exp(17.502*V147/(240.97+V147))/(DX147+DY147)-DS147)</f>
        <v>0</v>
      </c>
      <c r="S147">
        <f>1/((DL147+1)/(P147/1.6)+1/(Q147/1.37)) + DL147/((DL147+1)/(P147/1.6) + DL147/(Q147/1.37))</f>
        <v>0</v>
      </c>
      <c r="T147">
        <f>(DG147*DJ147)</f>
        <v>0</v>
      </c>
      <c r="U147">
        <f>(DZ147+(T147+2*0.95*5.67E-8*(((DZ147+$B$9)+273)^4-(DZ147+273)^4)-44100*I147)/(1.84*29.3*Q147+8*0.95*5.67E-8*(DZ147+273)^3))</f>
        <v>0</v>
      </c>
      <c r="V147">
        <f>($C$9*EA147+$D$9*EB147+$E$9*U147)</f>
        <v>0</v>
      </c>
      <c r="W147">
        <f>0.61365*exp(17.502*V147/(240.97+V147))</f>
        <v>0</v>
      </c>
      <c r="X147">
        <f>(Y147/Z147*100)</f>
        <v>0</v>
      </c>
      <c r="Y147">
        <f>DS147*(DX147+DY147)/1000</f>
        <v>0</v>
      </c>
      <c r="Z147">
        <f>0.61365*exp(17.502*DZ147/(240.97+DZ147))</f>
        <v>0</v>
      </c>
      <c r="AA147">
        <f>(W147-DS147*(DX147+DY147)/1000)</f>
        <v>0</v>
      </c>
      <c r="AB147">
        <f>(-I147*44100)</f>
        <v>0</v>
      </c>
      <c r="AC147">
        <f>2*29.3*Q147*0.92*(DZ147-V147)</f>
        <v>0</v>
      </c>
      <c r="AD147">
        <f>2*0.95*5.67E-8*(((DZ147+$B$9)+273)^4-(V147+273)^4)</f>
        <v>0</v>
      </c>
      <c r="AE147">
        <f>T147+AD147+AB147+AC147</f>
        <v>0</v>
      </c>
      <c r="AF147">
        <f>DW147*AT147*(DR147-DQ147*(1000-AT147*DT147)/(1000-AT147*DS147))/(100*DK147)</f>
        <v>0</v>
      </c>
      <c r="AG147">
        <f>1000*DW147*AT147*(DS147-DT147)/(100*DK147*(1000-AT147*DS147))</f>
        <v>0</v>
      </c>
      <c r="AH147">
        <f>(AI147 - AJ147 - DX147*1E3/(8.314*(DZ147+273.15)) * AL147/DW147 * AK147) * DW147/(100*DK147) * (1000 - DT147)/1000</f>
        <v>0</v>
      </c>
      <c r="AI147">
        <v>535.9884574210445</v>
      </c>
      <c r="AJ147">
        <v>514.0209212121212</v>
      </c>
      <c r="AK147">
        <v>3.385733176485206</v>
      </c>
      <c r="AL147">
        <v>67.30139003579045</v>
      </c>
      <c r="AM147">
        <f>(AO147 - AN147 + DX147*1E3/(8.314*(DZ147+273.15)) * AQ147/DW147 * AP147) * DW147/(100*DK147) * 1000/(1000 - AO147)</f>
        <v>0</v>
      </c>
      <c r="AN147">
        <v>23.58160806290876</v>
      </c>
      <c r="AO147">
        <v>24.30604848484848</v>
      </c>
      <c r="AP147">
        <v>-1.714428866143705E-05</v>
      </c>
      <c r="AQ147">
        <v>93.42874812251745</v>
      </c>
      <c r="AR147">
        <v>0</v>
      </c>
      <c r="AS147">
        <v>0</v>
      </c>
      <c r="AT147">
        <f>IF(AR147*$H$15&gt;=AV147,1.0,(AV147/(AV147-AR147*$H$15)))</f>
        <v>0</v>
      </c>
      <c r="AU147">
        <f>(AT147-1)*100</f>
        <v>0</v>
      </c>
      <c r="AV147">
        <f>MAX(0,($B$15+$C$15*EE147)/(1+$D$15*EE147)*DX147/(DZ147+273)*$E$15)</f>
        <v>0</v>
      </c>
      <c r="AW147" t="s">
        <v>429</v>
      </c>
      <c r="AX147" t="s">
        <v>429</v>
      </c>
      <c r="AY147">
        <v>0</v>
      </c>
      <c r="AZ147">
        <v>0</v>
      </c>
      <c r="BA147">
        <f>1-AY147/AZ147</f>
        <v>0</v>
      </c>
      <c r="BB147">
        <v>0</v>
      </c>
      <c r="BC147" t="s">
        <v>429</v>
      </c>
      <c r="BD147" t="s">
        <v>429</v>
      </c>
      <c r="BE147">
        <v>0</v>
      </c>
      <c r="BF147">
        <v>0</v>
      </c>
      <c r="BG147">
        <f>1-BE147/BF147</f>
        <v>0</v>
      </c>
      <c r="BH147">
        <v>0.5</v>
      </c>
      <c r="BI147">
        <f>DH147</f>
        <v>0</v>
      </c>
      <c r="BJ147">
        <f>K147</f>
        <v>0</v>
      </c>
      <c r="BK147">
        <f>BG147*BH147*BI147</f>
        <v>0</v>
      </c>
      <c r="BL147">
        <f>(BJ147-BB147)/BI147</f>
        <v>0</v>
      </c>
      <c r="BM147">
        <f>(AZ147-BF147)/BF147</f>
        <v>0</v>
      </c>
      <c r="BN147">
        <f>AY147/(BA147+AY147/BF147)</f>
        <v>0</v>
      </c>
      <c r="BO147" t="s">
        <v>429</v>
      </c>
      <c r="BP147">
        <v>0</v>
      </c>
      <c r="BQ147">
        <f>IF(BP147&lt;&gt;0, BP147, BN147)</f>
        <v>0</v>
      </c>
      <c r="BR147">
        <f>1-BQ147/BF147</f>
        <v>0</v>
      </c>
      <c r="BS147">
        <f>(BF147-BE147)/(BF147-BQ147)</f>
        <v>0</v>
      </c>
      <c r="BT147">
        <f>(AZ147-BF147)/(AZ147-BQ147)</f>
        <v>0</v>
      </c>
      <c r="BU147">
        <f>(BF147-BE147)/(BF147-AY147)</f>
        <v>0</v>
      </c>
      <c r="BV147">
        <f>(AZ147-BF147)/(AZ147-AY147)</f>
        <v>0</v>
      </c>
      <c r="BW147">
        <f>(BS147*BQ147/BE147)</f>
        <v>0</v>
      </c>
      <c r="BX147">
        <f>(1-BW147)</f>
        <v>0</v>
      </c>
      <c r="DG147">
        <f>$B$13*EF147+$C$13*EG147+$F$13*ER147*(1-EU147)</f>
        <v>0</v>
      </c>
      <c r="DH147">
        <f>DG147*DI147</f>
        <v>0</v>
      </c>
      <c r="DI147">
        <f>($B$13*$D$11+$C$13*$D$11+$F$13*((FE147+EW147)/MAX(FE147+EW147+FF147, 0.1)*$I$11+FF147/MAX(FE147+EW147+FF147, 0.1)*$J$11))/($B$13+$C$13+$F$13)</f>
        <v>0</v>
      </c>
      <c r="DJ147">
        <f>($B$13*$K$11+$C$13*$K$11+$F$13*((FE147+EW147)/MAX(FE147+EW147+FF147, 0.1)*$P$11+FF147/MAX(FE147+EW147+FF147, 0.1)*$Q$11))/($B$13+$C$13+$F$13)</f>
        <v>0</v>
      </c>
      <c r="DK147">
        <v>1.91</v>
      </c>
      <c r="DL147">
        <v>0.5</v>
      </c>
      <c r="DM147" t="s">
        <v>430</v>
      </c>
      <c r="DN147">
        <v>2</v>
      </c>
      <c r="DO147" t="b">
        <v>1</v>
      </c>
      <c r="DP147">
        <v>1679511286.314285</v>
      </c>
      <c r="DQ147">
        <v>477.7495714285715</v>
      </c>
      <c r="DR147">
        <v>507.8085</v>
      </c>
      <c r="DS147">
        <v>24.30891785714286</v>
      </c>
      <c r="DT147">
        <v>23.58502142857143</v>
      </c>
      <c r="DU147">
        <v>478.4993928571428</v>
      </c>
      <c r="DV147">
        <v>24.00943928571428</v>
      </c>
      <c r="DW147">
        <v>499.9928571428571</v>
      </c>
      <c r="DX147">
        <v>90.00205000000001</v>
      </c>
      <c r="DY147">
        <v>0.09993682499999999</v>
      </c>
      <c r="DZ147">
        <v>26.38671785714286</v>
      </c>
      <c r="EA147">
        <v>27.49561428571428</v>
      </c>
      <c r="EB147">
        <v>999.9000000000002</v>
      </c>
      <c r="EC147">
        <v>0</v>
      </c>
      <c r="ED147">
        <v>0</v>
      </c>
      <c r="EE147">
        <v>10013.63428571429</v>
      </c>
      <c r="EF147">
        <v>0</v>
      </c>
      <c r="EG147">
        <v>12.46513928571428</v>
      </c>
      <c r="EH147">
        <v>-30.05905</v>
      </c>
      <c r="EI147">
        <v>489.6523571428571</v>
      </c>
      <c r="EJ147">
        <v>520.0743928571429</v>
      </c>
      <c r="EK147">
        <v>0.7239067857142858</v>
      </c>
      <c r="EL147">
        <v>507.8085</v>
      </c>
      <c r="EM147">
        <v>23.58502142857143</v>
      </c>
      <c r="EN147">
        <v>2.187853214285714</v>
      </c>
      <c r="EO147">
        <v>2.122700714285714</v>
      </c>
      <c r="EP147">
        <v>18.87365</v>
      </c>
      <c r="EQ147">
        <v>18.39056071428572</v>
      </c>
      <c r="ER147">
        <v>2000.026785714286</v>
      </c>
      <c r="ES147">
        <v>0.9799975714285711</v>
      </c>
      <c r="ET147">
        <v>0.02000254642857143</v>
      </c>
      <c r="EU147">
        <v>0</v>
      </c>
      <c r="EV147">
        <v>164.0130357142857</v>
      </c>
      <c r="EW147">
        <v>5.00078</v>
      </c>
      <c r="EX147">
        <v>3283.253928571429</v>
      </c>
      <c r="EY147">
        <v>16379.83214285714</v>
      </c>
      <c r="EZ147">
        <v>38.44160714285714</v>
      </c>
      <c r="FA147">
        <v>39.37042857142858</v>
      </c>
      <c r="FB147">
        <v>39.21407142857142</v>
      </c>
      <c r="FC147">
        <v>38.77435714285714</v>
      </c>
      <c r="FD147">
        <v>39.69171428571428</v>
      </c>
      <c r="FE147">
        <v>1955.116785714286</v>
      </c>
      <c r="FF147">
        <v>39.91</v>
      </c>
      <c r="FG147">
        <v>0</v>
      </c>
      <c r="FH147">
        <v>1679511276.4</v>
      </c>
      <c r="FI147">
        <v>0</v>
      </c>
      <c r="FJ147">
        <v>163.98352</v>
      </c>
      <c r="FK147">
        <v>0.4819230666043667</v>
      </c>
      <c r="FL147">
        <v>3.07461537742514</v>
      </c>
      <c r="FM147">
        <v>3283.264</v>
      </c>
      <c r="FN147">
        <v>15</v>
      </c>
      <c r="FO147">
        <v>0</v>
      </c>
      <c r="FP147" t="s">
        <v>431</v>
      </c>
      <c r="FQ147">
        <v>1679456443.1</v>
      </c>
      <c r="FR147">
        <v>1679456433.1</v>
      </c>
      <c r="FS147">
        <v>0</v>
      </c>
      <c r="FT147">
        <v>-0.109</v>
      </c>
      <c r="FU147">
        <v>0.019</v>
      </c>
      <c r="FV147">
        <v>-0.823</v>
      </c>
      <c r="FW147">
        <v>0.271</v>
      </c>
      <c r="FX147">
        <v>420</v>
      </c>
      <c r="FY147">
        <v>24</v>
      </c>
      <c r="FZ147">
        <v>0.71</v>
      </c>
      <c r="GA147">
        <v>0.25</v>
      </c>
      <c r="GB147">
        <v>-29.3885475</v>
      </c>
      <c r="GC147">
        <v>-12.09038386491547</v>
      </c>
      <c r="GD147">
        <v>1.221046151254632</v>
      </c>
      <c r="GE147">
        <v>0</v>
      </c>
      <c r="GF147">
        <v>0.72319195</v>
      </c>
      <c r="GG147">
        <v>0.01148730956847875</v>
      </c>
      <c r="GH147">
        <v>0.001383781051142126</v>
      </c>
      <c r="GI147">
        <v>1</v>
      </c>
      <c r="GJ147">
        <v>1</v>
      </c>
      <c r="GK147">
        <v>2</v>
      </c>
      <c r="GL147" t="s">
        <v>432</v>
      </c>
      <c r="GM147">
        <v>3.10441</v>
      </c>
      <c r="GN147">
        <v>2.73533</v>
      </c>
      <c r="GO147">
        <v>0.100995</v>
      </c>
      <c r="GP147">
        <v>0.105362</v>
      </c>
      <c r="GQ147">
        <v>0.109091</v>
      </c>
      <c r="GR147">
        <v>0.108169</v>
      </c>
      <c r="GS147">
        <v>23160.7</v>
      </c>
      <c r="GT147">
        <v>22759.6</v>
      </c>
      <c r="GU147">
        <v>26299.9</v>
      </c>
      <c r="GV147">
        <v>25767.7</v>
      </c>
      <c r="GW147">
        <v>37605.9</v>
      </c>
      <c r="GX147">
        <v>35062.5</v>
      </c>
      <c r="GY147">
        <v>46020.9</v>
      </c>
      <c r="GZ147">
        <v>42554.9</v>
      </c>
      <c r="HA147">
        <v>1.923</v>
      </c>
      <c r="HB147">
        <v>1.97103</v>
      </c>
      <c r="HC147">
        <v>0.115953</v>
      </c>
      <c r="HD147">
        <v>0</v>
      </c>
      <c r="HE147">
        <v>25.6123</v>
      </c>
      <c r="HF147">
        <v>999.9</v>
      </c>
      <c r="HG147">
        <v>57</v>
      </c>
      <c r="HH147">
        <v>29.1</v>
      </c>
      <c r="HI147">
        <v>25.6174</v>
      </c>
      <c r="HJ147">
        <v>60.2132</v>
      </c>
      <c r="HK147">
        <v>25.5929</v>
      </c>
      <c r="HL147">
        <v>1</v>
      </c>
      <c r="HM147">
        <v>-0.118382</v>
      </c>
      <c r="HN147">
        <v>0.228295</v>
      </c>
      <c r="HO147">
        <v>20.275</v>
      </c>
      <c r="HP147">
        <v>5.21459</v>
      </c>
      <c r="HQ147">
        <v>11.9787</v>
      </c>
      <c r="HR147">
        <v>4.96425</v>
      </c>
      <c r="HS147">
        <v>3.2739</v>
      </c>
      <c r="HT147">
        <v>9999</v>
      </c>
      <c r="HU147">
        <v>9999</v>
      </c>
      <c r="HV147">
        <v>9999</v>
      </c>
      <c r="HW147">
        <v>936.4</v>
      </c>
      <c r="HX147">
        <v>1.86417</v>
      </c>
      <c r="HY147">
        <v>1.86016</v>
      </c>
      <c r="HZ147">
        <v>1.85837</v>
      </c>
      <c r="IA147">
        <v>1.85988</v>
      </c>
      <c r="IB147">
        <v>1.8599</v>
      </c>
      <c r="IC147">
        <v>1.8583</v>
      </c>
      <c r="ID147">
        <v>1.85732</v>
      </c>
      <c r="IE147">
        <v>1.85232</v>
      </c>
      <c r="IF147">
        <v>0</v>
      </c>
      <c r="IG147">
        <v>0</v>
      </c>
      <c r="IH147">
        <v>0</v>
      </c>
      <c r="II147">
        <v>0</v>
      </c>
      <c r="IJ147" t="s">
        <v>433</v>
      </c>
      <c r="IK147" t="s">
        <v>434</v>
      </c>
      <c r="IL147" t="s">
        <v>435</v>
      </c>
      <c r="IM147" t="s">
        <v>435</v>
      </c>
      <c r="IN147" t="s">
        <v>435</v>
      </c>
      <c r="IO147" t="s">
        <v>435</v>
      </c>
      <c r="IP147">
        <v>0</v>
      </c>
      <c r="IQ147">
        <v>100</v>
      </c>
      <c r="IR147">
        <v>100</v>
      </c>
      <c r="IS147">
        <v>-0.763</v>
      </c>
      <c r="IT147">
        <v>0.2994</v>
      </c>
      <c r="IU147">
        <v>-0.3228139330668147</v>
      </c>
      <c r="IV147">
        <v>-0.001399286051689175</v>
      </c>
      <c r="IW147">
        <v>1.297619083215453E-06</v>
      </c>
      <c r="IX147">
        <v>-4.997941095464379E-10</v>
      </c>
      <c r="IY147">
        <v>-0.005634625857734406</v>
      </c>
      <c r="IZ147">
        <v>-0.003512179546530375</v>
      </c>
      <c r="JA147">
        <v>0.0008073039280847738</v>
      </c>
      <c r="JB147">
        <v>-5.485301315548657E-06</v>
      </c>
      <c r="JC147">
        <v>2</v>
      </c>
      <c r="JD147">
        <v>1997</v>
      </c>
      <c r="JE147">
        <v>1</v>
      </c>
      <c r="JF147">
        <v>25</v>
      </c>
      <c r="JG147">
        <v>914.2</v>
      </c>
      <c r="JH147">
        <v>914.4</v>
      </c>
      <c r="JI147">
        <v>1.42212</v>
      </c>
      <c r="JJ147">
        <v>2.62939</v>
      </c>
      <c r="JK147">
        <v>1.49658</v>
      </c>
      <c r="JL147">
        <v>2.39136</v>
      </c>
      <c r="JM147">
        <v>1.54907</v>
      </c>
      <c r="JN147">
        <v>2.41333</v>
      </c>
      <c r="JO147">
        <v>34.3269</v>
      </c>
      <c r="JP147">
        <v>24.2013</v>
      </c>
      <c r="JQ147">
        <v>18</v>
      </c>
      <c r="JR147">
        <v>489.411</v>
      </c>
      <c r="JS147">
        <v>533.131</v>
      </c>
      <c r="JT147">
        <v>24.8355</v>
      </c>
      <c r="JU147">
        <v>25.7858</v>
      </c>
      <c r="JV147">
        <v>30.0004</v>
      </c>
      <c r="JW147">
        <v>25.8574</v>
      </c>
      <c r="JX147">
        <v>25.8068</v>
      </c>
      <c r="JY147">
        <v>28.5699</v>
      </c>
      <c r="JZ147">
        <v>10.343</v>
      </c>
      <c r="KA147">
        <v>100</v>
      </c>
      <c r="KB147">
        <v>24.8372</v>
      </c>
      <c r="KC147">
        <v>560.333</v>
      </c>
      <c r="KD147">
        <v>23.6293</v>
      </c>
      <c r="KE147">
        <v>100.545</v>
      </c>
      <c r="KF147">
        <v>100.957</v>
      </c>
    </row>
    <row r="148" spans="1:292">
      <c r="A148">
        <v>130</v>
      </c>
      <c r="B148">
        <v>1679511299.1</v>
      </c>
      <c r="C148">
        <v>2711.599999904633</v>
      </c>
      <c r="D148" t="s">
        <v>693</v>
      </c>
      <c r="E148" t="s">
        <v>694</v>
      </c>
      <c r="F148">
        <v>5</v>
      </c>
      <c r="G148" t="s">
        <v>428</v>
      </c>
      <c r="H148">
        <v>1679511291.6</v>
      </c>
      <c r="I148">
        <f>(J148)/1000</f>
        <v>0</v>
      </c>
      <c r="J148">
        <f>IF(DO148, AM148, AG148)</f>
        <v>0</v>
      </c>
      <c r="K148">
        <f>IF(DO148, AH148, AF148)</f>
        <v>0</v>
      </c>
      <c r="L148">
        <f>DQ148 - IF(AT148&gt;1, K148*DK148*100.0/(AV148*EE148), 0)</f>
        <v>0</v>
      </c>
      <c r="M148">
        <f>((S148-I148/2)*L148-K148)/(S148+I148/2)</f>
        <v>0</v>
      </c>
      <c r="N148">
        <f>M148*(DX148+DY148)/1000.0</f>
        <v>0</v>
      </c>
      <c r="O148">
        <f>(DQ148 - IF(AT148&gt;1, K148*DK148*100.0/(AV148*EE148), 0))*(DX148+DY148)/1000.0</f>
        <v>0</v>
      </c>
      <c r="P148">
        <f>2.0/((1/R148-1/Q148)+SIGN(R148)*SQRT((1/R148-1/Q148)*(1/R148-1/Q148) + 4*DL148/((DL148+1)*(DL148+1))*(2*1/R148*1/Q148-1/Q148*1/Q148)))</f>
        <v>0</v>
      </c>
      <c r="Q148">
        <f>IF(LEFT(DM148,1)&lt;&gt;"0",IF(LEFT(DM148,1)="1",3.0,DN148),$D$5+$E$5*(EE148*DX148/($K$5*1000))+$F$5*(EE148*DX148/($K$5*1000))*MAX(MIN(DK148,$J$5),$I$5)*MAX(MIN(DK148,$J$5),$I$5)+$G$5*MAX(MIN(DK148,$J$5),$I$5)*(EE148*DX148/($K$5*1000))+$H$5*(EE148*DX148/($K$5*1000))*(EE148*DX148/($K$5*1000)))</f>
        <v>0</v>
      </c>
      <c r="R148">
        <f>I148*(1000-(1000*0.61365*exp(17.502*V148/(240.97+V148))/(DX148+DY148)+DS148)/2)/(1000*0.61365*exp(17.502*V148/(240.97+V148))/(DX148+DY148)-DS148)</f>
        <v>0</v>
      </c>
      <c r="S148">
        <f>1/((DL148+1)/(P148/1.6)+1/(Q148/1.37)) + DL148/((DL148+1)/(P148/1.6) + DL148/(Q148/1.37))</f>
        <v>0</v>
      </c>
      <c r="T148">
        <f>(DG148*DJ148)</f>
        <v>0</v>
      </c>
      <c r="U148">
        <f>(DZ148+(T148+2*0.95*5.67E-8*(((DZ148+$B$9)+273)^4-(DZ148+273)^4)-44100*I148)/(1.84*29.3*Q148+8*0.95*5.67E-8*(DZ148+273)^3))</f>
        <v>0</v>
      </c>
      <c r="V148">
        <f>($C$9*EA148+$D$9*EB148+$E$9*U148)</f>
        <v>0</v>
      </c>
      <c r="W148">
        <f>0.61365*exp(17.502*V148/(240.97+V148))</f>
        <v>0</v>
      </c>
      <c r="X148">
        <f>(Y148/Z148*100)</f>
        <v>0</v>
      </c>
      <c r="Y148">
        <f>DS148*(DX148+DY148)/1000</f>
        <v>0</v>
      </c>
      <c r="Z148">
        <f>0.61365*exp(17.502*DZ148/(240.97+DZ148))</f>
        <v>0</v>
      </c>
      <c r="AA148">
        <f>(W148-DS148*(DX148+DY148)/1000)</f>
        <v>0</v>
      </c>
      <c r="AB148">
        <f>(-I148*44100)</f>
        <v>0</v>
      </c>
      <c r="AC148">
        <f>2*29.3*Q148*0.92*(DZ148-V148)</f>
        <v>0</v>
      </c>
      <c r="AD148">
        <f>2*0.95*5.67E-8*(((DZ148+$B$9)+273)^4-(V148+273)^4)</f>
        <v>0</v>
      </c>
      <c r="AE148">
        <f>T148+AD148+AB148+AC148</f>
        <v>0</v>
      </c>
      <c r="AF148">
        <f>DW148*AT148*(DR148-DQ148*(1000-AT148*DT148)/(1000-AT148*DS148))/(100*DK148)</f>
        <v>0</v>
      </c>
      <c r="AG148">
        <f>1000*DW148*AT148*(DS148-DT148)/(100*DK148*(1000-AT148*DS148))</f>
        <v>0</v>
      </c>
      <c r="AH148">
        <f>(AI148 - AJ148 - DX148*1E3/(8.314*(DZ148+273.15)) * AL148/DW148 * AK148) * DW148/(100*DK148) * (1000 - DT148)/1000</f>
        <v>0</v>
      </c>
      <c r="AI148">
        <v>553.0990100434781</v>
      </c>
      <c r="AJ148">
        <v>531.018406060606</v>
      </c>
      <c r="AK148">
        <v>3.408570627081904</v>
      </c>
      <c r="AL148">
        <v>67.30139003579045</v>
      </c>
      <c r="AM148">
        <f>(AO148 - AN148 + DX148*1E3/(8.314*(DZ148+273.15)) * AQ148/DW148 * AP148) * DW148/(100*DK148) * 1000/(1000 - AO148)</f>
        <v>0</v>
      </c>
      <c r="AN148">
        <v>23.58043131950538</v>
      </c>
      <c r="AO148">
        <v>24.30552242424242</v>
      </c>
      <c r="AP148">
        <v>3.917340276304645E-06</v>
      </c>
      <c r="AQ148">
        <v>93.42874812251745</v>
      </c>
      <c r="AR148">
        <v>0</v>
      </c>
      <c r="AS148">
        <v>0</v>
      </c>
      <c r="AT148">
        <f>IF(AR148*$H$15&gt;=AV148,1.0,(AV148/(AV148-AR148*$H$15)))</f>
        <v>0</v>
      </c>
      <c r="AU148">
        <f>(AT148-1)*100</f>
        <v>0</v>
      </c>
      <c r="AV148">
        <f>MAX(0,($B$15+$C$15*EE148)/(1+$D$15*EE148)*DX148/(DZ148+273)*$E$15)</f>
        <v>0</v>
      </c>
      <c r="AW148" t="s">
        <v>429</v>
      </c>
      <c r="AX148" t="s">
        <v>429</v>
      </c>
      <c r="AY148">
        <v>0</v>
      </c>
      <c r="AZ148">
        <v>0</v>
      </c>
      <c r="BA148">
        <f>1-AY148/AZ148</f>
        <v>0</v>
      </c>
      <c r="BB148">
        <v>0</v>
      </c>
      <c r="BC148" t="s">
        <v>429</v>
      </c>
      <c r="BD148" t="s">
        <v>429</v>
      </c>
      <c r="BE148">
        <v>0</v>
      </c>
      <c r="BF148">
        <v>0</v>
      </c>
      <c r="BG148">
        <f>1-BE148/BF148</f>
        <v>0</v>
      </c>
      <c r="BH148">
        <v>0.5</v>
      </c>
      <c r="BI148">
        <f>DH148</f>
        <v>0</v>
      </c>
      <c r="BJ148">
        <f>K148</f>
        <v>0</v>
      </c>
      <c r="BK148">
        <f>BG148*BH148*BI148</f>
        <v>0</v>
      </c>
      <c r="BL148">
        <f>(BJ148-BB148)/BI148</f>
        <v>0</v>
      </c>
      <c r="BM148">
        <f>(AZ148-BF148)/BF148</f>
        <v>0</v>
      </c>
      <c r="BN148">
        <f>AY148/(BA148+AY148/BF148)</f>
        <v>0</v>
      </c>
      <c r="BO148" t="s">
        <v>429</v>
      </c>
      <c r="BP148">
        <v>0</v>
      </c>
      <c r="BQ148">
        <f>IF(BP148&lt;&gt;0, BP148, BN148)</f>
        <v>0</v>
      </c>
      <c r="BR148">
        <f>1-BQ148/BF148</f>
        <v>0</v>
      </c>
      <c r="BS148">
        <f>(BF148-BE148)/(BF148-BQ148)</f>
        <v>0</v>
      </c>
      <c r="BT148">
        <f>(AZ148-BF148)/(AZ148-BQ148)</f>
        <v>0</v>
      </c>
      <c r="BU148">
        <f>(BF148-BE148)/(BF148-AY148)</f>
        <v>0</v>
      </c>
      <c r="BV148">
        <f>(AZ148-BF148)/(AZ148-AY148)</f>
        <v>0</v>
      </c>
      <c r="BW148">
        <f>(BS148*BQ148/BE148)</f>
        <v>0</v>
      </c>
      <c r="BX148">
        <f>(1-BW148)</f>
        <v>0</v>
      </c>
      <c r="DG148">
        <f>$B$13*EF148+$C$13*EG148+$F$13*ER148*(1-EU148)</f>
        <v>0</v>
      </c>
      <c r="DH148">
        <f>DG148*DI148</f>
        <v>0</v>
      </c>
      <c r="DI148">
        <f>($B$13*$D$11+$C$13*$D$11+$F$13*((FE148+EW148)/MAX(FE148+EW148+FF148, 0.1)*$I$11+FF148/MAX(FE148+EW148+FF148, 0.1)*$J$11))/($B$13+$C$13+$F$13)</f>
        <v>0</v>
      </c>
      <c r="DJ148">
        <f>($B$13*$K$11+$C$13*$K$11+$F$13*((FE148+EW148)/MAX(FE148+EW148+FF148, 0.1)*$P$11+FF148/MAX(FE148+EW148+FF148, 0.1)*$Q$11))/($B$13+$C$13+$F$13)</f>
        <v>0</v>
      </c>
      <c r="DK148">
        <v>1.91</v>
      </c>
      <c r="DL148">
        <v>0.5</v>
      </c>
      <c r="DM148" t="s">
        <v>430</v>
      </c>
      <c r="DN148">
        <v>2</v>
      </c>
      <c r="DO148" t="b">
        <v>1</v>
      </c>
      <c r="DP148">
        <v>1679511291.6</v>
      </c>
      <c r="DQ148">
        <v>494.9870370370369</v>
      </c>
      <c r="DR148">
        <v>525.5503703703703</v>
      </c>
      <c r="DS148">
        <v>24.30707407407408</v>
      </c>
      <c r="DT148">
        <v>23.58208888888889</v>
      </c>
      <c r="DU148">
        <v>495.7454444444444</v>
      </c>
      <c r="DV148">
        <v>24.00763333333333</v>
      </c>
      <c r="DW148">
        <v>500.0143703703704</v>
      </c>
      <c r="DX148">
        <v>90.00338518518518</v>
      </c>
      <c r="DY148">
        <v>0.09999855925925927</v>
      </c>
      <c r="DZ148">
        <v>26.38958888888889</v>
      </c>
      <c r="EA148">
        <v>27.50225185185185</v>
      </c>
      <c r="EB148">
        <v>999.9000000000001</v>
      </c>
      <c r="EC148">
        <v>0</v>
      </c>
      <c r="ED148">
        <v>0</v>
      </c>
      <c r="EE148">
        <v>10004.57888888889</v>
      </c>
      <c r="EF148">
        <v>0</v>
      </c>
      <c r="EG148">
        <v>12.46454444444445</v>
      </c>
      <c r="EH148">
        <v>-30.56348888888888</v>
      </c>
      <c r="EI148">
        <v>507.3184074074074</v>
      </c>
      <c r="EJ148">
        <v>538.2432962962963</v>
      </c>
      <c r="EK148">
        <v>0.7249931111111111</v>
      </c>
      <c r="EL148">
        <v>525.5503703703703</v>
      </c>
      <c r="EM148">
        <v>23.58208888888889</v>
      </c>
      <c r="EN148">
        <v>2.187719259259259</v>
      </c>
      <c r="EO148">
        <v>2.122468148148148</v>
      </c>
      <c r="EP148">
        <v>18.87266666666667</v>
      </c>
      <c r="EQ148">
        <v>18.3888037037037</v>
      </c>
      <c r="ER148">
        <v>2000.033333333333</v>
      </c>
      <c r="ES148">
        <v>0.9799975555555553</v>
      </c>
      <c r="ET148">
        <v>0.02000256666666667</v>
      </c>
      <c r="EU148">
        <v>0</v>
      </c>
      <c r="EV148">
        <v>164.0032592592592</v>
      </c>
      <c r="EW148">
        <v>5.00078</v>
      </c>
      <c r="EX148">
        <v>3283.51037037037</v>
      </c>
      <c r="EY148">
        <v>16379.88888888889</v>
      </c>
      <c r="EZ148">
        <v>38.40944444444445</v>
      </c>
      <c r="FA148">
        <v>39.34933333333333</v>
      </c>
      <c r="FB148">
        <v>39.14099999999999</v>
      </c>
      <c r="FC148">
        <v>38.75437037037037</v>
      </c>
      <c r="FD148">
        <v>39.64785185185185</v>
      </c>
      <c r="FE148">
        <v>1955.123333333333</v>
      </c>
      <c r="FF148">
        <v>39.91</v>
      </c>
      <c r="FG148">
        <v>0</v>
      </c>
      <c r="FH148">
        <v>1679511281.2</v>
      </c>
      <c r="FI148">
        <v>0</v>
      </c>
      <c r="FJ148">
        <v>163.998</v>
      </c>
      <c r="FK148">
        <v>0.7511538388482428</v>
      </c>
      <c r="FL148">
        <v>2.986923077159098</v>
      </c>
      <c r="FM148">
        <v>3283.5264</v>
      </c>
      <c r="FN148">
        <v>15</v>
      </c>
      <c r="FO148">
        <v>0</v>
      </c>
      <c r="FP148" t="s">
        <v>431</v>
      </c>
      <c r="FQ148">
        <v>1679456443.1</v>
      </c>
      <c r="FR148">
        <v>1679456433.1</v>
      </c>
      <c r="FS148">
        <v>0</v>
      </c>
      <c r="FT148">
        <v>-0.109</v>
      </c>
      <c r="FU148">
        <v>0.019</v>
      </c>
      <c r="FV148">
        <v>-0.823</v>
      </c>
      <c r="FW148">
        <v>0.271</v>
      </c>
      <c r="FX148">
        <v>420</v>
      </c>
      <c r="FY148">
        <v>24</v>
      </c>
      <c r="FZ148">
        <v>0.71</v>
      </c>
      <c r="GA148">
        <v>0.25</v>
      </c>
      <c r="GB148">
        <v>-30.2040075</v>
      </c>
      <c r="GC148">
        <v>-6.19285215759851</v>
      </c>
      <c r="GD148">
        <v>0.6395239696006321</v>
      </c>
      <c r="GE148">
        <v>0</v>
      </c>
      <c r="GF148">
        <v>0.7243677749999999</v>
      </c>
      <c r="GG148">
        <v>0.01097911069418304</v>
      </c>
      <c r="GH148">
        <v>0.001267053520722388</v>
      </c>
      <c r="GI148">
        <v>1</v>
      </c>
      <c r="GJ148">
        <v>1</v>
      </c>
      <c r="GK148">
        <v>2</v>
      </c>
      <c r="GL148" t="s">
        <v>432</v>
      </c>
      <c r="GM148">
        <v>3.1045</v>
      </c>
      <c r="GN148">
        <v>2.73537</v>
      </c>
      <c r="GO148">
        <v>0.1034</v>
      </c>
      <c r="GP148">
        <v>0.107721</v>
      </c>
      <c r="GQ148">
        <v>0.10909</v>
      </c>
      <c r="GR148">
        <v>0.108165</v>
      </c>
      <c r="GS148">
        <v>23099</v>
      </c>
      <c r="GT148">
        <v>22699.5</v>
      </c>
      <c r="GU148">
        <v>26300.2</v>
      </c>
      <c r="GV148">
        <v>25767.6</v>
      </c>
      <c r="GW148">
        <v>37606.5</v>
      </c>
      <c r="GX148">
        <v>35062.9</v>
      </c>
      <c r="GY148">
        <v>46021.2</v>
      </c>
      <c r="GZ148">
        <v>42554.9</v>
      </c>
      <c r="HA148">
        <v>1.923</v>
      </c>
      <c r="HB148">
        <v>1.9707</v>
      </c>
      <c r="HC148">
        <v>0.116128</v>
      </c>
      <c r="HD148">
        <v>0</v>
      </c>
      <c r="HE148">
        <v>25.612</v>
      </c>
      <c r="HF148">
        <v>999.9</v>
      </c>
      <c r="HG148">
        <v>57</v>
      </c>
      <c r="HH148">
        <v>29.1</v>
      </c>
      <c r="HI148">
        <v>25.6176</v>
      </c>
      <c r="HJ148">
        <v>60.5532</v>
      </c>
      <c r="HK148">
        <v>25.637</v>
      </c>
      <c r="HL148">
        <v>1</v>
      </c>
      <c r="HM148">
        <v>-0.118346</v>
      </c>
      <c r="HN148">
        <v>0.325918</v>
      </c>
      <c r="HO148">
        <v>20.2748</v>
      </c>
      <c r="HP148">
        <v>5.21534</v>
      </c>
      <c r="HQ148">
        <v>11.9787</v>
      </c>
      <c r="HR148">
        <v>4.96465</v>
      </c>
      <c r="HS148">
        <v>3.2738</v>
      </c>
      <c r="HT148">
        <v>9999</v>
      </c>
      <c r="HU148">
        <v>9999</v>
      </c>
      <c r="HV148">
        <v>9999</v>
      </c>
      <c r="HW148">
        <v>936.4</v>
      </c>
      <c r="HX148">
        <v>1.86417</v>
      </c>
      <c r="HY148">
        <v>1.86015</v>
      </c>
      <c r="HZ148">
        <v>1.85837</v>
      </c>
      <c r="IA148">
        <v>1.85987</v>
      </c>
      <c r="IB148">
        <v>1.85989</v>
      </c>
      <c r="IC148">
        <v>1.8583</v>
      </c>
      <c r="ID148">
        <v>1.85732</v>
      </c>
      <c r="IE148">
        <v>1.8523</v>
      </c>
      <c r="IF148">
        <v>0</v>
      </c>
      <c r="IG148">
        <v>0</v>
      </c>
      <c r="IH148">
        <v>0</v>
      </c>
      <c r="II148">
        <v>0</v>
      </c>
      <c r="IJ148" t="s">
        <v>433</v>
      </c>
      <c r="IK148" t="s">
        <v>434</v>
      </c>
      <c r="IL148" t="s">
        <v>435</v>
      </c>
      <c r="IM148" t="s">
        <v>435</v>
      </c>
      <c r="IN148" t="s">
        <v>435</v>
      </c>
      <c r="IO148" t="s">
        <v>435</v>
      </c>
      <c r="IP148">
        <v>0</v>
      </c>
      <c r="IQ148">
        <v>100</v>
      </c>
      <c r="IR148">
        <v>100</v>
      </c>
      <c r="IS148">
        <v>-0.77</v>
      </c>
      <c r="IT148">
        <v>0.2994</v>
      </c>
      <c r="IU148">
        <v>-0.3228139330668147</v>
      </c>
      <c r="IV148">
        <v>-0.001399286051689175</v>
      </c>
      <c r="IW148">
        <v>1.297619083215453E-06</v>
      </c>
      <c r="IX148">
        <v>-4.997941095464379E-10</v>
      </c>
      <c r="IY148">
        <v>-0.005634625857734406</v>
      </c>
      <c r="IZ148">
        <v>-0.003512179546530375</v>
      </c>
      <c r="JA148">
        <v>0.0008073039280847738</v>
      </c>
      <c r="JB148">
        <v>-5.485301315548657E-06</v>
      </c>
      <c r="JC148">
        <v>2</v>
      </c>
      <c r="JD148">
        <v>1997</v>
      </c>
      <c r="JE148">
        <v>1</v>
      </c>
      <c r="JF148">
        <v>25</v>
      </c>
      <c r="JG148">
        <v>914.3</v>
      </c>
      <c r="JH148">
        <v>914.4</v>
      </c>
      <c r="JI148">
        <v>1.45874</v>
      </c>
      <c r="JJ148">
        <v>2.6355</v>
      </c>
      <c r="JK148">
        <v>1.49658</v>
      </c>
      <c r="JL148">
        <v>2.39136</v>
      </c>
      <c r="JM148">
        <v>1.54907</v>
      </c>
      <c r="JN148">
        <v>2.43652</v>
      </c>
      <c r="JO148">
        <v>34.3269</v>
      </c>
      <c r="JP148">
        <v>24.2013</v>
      </c>
      <c r="JQ148">
        <v>18</v>
      </c>
      <c r="JR148">
        <v>489.433</v>
      </c>
      <c r="JS148">
        <v>532.9299999999999</v>
      </c>
      <c r="JT148">
        <v>24.838</v>
      </c>
      <c r="JU148">
        <v>25.7881</v>
      </c>
      <c r="JV148">
        <v>30.0003</v>
      </c>
      <c r="JW148">
        <v>25.8602</v>
      </c>
      <c r="JX148">
        <v>25.8092</v>
      </c>
      <c r="JY148">
        <v>29.3154</v>
      </c>
      <c r="JZ148">
        <v>10.343</v>
      </c>
      <c r="KA148">
        <v>100</v>
      </c>
      <c r="KB148">
        <v>24.7502</v>
      </c>
      <c r="KC148">
        <v>573.6900000000001</v>
      </c>
      <c r="KD148">
        <v>23.6293</v>
      </c>
      <c r="KE148">
        <v>100.546</v>
      </c>
      <c r="KF148">
        <v>100.957</v>
      </c>
    </row>
    <row r="149" spans="1:292">
      <c r="A149">
        <v>131</v>
      </c>
      <c r="B149">
        <v>1679511304.1</v>
      </c>
      <c r="C149">
        <v>2716.599999904633</v>
      </c>
      <c r="D149" t="s">
        <v>695</v>
      </c>
      <c r="E149" t="s">
        <v>696</v>
      </c>
      <c r="F149">
        <v>5</v>
      </c>
      <c r="G149" t="s">
        <v>428</v>
      </c>
      <c r="H149">
        <v>1679511296.314285</v>
      </c>
      <c r="I149">
        <f>(J149)/1000</f>
        <v>0</v>
      </c>
      <c r="J149">
        <f>IF(DO149, AM149, AG149)</f>
        <v>0</v>
      </c>
      <c r="K149">
        <f>IF(DO149, AH149, AF149)</f>
        <v>0</v>
      </c>
      <c r="L149">
        <f>DQ149 - IF(AT149&gt;1, K149*DK149*100.0/(AV149*EE149), 0)</f>
        <v>0</v>
      </c>
      <c r="M149">
        <f>((S149-I149/2)*L149-K149)/(S149+I149/2)</f>
        <v>0</v>
      </c>
      <c r="N149">
        <f>M149*(DX149+DY149)/1000.0</f>
        <v>0</v>
      </c>
      <c r="O149">
        <f>(DQ149 - IF(AT149&gt;1, K149*DK149*100.0/(AV149*EE149), 0))*(DX149+DY149)/1000.0</f>
        <v>0</v>
      </c>
      <c r="P149">
        <f>2.0/((1/R149-1/Q149)+SIGN(R149)*SQRT((1/R149-1/Q149)*(1/R149-1/Q149) + 4*DL149/((DL149+1)*(DL149+1))*(2*1/R149*1/Q149-1/Q149*1/Q149)))</f>
        <v>0</v>
      </c>
      <c r="Q149">
        <f>IF(LEFT(DM149,1)&lt;&gt;"0",IF(LEFT(DM149,1)="1",3.0,DN149),$D$5+$E$5*(EE149*DX149/($K$5*1000))+$F$5*(EE149*DX149/($K$5*1000))*MAX(MIN(DK149,$J$5),$I$5)*MAX(MIN(DK149,$J$5),$I$5)+$G$5*MAX(MIN(DK149,$J$5),$I$5)*(EE149*DX149/($K$5*1000))+$H$5*(EE149*DX149/($K$5*1000))*(EE149*DX149/($K$5*1000)))</f>
        <v>0</v>
      </c>
      <c r="R149">
        <f>I149*(1000-(1000*0.61365*exp(17.502*V149/(240.97+V149))/(DX149+DY149)+DS149)/2)/(1000*0.61365*exp(17.502*V149/(240.97+V149))/(DX149+DY149)-DS149)</f>
        <v>0</v>
      </c>
      <c r="S149">
        <f>1/((DL149+1)/(P149/1.6)+1/(Q149/1.37)) + DL149/((DL149+1)/(P149/1.6) + DL149/(Q149/1.37))</f>
        <v>0</v>
      </c>
      <c r="T149">
        <f>(DG149*DJ149)</f>
        <v>0</v>
      </c>
      <c r="U149">
        <f>(DZ149+(T149+2*0.95*5.67E-8*(((DZ149+$B$9)+273)^4-(DZ149+273)^4)-44100*I149)/(1.84*29.3*Q149+8*0.95*5.67E-8*(DZ149+273)^3))</f>
        <v>0</v>
      </c>
      <c r="V149">
        <f>($C$9*EA149+$D$9*EB149+$E$9*U149)</f>
        <v>0</v>
      </c>
      <c r="W149">
        <f>0.61365*exp(17.502*V149/(240.97+V149))</f>
        <v>0</v>
      </c>
      <c r="X149">
        <f>(Y149/Z149*100)</f>
        <v>0</v>
      </c>
      <c r="Y149">
        <f>DS149*(DX149+DY149)/1000</f>
        <v>0</v>
      </c>
      <c r="Z149">
        <f>0.61365*exp(17.502*DZ149/(240.97+DZ149))</f>
        <v>0</v>
      </c>
      <c r="AA149">
        <f>(W149-DS149*(DX149+DY149)/1000)</f>
        <v>0</v>
      </c>
      <c r="AB149">
        <f>(-I149*44100)</f>
        <v>0</v>
      </c>
      <c r="AC149">
        <f>2*29.3*Q149*0.92*(DZ149-V149)</f>
        <v>0</v>
      </c>
      <c r="AD149">
        <f>2*0.95*5.67E-8*(((DZ149+$B$9)+273)^4-(V149+273)^4)</f>
        <v>0</v>
      </c>
      <c r="AE149">
        <f>T149+AD149+AB149+AC149</f>
        <v>0</v>
      </c>
      <c r="AF149">
        <f>DW149*AT149*(DR149-DQ149*(1000-AT149*DT149)/(1000-AT149*DS149))/(100*DK149)</f>
        <v>0</v>
      </c>
      <c r="AG149">
        <f>1000*DW149*AT149*(DS149-DT149)/(100*DK149*(1000-AT149*DS149))</f>
        <v>0</v>
      </c>
      <c r="AH149">
        <f>(AI149 - AJ149 - DX149*1E3/(8.314*(DZ149+273.15)) * AL149/DW149 * AK149) * DW149/(100*DK149) * (1000 - DT149)/1000</f>
        <v>0</v>
      </c>
      <c r="AI149">
        <v>570.4162278675574</v>
      </c>
      <c r="AJ149">
        <v>548.0326606060603</v>
      </c>
      <c r="AK149">
        <v>3.396950053835634</v>
      </c>
      <c r="AL149">
        <v>67.30139003579045</v>
      </c>
      <c r="AM149">
        <f>(AO149 - AN149 + DX149*1E3/(8.314*(DZ149+273.15)) * AQ149/DW149 * AP149) * DW149/(100*DK149) * 1000/(1000 - AO149)</f>
        <v>0</v>
      </c>
      <c r="AN149">
        <v>23.5781777993517</v>
      </c>
      <c r="AO149">
        <v>24.30084121212121</v>
      </c>
      <c r="AP149">
        <v>-1.653266500226804E-05</v>
      </c>
      <c r="AQ149">
        <v>93.42874812251745</v>
      </c>
      <c r="AR149">
        <v>0</v>
      </c>
      <c r="AS149">
        <v>0</v>
      </c>
      <c r="AT149">
        <f>IF(AR149*$H$15&gt;=AV149,1.0,(AV149/(AV149-AR149*$H$15)))</f>
        <v>0</v>
      </c>
      <c r="AU149">
        <f>(AT149-1)*100</f>
        <v>0</v>
      </c>
      <c r="AV149">
        <f>MAX(0,($B$15+$C$15*EE149)/(1+$D$15*EE149)*DX149/(DZ149+273)*$E$15)</f>
        <v>0</v>
      </c>
      <c r="AW149" t="s">
        <v>429</v>
      </c>
      <c r="AX149" t="s">
        <v>429</v>
      </c>
      <c r="AY149">
        <v>0</v>
      </c>
      <c r="AZ149">
        <v>0</v>
      </c>
      <c r="BA149">
        <f>1-AY149/AZ149</f>
        <v>0</v>
      </c>
      <c r="BB149">
        <v>0</v>
      </c>
      <c r="BC149" t="s">
        <v>429</v>
      </c>
      <c r="BD149" t="s">
        <v>429</v>
      </c>
      <c r="BE149">
        <v>0</v>
      </c>
      <c r="BF149">
        <v>0</v>
      </c>
      <c r="BG149">
        <f>1-BE149/BF149</f>
        <v>0</v>
      </c>
      <c r="BH149">
        <v>0.5</v>
      </c>
      <c r="BI149">
        <f>DH149</f>
        <v>0</v>
      </c>
      <c r="BJ149">
        <f>K149</f>
        <v>0</v>
      </c>
      <c r="BK149">
        <f>BG149*BH149*BI149</f>
        <v>0</v>
      </c>
      <c r="BL149">
        <f>(BJ149-BB149)/BI149</f>
        <v>0</v>
      </c>
      <c r="BM149">
        <f>(AZ149-BF149)/BF149</f>
        <v>0</v>
      </c>
      <c r="BN149">
        <f>AY149/(BA149+AY149/BF149)</f>
        <v>0</v>
      </c>
      <c r="BO149" t="s">
        <v>429</v>
      </c>
      <c r="BP149">
        <v>0</v>
      </c>
      <c r="BQ149">
        <f>IF(BP149&lt;&gt;0, BP149, BN149)</f>
        <v>0</v>
      </c>
      <c r="BR149">
        <f>1-BQ149/BF149</f>
        <v>0</v>
      </c>
      <c r="BS149">
        <f>(BF149-BE149)/(BF149-BQ149)</f>
        <v>0</v>
      </c>
      <c r="BT149">
        <f>(AZ149-BF149)/(AZ149-BQ149)</f>
        <v>0</v>
      </c>
      <c r="BU149">
        <f>(BF149-BE149)/(BF149-AY149)</f>
        <v>0</v>
      </c>
      <c r="BV149">
        <f>(AZ149-BF149)/(AZ149-AY149)</f>
        <v>0</v>
      </c>
      <c r="BW149">
        <f>(BS149*BQ149/BE149)</f>
        <v>0</v>
      </c>
      <c r="BX149">
        <f>(1-BW149)</f>
        <v>0</v>
      </c>
      <c r="DG149">
        <f>$B$13*EF149+$C$13*EG149+$F$13*ER149*(1-EU149)</f>
        <v>0</v>
      </c>
      <c r="DH149">
        <f>DG149*DI149</f>
        <v>0</v>
      </c>
      <c r="DI149">
        <f>($B$13*$D$11+$C$13*$D$11+$F$13*((FE149+EW149)/MAX(FE149+EW149+FF149, 0.1)*$I$11+FF149/MAX(FE149+EW149+FF149, 0.1)*$J$11))/($B$13+$C$13+$F$13)</f>
        <v>0</v>
      </c>
      <c r="DJ149">
        <f>($B$13*$K$11+$C$13*$K$11+$F$13*((FE149+EW149)/MAX(FE149+EW149+FF149, 0.1)*$P$11+FF149/MAX(FE149+EW149+FF149, 0.1)*$Q$11))/($B$13+$C$13+$F$13)</f>
        <v>0</v>
      </c>
      <c r="DK149">
        <v>1.91</v>
      </c>
      <c r="DL149">
        <v>0.5</v>
      </c>
      <c r="DM149" t="s">
        <v>430</v>
      </c>
      <c r="DN149">
        <v>2</v>
      </c>
      <c r="DO149" t="b">
        <v>1</v>
      </c>
      <c r="DP149">
        <v>1679511296.314285</v>
      </c>
      <c r="DQ149">
        <v>510.5400357142857</v>
      </c>
      <c r="DR149">
        <v>541.3956428571429</v>
      </c>
      <c r="DS149">
        <v>24.30530357142857</v>
      </c>
      <c r="DT149">
        <v>23.57995357142857</v>
      </c>
      <c r="DU149">
        <v>511.3057142857143</v>
      </c>
      <c r="DV149">
        <v>24.00590357142857</v>
      </c>
      <c r="DW149">
        <v>500.0339285714286</v>
      </c>
      <c r="DX149">
        <v>90.00396428571428</v>
      </c>
      <c r="DY149">
        <v>0.1000618714285714</v>
      </c>
      <c r="DZ149">
        <v>26.38890357142857</v>
      </c>
      <c r="EA149">
        <v>27.50677857142857</v>
      </c>
      <c r="EB149">
        <v>999.9000000000002</v>
      </c>
      <c r="EC149">
        <v>0</v>
      </c>
      <c r="ED149">
        <v>0</v>
      </c>
      <c r="EE149">
        <v>9992.898571428572</v>
      </c>
      <c r="EF149">
        <v>0</v>
      </c>
      <c r="EG149">
        <v>12.46925357142857</v>
      </c>
      <c r="EH149">
        <v>-30.85574285714286</v>
      </c>
      <c r="EI149">
        <v>523.2578928571429</v>
      </c>
      <c r="EJ149">
        <v>554.4699642857142</v>
      </c>
      <c r="EK149">
        <v>0.7253516428571428</v>
      </c>
      <c r="EL149">
        <v>541.3956428571429</v>
      </c>
      <c r="EM149">
        <v>23.57995357142857</v>
      </c>
      <c r="EN149">
        <v>2.187573928571429</v>
      </c>
      <c r="EO149">
        <v>2.122289285714286</v>
      </c>
      <c r="EP149">
        <v>18.87160714285715</v>
      </c>
      <c r="EQ149">
        <v>18.38746428571428</v>
      </c>
      <c r="ER149">
        <v>2000.025714285714</v>
      </c>
      <c r="ES149">
        <v>0.9799973571428569</v>
      </c>
      <c r="ET149">
        <v>0.02000276785714286</v>
      </c>
      <c r="EU149">
        <v>0</v>
      </c>
      <c r="EV149">
        <v>164.0327857142857</v>
      </c>
      <c r="EW149">
        <v>5.00078</v>
      </c>
      <c r="EX149">
        <v>3283.735</v>
      </c>
      <c r="EY149">
        <v>16379.83214285714</v>
      </c>
      <c r="EZ149">
        <v>38.38592857142857</v>
      </c>
      <c r="FA149">
        <v>39.32999999999999</v>
      </c>
      <c r="FB149">
        <v>39.11357142857143</v>
      </c>
      <c r="FC149">
        <v>38.73185714285714</v>
      </c>
      <c r="FD149">
        <v>39.61589285714285</v>
      </c>
      <c r="FE149">
        <v>1955.115714285714</v>
      </c>
      <c r="FF149">
        <v>39.91</v>
      </c>
      <c r="FG149">
        <v>0</v>
      </c>
      <c r="FH149">
        <v>1679511286.6</v>
      </c>
      <c r="FI149">
        <v>0</v>
      </c>
      <c r="FJ149">
        <v>164.0371923076923</v>
      </c>
      <c r="FK149">
        <v>-0.08762393250203451</v>
      </c>
      <c r="FL149">
        <v>3.690256386581976</v>
      </c>
      <c r="FM149">
        <v>3283.802307692308</v>
      </c>
      <c r="FN149">
        <v>15</v>
      </c>
      <c r="FO149">
        <v>0</v>
      </c>
      <c r="FP149" t="s">
        <v>431</v>
      </c>
      <c r="FQ149">
        <v>1679456443.1</v>
      </c>
      <c r="FR149">
        <v>1679456433.1</v>
      </c>
      <c r="FS149">
        <v>0</v>
      </c>
      <c r="FT149">
        <v>-0.109</v>
      </c>
      <c r="FU149">
        <v>0.019</v>
      </c>
      <c r="FV149">
        <v>-0.823</v>
      </c>
      <c r="FW149">
        <v>0.271</v>
      </c>
      <c r="FX149">
        <v>420</v>
      </c>
      <c r="FY149">
        <v>24</v>
      </c>
      <c r="FZ149">
        <v>0.71</v>
      </c>
      <c r="GA149">
        <v>0.25</v>
      </c>
      <c r="GB149">
        <v>-30.66854146341464</v>
      </c>
      <c r="GC149">
        <v>-3.633723344947739</v>
      </c>
      <c r="GD149">
        <v>0.3672315239507962</v>
      </c>
      <c r="GE149">
        <v>0</v>
      </c>
      <c r="GF149">
        <v>0.7249631951219512</v>
      </c>
      <c r="GG149">
        <v>0.007957923344947555</v>
      </c>
      <c r="GH149">
        <v>0.0011696725457864</v>
      </c>
      <c r="GI149">
        <v>1</v>
      </c>
      <c r="GJ149">
        <v>1</v>
      </c>
      <c r="GK149">
        <v>2</v>
      </c>
      <c r="GL149" t="s">
        <v>432</v>
      </c>
      <c r="GM149">
        <v>3.10462</v>
      </c>
      <c r="GN149">
        <v>2.73533</v>
      </c>
      <c r="GO149">
        <v>0.105765</v>
      </c>
      <c r="GP149">
        <v>0.110061</v>
      </c>
      <c r="GQ149">
        <v>0.109076</v>
      </c>
      <c r="GR149">
        <v>0.108161</v>
      </c>
      <c r="GS149">
        <v>23037.7</v>
      </c>
      <c r="GT149">
        <v>22639.9</v>
      </c>
      <c r="GU149">
        <v>26299.7</v>
      </c>
      <c r="GV149">
        <v>25767.6</v>
      </c>
      <c r="GW149">
        <v>37607.2</v>
      </c>
      <c r="GX149">
        <v>35062.9</v>
      </c>
      <c r="GY149">
        <v>46021</v>
      </c>
      <c r="GZ149">
        <v>42554.4</v>
      </c>
      <c r="HA149">
        <v>1.9232</v>
      </c>
      <c r="HB149">
        <v>1.97062</v>
      </c>
      <c r="HC149">
        <v>0.1157</v>
      </c>
      <c r="HD149">
        <v>0</v>
      </c>
      <c r="HE149">
        <v>25.6102</v>
      </c>
      <c r="HF149">
        <v>999.9</v>
      </c>
      <c r="HG149">
        <v>57</v>
      </c>
      <c r="HH149">
        <v>29.1</v>
      </c>
      <c r="HI149">
        <v>25.6171</v>
      </c>
      <c r="HJ149">
        <v>60.7132</v>
      </c>
      <c r="HK149">
        <v>25.4367</v>
      </c>
      <c r="HL149">
        <v>1</v>
      </c>
      <c r="HM149">
        <v>-0.117492</v>
      </c>
      <c r="HN149">
        <v>0.511378</v>
      </c>
      <c r="HO149">
        <v>20.2745</v>
      </c>
      <c r="HP149">
        <v>5.21564</v>
      </c>
      <c r="HQ149">
        <v>11.979</v>
      </c>
      <c r="HR149">
        <v>4.96455</v>
      </c>
      <c r="HS149">
        <v>3.2738</v>
      </c>
      <c r="HT149">
        <v>9999</v>
      </c>
      <c r="HU149">
        <v>9999</v>
      </c>
      <c r="HV149">
        <v>9999</v>
      </c>
      <c r="HW149">
        <v>936.4</v>
      </c>
      <c r="HX149">
        <v>1.86417</v>
      </c>
      <c r="HY149">
        <v>1.86014</v>
      </c>
      <c r="HZ149">
        <v>1.85837</v>
      </c>
      <c r="IA149">
        <v>1.85986</v>
      </c>
      <c r="IB149">
        <v>1.85989</v>
      </c>
      <c r="IC149">
        <v>1.85828</v>
      </c>
      <c r="ID149">
        <v>1.85731</v>
      </c>
      <c r="IE149">
        <v>1.8523</v>
      </c>
      <c r="IF149">
        <v>0</v>
      </c>
      <c r="IG149">
        <v>0</v>
      </c>
      <c r="IH149">
        <v>0</v>
      </c>
      <c r="II149">
        <v>0</v>
      </c>
      <c r="IJ149" t="s">
        <v>433</v>
      </c>
      <c r="IK149" t="s">
        <v>434</v>
      </c>
      <c r="IL149" t="s">
        <v>435</v>
      </c>
      <c r="IM149" t="s">
        <v>435</v>
      </c>
      <c r="IN149" t="s">
        <v>435</v>
      </c>
      <c r="IO149" t="s">
        <v>435</v>
      </c>
      <c r="IP149">
        <v>0</v>
      </c>
      <c r="IQ149">
        <v>100</v>
      </c>
      <c r="IR149">
        <v>100</v>
      </c>
      <c r="IS149">
        <v>-0.778</v>
      </c>
      <c r="IT149">
        <v>0.2993</v>
      </c>
      <c r="IU149">
        <v>-0.3228139330668147</v>
      </c>
      <c r="IV149">
        <v>-0.001399286051689175</v>
      </c>
      <c r="IW149">
        <v>1.297619083215453E-06</v>
      </c>
      <c r="IX149">
        <v>-4.997941095464379E-10</v>
      </c>
      <c r="IY149">
        <v>-0.005634625857734406</v>
      </c>
      <c r="IZ149">
        <v>-0.003512179546530375</v>
      </c>
      <c r="JA149">
        <v>0.0008073039280847738</v>
      </c>
      <c r="JB149">
        <v>-5.485301315548657E-06</v>
      </c>
      <c r="JC149">
        <v>2</v>
      </c>
      <c r="JD149">
        <v>1997</v>
      </c>
      <c r="JE149">
        <v>1</v>
      </c>
      <c r="JF149">
        <v>25</v>
      </c>
      <c r="JG149">
        <v>914.4</v>
      </c>
      <c r="JH149">
        <v>914.5</v>
      </c>
      <c r="JI149">
        <v>1.49292</v>
      </c>
      <c r="JJ149">
        <v>2.6355</v>
      </c>
      <c r="JK149">
        <v>1.49658</v>
      </c>
      <c r="JL149">
        <v>2.39136</v>
      </c>
      <c r="JM149">
        <v>1.54907</v>
      </c>
      <c r="JN149">
        <v>2.37915</v>
      </c>
      <c r="JO149">
        <v>34.3269</v>
      </c>
      <c r="JP149">
        <v>24.1926</v>
      </c>
      <c r="JQ149">
        <v>18</v>
      </c>
      <c r="JR149">
        <v>489.565</v>
      </c>
      <c r="JS149">
        <v>532.902</v>
      </c>
      <c r="JT149">
        <v>24.7693</v>
      </c>
      <c r="JU149">
        <v>25.7908</v>
      </c>
      <c r="JV149">
        <v>30.0006</v>
      </c>
      <c r="JW149">
        <v>25.8623</v>
      </c>
      <c r="JX149">
        <v>25.8117</v>
      </c>
      <c r="JY149">
        <v>29.9735</v>
      </c>
      <c r="JZ149">
        <v>10.343</v>
      </c>
      <c r="KA149">
        <v>100</v>
      </c>
      <c r="KB149">
        <v>24.7404</v>
      </c>
      <c r="KC149">
        <v>593.728</v>
      </c>
      <c r="KD149">
        <v>23.6293</v>
      </c>
      <c r="KE149">
        <v>100.545</v>
      </c>
      <c r="KF149">
        <v>100.956</v>
      </c>
    </row>
    <row r="150" spans="1:292">
      <c r="A150">
        <v>132</v>
      </c>
      <c r="B150">
        <v>1679511309.1</v>
      </c>
      <c r="C150">
        <v>2721.599999904633</v>
      </c>
      <c r="D150" t="s">
        <v>697</v>
      </c>
      <c r="E150" t="s">
        <v>698</v>
      </c>
      <c r="F150">
        <v>5</v>
      </c>
      <c r="G150" t="s">
        <v>428</v>
      </c>
      <c r="H150">
        <v>1679511301.6</v>
      </c>
      <c r="I150">
        <f>(J150)/1000</f>
        <v>0</v>
      </c>
      <c r="J150">
        <f>IF(DO150, AM150, AG150)</f>
        <v>0</v>
      </c>
      <c r="K150">
        <f>IF(DO150, AH150, AF150)</f>
        <v>0</v>
      </c>
      <c r="L150">
        <f>DQ150 - IF(AT150&gt;1, K150*DK150*100.0/(AV150*EE150), 0)</f>
        <v>0</v>
      </c>
      <c r="M150">
        <f>((S150-I150/2)*L150-K150)/(S150+I150/2)</f>
        <v>0</v>
      </c>
      <c r="N150">
        <f>M150*(DX150+DY150)/1000.0</f>
        <v>0</v>
      </c>
      <c r="O150">
        <f>(DQ150 - IF(AT150&gt;1, K150*DK150*100.0/(AV150*EE150), 0))*(DX150+DY150)/1000.0</f>
        <v>0</v>
      </c>
      <c r="P150">
        <f>2.0/((1/R150-1/Q150)+SIGN(R150)*SQRT((1/R150-1/Q150)*(1/R150-1/Q150) + 4*DL150/((DL150+1)*(DL150+1))*(2*1/R150*1/Q150-1/Q150*1/Q150)))</f>
        <v>0</v>
      </c>
      <c r="Q150">
        <f>IF(LEFT(DM150,1)&lt;&gt;"0",IF(LEFT(DM150,1)="1",3.0,DN150),$D$5+$E$5*(EE150*DX150/($K$5*1000))+$F$5*(EE150*DX150/($K$5*1000))*MAX(MIN(DK150,$J$5),$I$5)*MAX(MIN(DK150,$J$5),$I$5)+$G$5*MAX(MIN(DK150,$J$5),$I$5)*(EE150*DX150/($K$5*1000))+$H$5*(EE150*DX150/($K$5*1000))*(EE150*DX150/($K$5*1000)))</f>
        <v>0</v>
      </c>
      <c r="R150">
        <f>I150*(1000-(1000*0.61365*exp(17.502*V150/(240.97+V150))/(DX150+DY150)+DS150)/2)/(1000*0.61365*exp(17.502*V150/(240.97+V150))/(DX150+DY150)-DS150)</f>
        <v>0</v>
      </c>
      <c r="S150">
        <f>1/((DL150+1)/(P150/1.6)+1/(Q150/1.37)) + DL150/((DL150+1)/(P150/1.6) + DL150/(Q150/1.37))</f>
        <v>0</v>
      </c>
      <c r="T150">
        <f>(DG150*DJ150)</f>
        <v>0</v>
      </c>
      <c r="U150">
        <f>(DZ150+(T150+2*0.95*5.67E-8*(((DZ150+$B$9)+273)^4-(DZ150+273)^4)-44100*I150)/(1.84*29.3*Q150+8*0.95*5.67E-8*(DZ150+273)^3))</f>
        <v>0</v>
      </c>
      <c r="V150">
        <f>($C$9*EA150+$D$9*EB150+$E$9*U150)</f>
        <v>0</v>
      </c>
      <c r="W150">
        <f>0.61365*exp(17.502*V150/(240.97+V150))</f>
        <v>0</v>
      </c>
      <c r="X150">
        <f>(Y150/Z150*100)</f>
        <v>0</v>
      </c>
      <c r="Y150">
        <f>DS150*(DX150+DY150)/1000</f>
        <v>0</v>
      </c>
      <c r="Z150">
        <f>0.61365*exp(17.502*DZ150/(240.97+DZ150))</f>
        <v>0</v>
      </c>
      <c r="AA150">
        <f>(W150-DS150*(DX150+DY150)/1000)</f>
        <v>0</v>
      </c>
      <c r="AB150">
        <f>(-I150*44100)</f>
        <v>0</v>
      </c>
      <c r="AC150">
        <f>2*29.3*Q150*0.92*(DZ150-V150)</f>
        <v>0</v>
      </c>
      <c r="AD150">
        <f>2*0.95*5.67E-8*(((DZ150+$B$9)+273)^4-(V150+273)^4)</f>
        <v>0</v>
      </c>
      <c r="AE150">
        <f>T150+AD150+AB150+AC150</f>
        <v>0</v>
      </c>
      <c r="AF150">
        <f>DW150*AT150*(DR150-DQ150*(1000-AT150*DT150)/(1000-AT150*DS150))/(100*DK150)</f>
        <v>0</v>
      </c>
      <c r="AG150">
        <f>1000*DW150*AT150*(DS150-DT150)/(100*DK150*(1000-AT150*DS150))</f>
        <v>0</v>
      </c>
      <c r="AH150">
        <f>(AI150 - AJ150 - DX150*1E3/(8.314*(DZ150+273.15)) * AL150/DW150 * AK150) * DW150/(100*DK150) * (1000 - DT150)/1000</f>
        <v>0</v>
      </c>
      <c r="AI150">
        <v>587.6316402291529</v>
      </c>
      <c r="AJ150">
        <v>565.2290484848482</v>
      </c>
      <c r="AK150">
        <v>3.437272470047412</v>
      </c>
      <c r="AL150">
        <v>67.30139003579045</v>
      </c>
      <c r="AM150">
        <f>(AO150 - AN150 + DX150*1E3/(8.314*(DZ150+273.15)) * AQ150/DW150 * AP150) * DW150/(100*DK150) * 1000/(1000 - AO150)</f>
        <v>0</v>
      </c>
      <c r="AN150">
        <v>23.577582852524</v>
      </c>
      <c r="AO150">
        <v>24.2979</v>
      </c>
      <c r="AP150">
        <v>-1.724373153146451E-05</v>
      </c>
      <c r="AQ150">
        <v>93.42874812251745</v>
      </c>
      <c r="AR150">
        <v>0</v>
      </c>
      <c r="AS150">
        <v>0</v>
      </c>
      <c r="AT150">
        <f>IF(AR150*$H$15&gt;=AV150,1.0,(AV150/(AV150-AR150*$H$15)))</f>
        <v>0</v>
      </c>
      <c r="AU150">
        <f>(AT150-1)*100</f>
        <v>0</v>
      </c>
      <c r="AV150">
        <f>MAX(0,($B$15+$C$15*EE150)/(1+$D$15*EE150)*DX150/(DZ150+273)*$E$15)</f>
        <v>0</v>
      </c>
      <c r="AW150" t="s">
        <v>429</v>
      </c>
      <c r="AX150" t="s">
        <v>429</v>
      </c>
      <c r="AY150">
        <v>0</v>
      </c>
      <c r="AZ150">
        <v>0</v>
      </c>
      <c r="BA150">
        <f>1-AY150/AZ150</f>
        <v>0</v>
      </c>
      <c r="BB150">
        <v>0</v>
      </c>
      <c r="BC150" t="s">
        <v>429</v>
      </c>
      <c r="BD150" t="s">
        <v>429</v>
      </c>
      <c r="BE150">
        <v>0</v>
      </c>
      <c r="BF150">
        <v>0</v>
      </c>
      <c r="BG150">
        <f>1-BE150/BF150</f>
        <v>0</v>
      </c>
      <c r="BH150">
        <v>0.5</v>
      </c>
      <c r="BI150">
        <f>DH150</f>
        <v>0</v>
      </c>
      <c r="BJ150">
        <f>K150</f>
        <v>0</v>
      </c>
      <c r="BK150">
        <f>BG150*BH150*BI150</f>
        <v>0</v>
      </c>
      <c r="BL150">
        <f>(BJ150-BB150)/BI150</f>
        <v>0</v>
      </c>
      <c r="BM150">
        <f>(AZ150-BF150)/BF150</f>
        <v>0</v>
      </c>
      <c r="BN150">
        <f>AY150/(BA150+AY150/BF150)</f>
        <v>0</v>
      </c>
      <c r="BO150" t="s">
        <v>429</v>
      </c>
      <c r="BP150">
        <v>0</v>
      </c>
      <c r="BQ150">
        <f>IF(BP150&lt;&gt;0, BP150, BN150)</f>
        <v>0</v>
      </c>
      <c r="BR150">
        <f>1-BQ150/BF150</f>
        <v>0</v>
      </c>
      <c r="BS150">
        <f>(BF150-BE150)/(BF150-BQ150)</f>
        <v>0</v>
      </c>
      <c r="BT150">
        <f>(AZ150-BF150)/(AZ150-BQ150)</f>
        <v>0</v>
      </c>
      <c r="BU150">
        <f>(BF150-BE150)/(BF150-AY150)</f>
        <v>0</v>
      </c>
      <c r="BV150">
        <f>(AZ150-BF150)/(AZ150-AY150)</f>
        <v>0</v>
      </c>
      <c r="BW150">
        <f>(BS150*BQ150/BE150)</f>
        <v>0</v>
      </c>
      <c r="BX150">
        <f>(1-BW150)</f>
        <v>0</v>
      </c>
      <c r="DG150">
        <f>$B$13*EF150+$C$13*EG150+$F$13*ER150*(1-EU150)</f>
        <v>0</v>
      </c>
      <c r="DH150">
        <f>DG150*DI150</f>
        <v>0</v>
      </c>
      <c r="DI150">
        <f>($B$13*$D$11+$C$13*$D$11+$F$13*((FE150+EW150)/MAX(FE150+EW150+FF150, 0.1)*$I$11+FF150/MAX(FE150+EW150+FF150, 0.1)*$J$11))/($B$13+$C$13+$F$13)</f>
        <v>0</v>
      </c>
      <c r="DJ150">
        <f>($B$13*$K$11+$C$13*$K$11+$F$13*((FE150+EW150)/MAX(FE150+EW150+FF150, 0.1)*$P$11+FF150/MAX(FE150+EW150+FF150, 0.1)*$Q$11))/($B$13+$C$13+$F$13)</f>
        <v>0</v>
      </c>
      <c r="DK150">
        <v>1.91</v>
      </c>
      <c r="DL150">
        <v>0.5</v>
      </c>
      <c r="DM150" t="s">
        <v>430</v>
      </c>
      <c r="DN150">
        <v>2</v>
      </c>
      <c r="DO150" t="b">
        <v>1</v>
      </c>
      <c r="DP150">
        <v>1679511301.6</v>
      </c>
      <c r="DQ150">
        <v>528.1091481481482</v>
      </c>
      <c r="DR150">
        <v>559.1615185185185</v>
      </c>
      <c r="DS150">
        <v>24.30241851851852</v>
      </c>
      <c r="DT150">
        <v>23.57874814814815</v>
      </c>
      <c r="DU150">
        <v>528.8828518518519</v>
      </c>
      <c r="DV150">
        <v>24.00308518518519</v>
      </c>
      <c r="DW150">
        <v>500.0395555555555</v>
      </c>
      <c r="DX150">
        <v>90.0048925925926</v>
      </c>
      <c r="DY150">
        <v>0.1000797888888889</v>
      </c>
      <c r="DZ150">
        <v>26.38757037037037</v>
      </c>
      <c r="EA150">
        <v>27.50699629629629</v>
      </c>
      <c r="EB150">
        <v>999.9000000000001</v>
      </c>
      <c r="EC150">
        <v>0</v>
      </c>
      <c r="ED150">
        <v>0</v>
      </c>
      <c r="EE150">
        <v>9988.053703703705</v>
      </c>
      <c r="EF150">
        <v>0</v>
      </c>
      <c r="EG150">
        <v>12.47217037037037</v>
      </c>
      <c r="EH150">
        <v>-31.05248148148148</v>
      </c>
      <c r="EI150">
        <v>541.2630740740742</v>
      </c>
      <c r="EJ150">
        <v>572.6642592592592</v>
      </c>
      <c r="EK150">
        <v>0.7236702962962963</v>
      </c>
      <c r="EL150">
        <v>559.1615185185185</v>
      </c>
      <c r="EM150">
        <v>23.57874814814815</v>
      </c>
      <c r="EN150">
        <v>2.187337037037037</v>
      </c>
      <c r="EO150">
        <v>2.122203333333333</v>
      </c>
      <c r="EP150">
        <v>18.86987037037037</v>
      </c>
      <c r="EQ150">
        <v>18.38681481481482</v>
      </c>
      <c r="ER150">
        <v>1999.998518518519</v>
      </c>
      <c r="ES150">
        <v>0.9799969999999999</v>
      </c>
      <c r="ET150">
        <v>0.02000314074074074</v>
      </c>
      <c r="EU150">
        <v>0</v>
      </c>
      <c r="EV150">
        <v>164.0608148148148</v>
      </c>
      <c r="EW150">
        <v>5.00078</v>
      </c>
      <c r="EX150">
        <v>3284.17888888889</v>
      </c>
      <c r="EY150">
        <v>16379.61481481481</v>
      </c>
      <c r="EZ150">
        <v>38.36322222222221</v>
      </c>
      <c r="FA150">
        <v>39.30518518518519</v>
      </c>
      <c r="FB150">
        <v>39.01137037037037</v>
      </c>
      <c r="FC150">
        <v>38.7011111111111</v>
      </c>
      <c r="FD150">
        <v>39.57148148148148</v>
      </c>
      <c r="FE150">
        <v>1955.088518518518</v>
      </c>
      <c r="FF150">
        <v>39.91</v>
      </c>
      <c r="FG150">
        <v>0</v>
      </c>
      <c r="FH150">
        <v>1679511291.4</v>
      </c>
      <c r="FI150">
        <v>0</v>
      </c>
      <c r="FJ150">
        <v>164.0674615384616</v>
      </c>
      <c r="FK150">
        <v>1.094290596524436</v>
      </c>
      <c r="FL150">
        <v>6.358632466750751</v>
      </c>
      <c r="FM150">
        <v>3284.218076923077</v>
      </c>
      <c r="FN150">
        <v>15</v>
      </c>
      <c r="FO150">
        <v>0</v>
      </c>
      <c r="FP150" t="s">
        <v>431</v>
      </c>
      <c r="FQ150">
        <v>1679456443.1</v>
      </c>
      <c r="FR150">
        <v>1679456433.1</v>
      </c>
      <c r="FS150">
        <v>0</v>
      </c>
      <c r="FT150">
        <v>-0.109</v>
      </c>
      <c r="FU150">
        <v>0.019</v>
      </c>
      <c r="FV150">
        <v>-0.823</v>
      </c>
      <c r="FW150">
        <v>0.271</v>
      </c>
      <c r="FX150">
        <v>420</v>
      </c>
      <c r="FY150">
        <v>24</v>
      </c>
      <c r="FZ150">
        <v>0.71</v>
      </c>
      <c r="GA150">
        <v>0.25</v>
      </c>
      <c r="GB150">
        <v>-30.92307</v>
      </c>
      <c r="GC150">
        <v>-2.446581613508398</v>
      </c>
      <c r="GD150">
        <v>0.241831543848192</v>
      </c>
      <c r="GE150">
        <v>0</v>
      </c>
      <c r="GF150">
        <v>0.7241252250000001</v>
      </c>
      <c r="GG150">
        <v>-0.0152241388367736</v>
      </c>
      <c r="GH150">
        <v>0.002543028740375336</v>
      </c>
      <c r="GI150">
        <v>1</v>
      </c>
      <c r="GJ150">
        <v>1</v>
      </c>
      <c r="GK150">
        <v>2</v>
      </c>
      <c r="GL150" t="s">
        <v>432</v>
      </c>
      <c r="GM150">
        <v>3.10464</v>
      </c>
      <c r="GN150">
        <v>2.73529</v>
      </c>
      <c r="GO150">
        <v>0.10811</v>
      </c>
      <c r="GP150">
        <v>0.112337</v>
      </c>
      <c r="GQ150">
        <v>0.109063</v>
      </c>
      <c r="GR150">
        <v>0.108164</v>
      </c>
      <c r="GS150">
        <v>22977.6</v>
      </c>
      <c r="GT150">
        <v>22581.9</v>
      </c>
      <c r="GU150">
        <v>26300.1</v>
      </c>
      <c r="GV150">
        <v>25767.4</v>
      </c>
      <c r="GW150">
        <v>37608</v>
      </c>
      <c r="GX150">
        <v>35063.3</v>
      </c>
      <c r="GY150">
        <v>46021</v>
      </c>
      <c r="GZ150">
        <v>42554.7</v>
      </c>
      <c r="HA150">
        <v>1.9231</v>
      </c>
      <c r="HB150">
        <v>1.97075</v>
      </c>
      <c r="HC150">
        <v>0.115488</v>
      </c>
      <c r="HD150">
        <v>0</v>
      </c>
      <c r="HE150">
        <v>25.6087</v>
      </c>
      <c r="HF150">
        <v>999.9</v>
      </c>
      <c r="HG150">
        <v>57</v>
      </c>
      <c r="HH150">
        <v>29.1</v>
      </c>
      <c r="HI150">
        <v>25.6192</v>
      </c>
      <c r="HJ150">
        <v>60.8432</v>
      </c>
      <c r="HK150">
        <v>25.4848</v>
      </c>
      <c r="HL150">
        <v>1</v>
      </c>
      <c r="HM150">
        <v>-0.117121</v>
      </c>
      <c r="HN150">
        <v>0.408031</v>
      </c>
      <c r="HO150">
        <v>20.2747</v>
      </c>
      <c r="HP150">
        <v>5.21609</v>
      </c>
      <c r="HQ150">
        <v>11.9787</v>
      </c>
      <c r="HR150">
        <v>4.96475</v>
      </c>
      <c r="HS150">
        <v>3.27397</v>
      </c>
      <c r="HT150">
        <v>9999</v>
      </c>
      <c r="HU150">
        <v>9999</v>
      </c>
      <c r="HV150">
        <v>9999</v>
      </c>
      <c r="HW150">
        <v>936.4</v>
      </c>
      <c r="HX150">
        <v>1.86417</v>
      </c>
      <c r="HY150">
        <v>1.86014</v>
      </c>
      <c r="HZ150">
        <v>1.85837</v>
      </c>
      <c r="IA150">
        <v>1.85985</v>
      </c>
      <c r="IB150">
        <v>1.85989</v>
      </c>
      <c r="IC150">
        <v>1.85825</v>
      </c>
      <c r="ID150">
        <v>1.85732</v>
      </c>
      <c r="IE150">
        <v>1.85233</v>
      </c>
      <c r="IF150">
        <v>0</v>
      </c>
      <c r="IG150">
        <v>0</v>
      </c>
      <c r="IH150">
        <v>0</v>
      </c>
      <c r="II150">
        <v>0</v>
      </c>
      <c r="IJ150" t="s">
        <v>433</v>
      </c>
      <c r="IK150" t="s">
        <v>434</v>
      </c>
      <c r="IL150" t="s">
        <v>435</v>
      </c>
      <c r="IM150" t="s">
        <v>435</v>
      </c>
      <c r="IN150" t="s">
        <v>435</v>
      </c>
      <c r="IO150" t="s">
        <v>435</v>
      </c>
      <c r="IP150">
        <v>0</v>
      </c>
      <c r="IQ150">
        <v>100</v>
      </c>
      <c r="IR150">
        <v>100</v>
      </c>
      <c r="IS150">
        <v>-0.785</v>
      </c>
      <c r="IT150">
        <v>0.2993</v>
      </c>
      <c r="IU150">
        <v>-0.3228139330668147</v>
      </c>
      <c r="IV150">
        <v>-0.001399286051689175</v>
      </c>
      <c r="IW150">
        <v>1.297619083215453E-06</v>
      </c>
      <c r="IX150">
        <v>-4.997941095464379E-10</v>
      </c>
      <c r="IY150">
        <v>-0.005634625857734406</v>
      </c>
      <c r="IZ150">
        <v>-0.003512179546530375</v>
      </c>
      <c r="JA150">
        <v>0.0008073039280847738</v>
      </c>
      <c r="JB150">
        <v>-5.485301315548657E-06</v>
      </c>
      <c r="JC150">
        <v>2</v>
      </c>
      <c r="JD150">
        <v>1997</v>
      </c>
      <c r="JE150">
        <v>1</v>
      </c>
      <c r="JF150">
        <v>25</v>
      </c>
      <c r="JG150">
        <v>914.4</v>
      </c>
      <c r="JH150">
        <v>914.6</v>
      </c>
      <c r="JI150">
        <v>1.52832</v>
      </c>
      <c r="JJ150">
        <v>2.63672</v>
      </c>
      <c r="JK150">
        <v>1.49658</v>
      </c>
      <c r="JL150">
        <v>2.39136</v>
      </c>
      <c r="JM150">
        <v>1.54907</v>
      </c>
      <c r="JN150">
        <v>2.33643</v>
      </c>
      <c r="JO150">
        <v>34.3497</v>
      </c>
      <c r="JP150">
        <v>24.1926</v>
      </c>
      <c r="JQ150">
        <v>18</v>
      </c>
      <c r="JR150">
        <v>489.526</v>
      </c>
      <c r="JS150">
        <v>533.014</v>
      </c>
      <c r="JT150">
        <v>24.7348</v>
      </c>
      <c r="JU150">
        <v>25.7935</v>
      </c>
      <c r="JV150">
        <v>30.0004</v>
      </c>
      <c r="JW150">
        <v>25.8645</v>
      </c>
      <c r="JX150">
        <v>25.8144</v>
      </c>
      <c r="JY150">
        <v>30.7078</v>
      </c>
      <c r="JZ150">
        <v>10.343</v>
      </c>
      <c r="KA150">
        <v>100</v>
      </c>
      <c r="KB150">
        <v>24.7445</v>
      </c>
      <c r="KC150">
        <v>607.1079999999999</v>
      </c>
      <c r="KD150">
        <v>23.6293</v>
      </c>
      <c r="KE150">
        <v>100.545</v>
      </c>
      <c r="KF150">
        <v>100.956</v>
      </c>
    </row>
    <row r="151" spans="1:292">
      <c r="A151">
        <v>133</v>
      </c>
      <c r="B151">
        <v>1679511314.1</v>
      </c>
      <c r="C151">
        <v>2726.599999904633</v>
      </c>
      <c r="D151" t="s">
        <v>699</v>
      </c>
      <c r="E151" t="s">
        <v>700</v>
      </c>
      <c r="F151">
        <v>5</v>
      </c>
      <c r="G151" t="s">
        <v>428</v>
      </c>
      <c r="H151">
        <v>1679511306.314285</v>
      </c>
      <c r="I151">
        <f>(J151)/1000</f>
        <v>0</v>
      </c>
      <c r="J151">
        <f>IF(DO151, AM151, AG151)</f>
        <v>0</v>
      </c>
      <c r="K151">
        <f>IF(DO151, AH151, AF151)</f>
        <v>0</v>
      </c>
      <c r="L151">
        <f>DQ151 - IF(AT151&gt;1, K151*DK151*100.0/(AV151*EE151), 0)</f>
        <v>0</v>
      </c>
      <c r="M151">
        <f>((S151-I151/2)*L151-K151)/(S151+I151/2)</f>
        <v>0</v>
      </c>
      <c r="N151">
        <f>M151*(DX151+DY151)/1000.0</f>
        <v>0</v>
      </c>
      <c r="O151">
        <f>(DQ151 - IF(AT151&gt;1, K151*DK151*100.0/(AV151*EE151), 0))*(DX151+DY151)/1000.0</f>
        <v>0</v>
      </c>
      <c r="P151">
        <f>2.0/((1/R151-1/Q151)+SIGN(R151)*SQRT((1/R151-1/Q151)*(1/R151-1/Q151) + 4*DL151/((DL151+1)*(DL151+1))*(2*1/R151*1/Q151-1/Q151*1/Q151)))</f>
        <v>0</v>
      </c>
      <c r="Q151">
        <f>IF(LEFT(DM151,1)&lt;&gt;"0",IF(LEFT(DM151,1)="1",3.0,DN151),$D$5+$E$5*(EE151*DX151/($K$5*1000))+$F$5*(EE151*DX151/($K$5*1000))*MAX(MIN(DK151,$J$5),$I$5)*MAX(MIN(DK151,$J$5),$I$5)+$G$5*MAX(MIN(DK151,$J$5),$I$5)*(EE151*DX151/($K$5*1000))+$H$5*(EE151*DX151/($K$5*1000))*(EE151*DX151/($K$5*1000)))</f>
        <v>0</v>
      </c>
      <c r="R151">
        <f>I151*(1000-(1000*0.61365*exp(17.502*V151/(240.97+V151))/(DX151+DY151)+DS151)/2)/(1000*0.61365*exp(17.502*V151/(240.97+V151))/(DX151+DY151)-DS151)</f>
        <v>0</v>
      </c>
      <c r="S151">
        <f>1/((DL151+1)/(P151/1.6)+1/(Q151/1.37)) + DL151/((DL151+1)/(P151/1.6) + DL151/(Q151/1.37))</f>
        <v>0</v>
      </c>
      <c r="T151">
        <f>(DG151*DJ151)</f>
        <v>0</v>
      </c>
      <c r="U151">
        <f>(DZ151+(T151+2*0.95*5.67E-8*(((DZ151+$B$9)+273)^4-(DZ151+273)^4)-44100*I151)/(1.84*29.3*Q151+8*0.95*5.67E-8*(DZ151+273)^3))</f>
        <v>0</v>
      </c>
      <c r="V151">
        <f>($C$9*EA151+$D$9*EB151+$E$9*U151)</f>
        <v>0</v>
      </c>
      <c r="W151">
        <f>0.61365*exp(17.502*V151/(240.97+V151))</f>
        <v>0</v>
      </c>
      <c r="X151">
        <f>(Y151/Z151*100)</f>
        <v>0</v>
      </c>
      <c r="Y151">
        <f>DS151*(DX151+DY151)/1000</f>
        <v>0</v>
      </c>
      <c r="Z151">
        <f>0.61365*exp(17.502*DZ151/(240.97+DZ151))</f>
        <v>0</v>
      </c>
      <c r="AA151">
        <f>(W151-DS151*(DX151+DY151)/1000)</f>
        <v>0</v>
      </c>
      <c r="AB151">
        <f>(-I151*44100)</f>
        <v>0</v>
      </c>
      <c r="AC151">
        <f>2*29.3*Q151*0.92*(DZ151-V151)</f>
        <v>0</v>
      </c>
      <c r="AD151">
        <f>2*0.95*5.67E-8*(((DZ151+$B$9)+273)^4-(V151+273)^4)</f>
        <v>0</v>
      </c>
      <c r="AE151">
        <f>T151+AD151+AB151+AC151</f>
        <v>0</v>
      </c>
      <c r="AF151">
        <f>DW151*AT151*(DR151-DQ151*(1000-AT151*DT151)/(1000-AT151*DS151))/(100*DK151)</f>
        <v>0</v>
      </c>
      <c r="AG151">
        <f>1000*DW151*AT151*(DS151-DT151)/(100*DK151*(1000-AT151*DS151))</f>
        <v>0</v>
      </c>
      <c r="AH151">
        <f>(AI151 - AJ151 - DX151*1E3/(8.314*(DZ151+273.15)) * AL151/DW151 * AK151) * DW151/(100*DK151) * (1000 - DT151)/1000</f>
        <v>0</v>
      </c>
      <c r="AI151">
        <v>604.6782044166522</v>
      </c>
      <c r="AJ151">
        <v>582.3799515151517</v>
      </c>
      <c r="AK151">
        <v>3.423896928390899</v>
      </c>
      <c r="AL151">
        <v>67.30139003579045</v>
      </c>
      <c r="AM151">
        <f>(AO151 - AN151 + DX151*1E3/(8.314*(DZ151+273.15)) * AQ151/DW151 * AP151) * DW151/(100*DK151) * 1000/(1000 - AO151)</f>
        <v>0</v>
      </c>
      <c r="AN151">
        <v>23.58067125568577</v>
      </c>
      <c r="AO151">
        <v>24.29584545454545</v>
      </c>
      <c r="AP151">
        <v>-1.726099199810379E-05</v>
      </c>
      <c r="AQ151">
        <v>93.42874812251745</v>
      </c>
      <c r="AR151">
        <v>0</v>
      </c>
      <c r="AS151">
        <v>0</v>
      </c>
      <c r="AT151">
        <f>IF(AR151*$H$15&gt;=AV151,1.0,(AV151/(AV151-AR151*$H$15)))</f>
        <v>0</v>
      </c>
      <c r="AU151">
        <f>(AT151-1)*100</f>
        <v>0</v>
      </c>
      <c r="AV151">
        <f>MAX(0,($B$15+$C$15*EE151)/(1+$D$15*EE151)*DX151/(DZ151+273)*$E$15)</f>
        <v>0</v>
      </c>
      <c r="AW151" t="s">
        <v>429</v>
      </c>
      <c r="AX151" t="s">
        <v>429</v>
      </c>
      <c r="AY151">
        <v>0</v>
      </c>
      <c r="AZ151">
        <v>0</v>
      </c>
      <c r="BA151">
        <f>1-AY151/AZ151</f>
        <v>0</v>
      </c>
      <c r="BB151">
        <v>0</v>
      </c>
      <c r="BC151" t="s">
        <v>429</v>
      </c>
      <c r="BD151" t="s">
        <v>429</v>
      </c>
      <c r="BE151">
        <v>0</v>
      </c>
      <c r="BF151">
        <v>0</v>
      </c>
      <c r="BG151">
        <f>1-BE151/BF151</f>
        <v>0</v>
      </c>
      <c r="BH151">
        <v>0.5</v>
      </c>
      <c r="BI151">
        <f>DH151</f>
        <v>0</v>
      </c>
      <c r="BJ151">
        <f>K151</f>
        <v>0</v>
      </c>
      <c r="BK151">
        <f>BG151*BH151*BI151</f>
        <v>0</v>
      </c>
      <c r="BL151">
        <f>(BJ151-BB151)/BI151</f>
        <v>0</v>
      </c>
      <c r="BM151">
        <f>(AZ151-BF151)/BF151</f>
        <v>0</v>
      </c>
      <c r="BN151">
        <f>AY151/(BA151+AY151/BF151)</f>
        <v>0</v>
      </c>
      <c r="BO151" t="s">
        <v>429</v>
      </c>
      <c r="BP151">
        <v>0</v>
      </c>
      <c r="BQ151">
        <f>IF(BP151&lt;&gt;0, BP151, BN151)</f>
        <v>0</v>
      </c>
      <c r="BR151">
        <f>1-BQ151/BF151</f>
        <v>0</v>
      </c>
      <c r="BS151">
        <f>(BF151-BE151)/(BF151-BQ151)</f>
        <v>0</v>
      </c>
      <c r="BT151">
        <f>(AZ151-BF151)/(AZ151-BQ151)</f>
        <v>0</v>
      </c>
      <c r="BU151">
        <f>(BF151-BE151)/(BF151-AY151)</f>
        <v>0</v>
      </c>
      <c r="BV151">
        <f>(AZ151-BF151)/(AZ151-AY151)</f>
        <v>0</v>
      </c>
      <c r="BW151">
        <f>(BS151*BQ151/BE151)</f>
        <v>0</v>
      </c>
      <c r="BX151">
        <f>(1-BW151)</f>
        <v>0</v>
      </c>
      <c r="DG151">
        <f>$B$13*EF151+$C$13*EG151+$F$13*ER151*(1-EU151)</f>
        <v>0</v>
      </c>
      <c r="DH151">
        <f>DG151*DI151</f>
        <v>0</v>
      </c>
      <c r="DI151">
        <f>($B$13*$D$11+$C$13*$D$11+$F$13*((FE151+EW151)/MAX(FE151+EW151+FF151, 0.1)*$I$11+FF151/MAX(FE151+EW151+FF151, 0.1)*$J$11))/($B$13+$C$13+$F$13)</f>
        <v>0</v>
      </c>
      <c r="DJ151">
        <f>($B$13*$K$11+$C$13*$K$11+$F$13*((FE151+EW151)/MAX(FE151+EW151+FF151, 0.1)*$P$11+FF151/MAX(FE151+EW151+FF151, 0.1)*$Q$11))/($B$13+$C$13+$F$13)</f>
        <v>0</v>
      </c>
      <c r="DK151">
        <v>1.91</v>
      </c>
      <c r="DL151">
        <v>0.5</v>
      </c>
      <c r="DM151" t="s">
        <v>430</v>
      </c>
      <c r="DN151">
        <v>2</v>
      </c>
      <c r="DO151" t="b">
        <v>1</v>
      </c>
      <c r="DP151">
        <v>1679511306.314285</v>
      </c>
      <c r="DQ151">
        <v>543.8503928571428</v>
      </c>
      <c r="DR151">
        <v>574.9888214285714</v>
      </c>
      <c r="DS151">
        <v>24.29936785714286</v>
      </c>
      <c r="DT151">
        <v>23.578875</v>
      </c>
      <c r="DU151">
        <v>544.6310000000001</v>
      </c>
      <c r="DV151">
        <v>24.00011428571429</v>
      </c>
      <c r="DW151">
        <v>500.0228928571428</v>
      </c>
      <c r="DX151">
        <v>90.00362857142854</v>
      </c>
      <c r="DY151">
        <v>0.09999666428571428</v>
      </c>
      <c r="DZ151">
        <v>26.3842</v>
      </c>
      <c r="EA151">
        <v>27.50099642857143</v>
      </c>
      <c r="EB151">
        <v>999.9000000000002</v>
      </c>
      <c r="EC151">
        <v>0</v>
      </c>
      <c r="ED151">
        <v>0</v>
      </c>
      <c r="EE151">
        <v>9997.116428571429</v>
      </c>
      <c r="EF151">
        <v>0</v>
      </c>
      <c r="EG151">
        <v>12.4719</v>
      </c>
      <c r="EH151">
        <v>-31.13852142857143</v>
      </c>
      <c r="EI151">
        <v>557.3946428571429</v>
      </c>
      <c r="EJ151">
        <v>588.873892857143</v>
      </c>
      <c r="EK151">
        <v>0.7204937857142856</v>
      </c>
      <c r="EL151">
        <v>574.9888214285714</v>
      </c>
      <c r="EM151">
        <v>23.578875</v>
      </c>
      <c r="EN151">
        <v>2.187031428571429</v>
      </c>
      <c r="EO151">
        <v>2.122185</v>
      </c>
      <c r="EP151">
        <v>18.86763928571429</v>
      </c>
      <c r="EQ151">
        <v>18.38668928571429</v>
      </c>
      <c r="ER151">
        <v>1999.991428571428</v>
      </c>
      <c r="ES151">
        <v>0.9799968214285713</v>
      </c>
      <c r="ET151">
        <v>0.02000331071428571</v>
      </c>
      <c r="EU151">
        <v>0</v>
      </c>
      <c r="EV151">
        <v>164.0408214285714</v>
      </c>
      <c r="EW151">
        <v>5.00078</v>
      </c>
      <c r="EX151">
        <v>3284.649642857144</v>
      </c>
      <c r="EY151">
        <v>16379.55357142857</v>
      </c>
      <c r="EZ151">
        <v>38.33460714285713</v>
      </c>
      <c r="FA151">
        <v>39.28542857142857</v>
      </c>
      <c r="FB151">
        <v>38.9707857142857</v>
      </c>
      <c r="FC151">
        <v>38.67832142857143</v>
      </c>
      <c r="FD151">
        <v>39.54442857142857</v>
      </c>
      <c r="FE151">
        <v>1955.081428571428</v>
      </c>
      <c r="FF151">
        <v>39.91</v>
      </c>
      <c r="FG151">
        <v>0</v>
      </c>
      <c r="FH151">
        <v>1679511296.2</v>
      </c>
      <c r="FI151">
        <v>0</v>
      </c>
      <c r="FJ151">
        <v>164.0457692307692</v>
      </c>
      <c r="FK151">
        <v>0.0365811984468544</v>
      </c>
      <c r="FL151">
        <v>5.654017091729198</v>
      </c>
      <c r="FM151">
        <v>3284.683846153846</v>
      </c>
      <c r="FN151">
        <v>15</v>
      </c>
      <c r="FO151">
        <v>0</v>
      </c>
      <c r="FP151" t="s">
        <v>431</v>
      </c>
      <c r="FQ151">
        <v>1679456443.1</v>
      </c>
      <c r="FR151">
        <v>1679456433.1</v>
      </c>
      <c r="FS151">
        <v>0</v>
      </c>
      <c r="FT151">
        <v>-0.109</v>
      </c>
      <c r="FU151">
        <v>0.019</v>
      </c>
      <c r="FV151">
        <v>-0.823</v>
      </c>
      <c r="FW151">
        <v>0.271</v>
      </c>
      <c r="FX151">
        <v>420</v>
      </c>
      <c r="FY151">
        <v>24</v>
      </c>
      <c r="FZ151">
        <v>0.71</v>
      </c>
      <c r="GA151">
        <v>0.25</v>
      </c>
      <c r="GB151">
        <v>-31.05200731707317</v>
      </c>
      <c r="GC151">
        <v>-1.248146341463461</v>
      </c>
      <c r="GD151">
        <v>0.1609848355079867</v>
      </c>
      <c r="GE151">
        <v>0</v>
      </c>
      <c r="GF151">
        <v>0.7220281707317073</v>
      </c>
      <c r="GG151">
        <v>-0.04041286411149789</v>
      </c>
      <c r="GH151">
        <v>0.004235772483482353</v>
      </c>
      <c r="GI151">
        <v>1</v>
      </c>
      <c r="GJ151">
        <v>1</v>
      </c>
      <c r="GK151">
        <v>2</v>
      </c>
      <c r="GL151" t="s">
        <v>432</v>
      </c>
      <c r="GM151">
        <v>3.10468</v>
      </c>
      <c r="GN151">
        <v>2.73553</v>
      </c>
      <c r="GO151">
        <v>0.110421</v>
      </c>
      <c r="GP151">
        <v>0.114599</v>
      </c>
      <c r="GQ151">
        <v>0.109054</v>
      </c>
      <c r="GR151">
        <v>0.108161</v>
      </c>
      <c r="GS151">
        <v>22918</v>
      </c>
      <c r="GT151">
        <v>22524.5</v>
      </c>
      <c r="GU151">
        <v>26300</v>
      </c>
      <c r="GV151">
        <v>25767.6</v>
      </c>
      <c r="GW151">
        <v>37608.4</v>
      </c>
      <c r="GX151">
        <v>35063.7</v>
      </c>
      <c r="GY151">
        <v>46020.6</v>
      </c>
      <c r="GZ151">
        <v>42554.7</v>
      </c>
      <c r="HA151">
        <v>1.92305</v>
      </c>
      <c r="HB151">
        <v>1.97078</v>
      </c>
      <c r="HC151">
        <v>0.115395</v>
      </c>
      <c r="HD151">
        <v>0</v>
      </c>
      <c r="HE151">
        <v>25.608</v>
      </c>
      <c r="HF151">
        <v>999.9</v>
      </c>
      <c r="HG151">
        <v>57</v>
      </c>
      <c r="HH151">
        <v>29.1</v>
      </c>
      <c r="HI151">
        <v>25.6166</v>
      </c>
      <c r="HJ151">
        <v>60.6132</v>
      </c>
      <c r="HK151">
        <v>25.3526</v>
      </c>
      <c r="HL151">
        <v>1</v>
      </c>
      <c r="HM151">
        <v>-0.1169</v>
      </c>
      <c r="HN151">
        <v>0.331855</v>
      </c>
      <c r="HO151">
        <v>20.2746</v>
      </c>
      <c r="HP151">
        <v>5.21639</v>
      </c>
      <c r="HQ151">
        <v>11.9788</v>
      </c>
      <c r="HR151">
        <v>4.9647</v>
      </c>
      <c r="HS151">
        <v>3.27402</v>
      </c>
      <c r="HT151">
        <v>9999</v>
      </c>
      <c r="HU151">
        <v>9999</v>
      </c>
      <c r="HV151">
        <v>9999</v>
      </c>
      <c r="HW151">
        <v>936.4</v>
      </c>
      <c r="HX151">
        <v>1.86417</v>
      </c>
      <c r="HY151">
        <v>1.86011</v>
      </c>
      <c r="HZ151">
        <v>1.85837</v>
      </c>
      <c r="IA151">
        <v>1.85986</v>
      </c>
      <c r="IB151">
        <v>1.85989</v>
      </c>
      <c r="IC151">
        <v>1.85828</v>
      </c>
      <c r="ID151">
        <v>1.85732</v>
      </c>
      <c r="IE151">
        <v>1.85231</v>
      </c>
      <c r="IF151">
        <v>0</v>
      </c>
      <c r="IG151">
        <v>0</v>
      </c>
      <c r="IH151">
        <v>0</v>
      </c>
      <c r="II151">
        <v>0</v>
      </c>
      <c r="IJ151" t="s">
        <v>433</v>
      </c>
      <c r="IK151" t="s">
        <v>434</v>
      </c>
      <c r="IL151" t="s">
        <v>435</v>
      </c>
      <c r="IM151" t="s">
        <v>435</v>
      </c>
      <c r="IN151" t="s">
        <v>435</v>
      </c>
      <c r="IO151" t="s">
        <v>435</v>
      </c>
      <c r="IP151">
        <v>0</v>
      </c>
      <c r="IQ151">
        <v>100</v>
      </c>
      <c r="IR151">
        <v>100</v>
      </c>
      <c r="IS151">
        <v>-0.792</v>
      </c>
      <c r="IT151">
        <v>0.2992</v>
      </c>
      <c r="IU151">
        <v>-0.3228139330668147</v>
      </c>
      <c r="IV151">
        <v>-0.001399286051689175</v>
      </c>
      <c r="IW151">
        <v>1.297619083215453E-06</v>
      </c>
      <c r="IX151">
        <v>-4.997941095464379E-10</v>
      </c>
      <c r="IY151">
        <v>-0.005634625857734406</v>
      </c>
      <c r="IZ151">
        <v>-0.003512179546530375</v>
      </c>
      <c r="JA151">
        <v>0.0008073039280847738</v>
      </c>
      <c r="JB151">
        <v>-5.485301315548657E-06</v>
      </c>
      <c r="JC151">
        <v>2</v>
      </c>
      <c r="JD151">
        <v>1997</v>
      </c>
      <c r="JE151">
        <v>1</v>
      </c>
      <c r="JF151">
        <v>25</v>
      </c>
      <c r="JG151">
        <v>914.5</v>
      </c>
      <c r="JH151">
        <v>914.7</v>
      </c>
      <c r="JI151">
        <v>1.56128</v>
      </c>
      <c r="JJ151">
        <v>2.62695</v>
      </c>
      <c r="JK151">
        <v>1.49658</v>
      </c>
      <c r="JL151">
        <v>2.39136</v>
      </c>
      <c r="JM151">
        <v>1.54907</v>
      </c>
      <c r="JN151">
        <v>2.39624</v>
      </c>
      <c r="JO151">
        <v>34.3269</v>
      </c>
      <c r="JP151">
        <v>24.2013</v>
      </c>
      <c r="JQ151">
        <v>18</v>
      </c>
      <c r="JR151">
        <v>489.523</v>
      </c>
      <c r="JS151">
        <v>533.057</v>
      </c>
      <c r="JT151">
        <v>24.7335</v>
      </c>
      <c r="JU151">
        <v>25.7962</v>
      </c>
      <c r="JV151">
        <v>30.0003</v>
      </c>
      <c r="JW151">
        <v>25.8677</v>
      </c>
      <c r="JX151">
        <v>25.817</v>
      </c>
      <c r="JY151">
        <v>31.3635</v>
      </c>
      <c r="JZ151">
        <v>10.343</v>
      </c>
      <c r="KA151">
        <v>100</v>
      </c>
      <c r="KB151">
        <v>24.7478</v>
      </c>
      <c r="KC151">
        <v>627.153</v>
      </c>
      <c r="KD151">
        <v>23.6293</v>
      </c>
      <c r="KE151">
        <v>100.545</v>
      </c>
      <c r="KF151">
        <v>100.957</v>
      </c>
    </row>
    <row r="152" spans="1:292">
      <c r="A152">
        <v>134</v>
      </c>
      <c r="B152">
        <v>1679511319.1</v>
      </c>
      <c r="C152">
        <v>2731.599999904633</v>
      </c>
      <c r="D152" t="s">
        <v>701</v>
      </c>
      <c r="E152" t="s">
        <v>702</v>
      </c>
      <c r="F152">
        <v>5</v>
      </c>
      <c r="G152" t="s">
        <v>428</v>
      </c>
      <c r="H152">
        <v>1679511311.6</v>
      </c>
      <c r="I152">
        <f>(J152)/1000</f>
        <v>0</v>
      </c>
      <c r="J152">
        <f>IF(DO152, AM152, AG152)</f>
        <v>0</v>
      </c>
      <c r="K152">
        <f>IF(DO152, AH152, AF152)</f>
        <v>0</v>
      </c>
      <c r="L152">
        <f>DQ152 - IF(AT152&gt;1, K152*DK152*100.0/(AV152*EE152), 0)</f>
        <v>0</v>
      </c>
      <c r="M152">
        <f>((S152-I152/2)*L152-K152)/(S152+I152/2)</f>
        <v>0</v>
      </c>
      <c r="N152">
        <f>M152*(DX152+DY152)/1000.0</f>
        <v>0</v>
      </c>
      <c r="O152">
        <f>(DQ152 - IF(AT152&gt;1, K152*DK152*100.0/(AV152*EE152), 0))*(DX152+DY152)/1000.0</f>
        <v>0</v>
      </c>
      <c r="P152">
        <f>2.0/((1/R152-1/Q152)+SIGN(R152)*SQRT((1/R152-1/Q152)*(1/R152-1/Q152) + 4*DL152/((DL152+1)*(DL152+1))*(2*1/R152*1/Q152-1/Q152*1/Q152)))</f>
        <v>0</v>
      </c>
      <c r="Q152">
        <f>IF(LEFT(DM152,1)&lt;&gt;"0",IF(LEFT(DM152,1)="1",3.0,DN152),$D$5+$E$5*(EE152*DX152/($K$5*1000))+$F$5*(EE152*DX152/($K$5*1000))*MAX(MIN(DK152,$J$5),$I$5)*MAX(MIN(DK152,$J$5),$I$5)+$G$5*MAX(MIN(DK152,$J$5),$I$5)*(EE152*DX152/($K$5*1000))+$H$5*(EE152*DX152/($K$5*1000))*(EE152*DX152/($K$5*1000)))</f>
        <v>0</v>
      </c>
      <c r="R152">
        <f>I152*(1000-(1000*0.61365*exp(17.502*V152/(240.97+V152))/(DX152+DY152)+DS152)/2)/(1000*0.61365*exp(17.502*V152/(240.97+V152))/(DX152+DY152)-DS152)</f>
        <v>0</v>
      </c>
      <c r="S152">
        <f>1/((DL152+1)/(P152/1.6)+1/(Q152/1.37)) + DL152/((DL152+1)/(P152/1.6) + DL152/(Q152/1.37))</f>
        <v>0</v>
      </c>
      <c r="T152">
        <f>(DG152*DJ152)</f>
        <v>0</v>
      </c>
      <c r="U152">
        <f>(DZ152+(T152+2*0.95*5.67E-8*(((DZ152+$B$9)+273)^4-(DZ152+273)^4)-44100*I152)/(1.84*29.3*Q152+8*0.95*5.67E-8*(DZ152+273)^3))</f>
        <v>0</v>
      </c>
      <c r="V152">
        <f>($C$9*EA152+$D$9*EB152+$E$9*U152)</f>
        <v>0</v>
      </c>
      <c r="W152">
        <f>0.61365*exp(17.502*V152/(240.97+V152))</f>
        <v>0</v>
      </c>
      <c r="X152">
        <f>(Y152/Z152*100)</f>
        <v>0</v>
      </c>
      <c r="Y152">
        <f>DS152*(DX152+DY152)/1000</f>
        <v>0</v>
      </c>
      <c r="Z152">
        <f>0.61365*exp(17.502*DZ152/(240.97+DZ152))</f>
        <v>0</v>
      </c>
      <c r="AA152">
        <f>(W152-DS152*(DX152+DY152)/1000)</f>
        <v>0</v>
      </c>
      <c r="AB152">
        <f>(-I152*44100)</f>
        <v>0</v>
      </c>
      <c r="AC152">
        <f>2*29.3*Q152*0.92*(DZ152-V152)</f>
        <v>0</v>
      </c>
      <c r="AD152">
        <f>2*0.95*5.67E-8*(((DZ152+$B$9)+273)^4-(V152+273)^4)</f>
        <v>0</v>
      </c>
      <c r="AE152">
        <f>T152+AD152+AB152+AC152</f>
        <v>0</v>
      </c>
      <c r="AF152">
        <f>DW152*AT152*(DR152-DQ152*(1000-AT152*DT152)/(1000-AT152*DS152))/(100*DK152)</f>
        <v>0</v>
      </c>
      <c r="AG152">
        <f>1000*DW152*AT152*(DS152-DT152)/(100*DK152*(1000-AT152*DS152))</f>
        <v>0</v>
      </c>
      <c r="AH152">
        <f>(AI152 - AJ152 - DX152*1E3/(8.314*(DZ152+273.15)) * AL152/DW152 * AK152) * DW152/(100*DK152) * (1000 - DT152)/1000</f>
        <v>0</v>
      </c>
      <c r="AI152">
        <v>621.9114227592719</v>
      </c>
      <c r="AJ152">
        <v>599.4725030303031</v>
      </c>
      <c r="AK152">
        <v>3.409455514272866</v>
      </c>
      <c r="AL152">
        <v>67.30139003579045</v>
      </c>
      <c r="AM152">
        <f>(AO152 - AN152 + DX152*1E3/(8.314*(DZ152+273.15)) * AQ152/DW152 * AP152) * DW152/(100*DK152) * 1000/(1000 - AO152)</f>
        <v>0</v>
      </c>
      <c r="AN152">
        <v>23.57959813109948</v>
      </c>
      <c r="AO152">
        <v>24.29784363636363</v>
      </c>
      <c r="AP152">
        <v>1.728420824751099E-05</v>
      </c>
      <c r="AQ152">
        <v>93.42874812251745</v>
      </c>
      <c r="AR152">
        <v>0</v>
      </c>
      <c r="AS152">
        <v>0</v>
      </c>
      <c r="AT152">
        <f>IF(AR152*$H$15&gt;=AV152,1.0,(AV152/(AV152-AR152*$H$15)))</f>
        <v>0</v>
      </c>
      <c r="AU152">
        <f>(AT152-1)*100</f>
        <v>0</v>
      </c>
      <c r="AV152">
        <f>MAX(0,($B$15+$C$15*EE152)/(1+$D$15*EE152)*DX152/(DZ152+273)*$E$15)</f>
        <v>0</v>
      </c>
      <c r="AW152" t="s">
        <v>429</v>
      </c>
      <c r="AX152" t="s">
        <v>429</v>
      </c>
      <c r="AY152">
        <v>0</v>
      </c>
      <c r="AZ152">
        <v>0</v>
      </c>
      <c r="BA152">
        <f>1-AY152/AZ152</f>
        <v>0</v>
      </c>
      <c r="BB152">
        <v>0</v>
      </c>
      <c r="BC152" t="s">
        <v>429</v>
      </c>
      <c r="BD152" t="s">
        <v>429</v>
      </c>
      <c r="BE152">
        <v>0</v>
      </c>
      <c r="BF152">
        <v>0</v>
      </c>
      <c r="BG152">
        <f>1-BE152/BF152</f>
        <v>0</v>
      </c>
      <c r="BH152">
        <v>0.5</v>
      </c>
      <c r="BI152">
        <f>DH152</f>
        <v>0</v>
      </c>
      <c r="BJ152">
        <f>K152</f>
        <v>0</v>
      </c>
      <c r="BK152">
        <f>BG152*BH152*BI152</f>
        <v>0</v>
      </c>
      <c r="BL152">
        <f>(BJ152-BB152)/BI152</f>
        <v>0</v>
      </c>
      <c r="BM152">
        <f>(AZ152-BF152)/BF152</f>
        <v>0</v>
      </c>
      <c r="BN152">
        <f>AY152/(BA152+AY152/BF152)</f>
        <v>0</v>
      </c>
      <c r="BO152" t="s">
        <v>429</v>
      </c>
      <c r="BP152">
        <v>0</v>
      </c>
      <c r="BQ152">
        <f>IF(BP152&lt;&gt;0, BP152, BN152)</f>
        <v>0</v>
      </c>
      <c r="BR152">
        <f>1-BQ152/BF152</f>
        <v>0</v>
      </c>
      <c r="BS152">
        <f>(BF152-BE152)/(BF152-BQ152)</f>
        <v>0</v>
      </c>
      <c r="BT152">
        <f>(AZ152-BF152)/(AZ152-BQ152)</f>
        <v>0</v>
      </c>
      <c r="BU152">
        <f>(BF152-BE152)/(BF152-AY152)</f>
        <v>0</v>
      </c>
      <c r="BV152">
        <f>(AZ152-BF152)/(AZ152-AY152)</f>
        <v>0</v>
      </c>
      <c r="BW152">
        <f>(BS152*BQ152/BE152)</f>
        <v>0</v>
      </c>
      <c r="BX152">
        <f>(1-BW152)</f>
        <v>0</v>
      </c>
      <c r="DG152">
        <f>$B$13*EF152+$C$13*EG152+$F$13*ER152*(1-EU152)</f>
        <v>0</v>
      </c>
      <c r="DH152">
        <f>DG152*DI152</f>
        <v>0</v>
      </c>
      <c r="DI152">
        <f>($B$13*$D$11+$C$13*$D$11+$F$13*((FE152+EW152)/MAX(FE152+EW152+FF152, 0.1)*$I$11+FF152/MAX(FE152+EW152+FF152, 0.1)*$J$11))/($B$13+$C$13+$F$13)</f>
        <v>0</v>
      </c>
      <c r="DJ152">
        <f>($B$13*$K$11+$C$13*$K$11+$F$13*((FE152+EW152)/MAX(FE152+EW152+FF152, 0.1)*$P$11+FF152/MAX(FE152+EW152+FF152, 0.1)*$Q$11))/($B$13+$C$13+$F$13)</f>
        <v>0</v>
      </c>
      <c r="DK152">
        <v>1.91</v>
      </c>
      <c r="DL152">
        <v>0.5</v>
      </c>
      <c r="DM152" t="s">
        <v>430</v>
      </c>
      <c r="DN152">
        <v>2</v>
      </c>
      <c r="DO152" t="b">
        <v>1</v>
      </c>
      <c r="DP152">
        <v>1679511311.6</v>
      </c>
      <c r="DQ152">
        <v>561.5364444444444</v>
      </c>
      <c r="DR152">
        <v>592.7086296296296</v>
      </c>
      <c r="DS152">
        <v>24.29720740740741</v>
      </c>
      <c r="DT152">
        <v>23.57959629629631</v>
      </c>
      <c r="DU152">
        <v>562.3244814814815</v>
      </c>
      <c r="DV152">
        <v>23.99801111111111</v>
      </c>
      <c r="DW152">
        <v>500.0164074074074</v>
      </c>
      <c r="DX152">
        <v>90.00170370370371</v>
      </c>
      <c r="DY152">
        <v>0.09993873333333332</v>
      </c>
      <c r="DZ152">
        <v>26.38164814814815</v>
      </c>
      <c r="EA152">
        <v>27.49393703703704</v>
      </c>
      <c r="EB152">
        <v>999.9000000000001</v>
      </c>
      <c r="EC152">
        <v>0</v>
      </c>
      <c r="ED152">
        <v>0</v>
      </c>
      <c r="EE152">
        <v>9996.107407407406</v>
      </c>
      <c r="EF152">
        <v>0</v>
      </c>
      <c r="EG152">
        <v>12.46982222222222</v>
      </c>
      <c r="EH152">
        <v>-31.17232222222222</v>
      </c>
      <c r="EI152">
        <v>575.5198518518519</v>
      </c>
      <c r="EJ152">
        <v>607.022037037037</v>
      </c>
      <c r="EK152">
        <v>0.717613925925926</v>
      </c>
      <c r="EL152">
        <v>592.7086296296296</v>
      </c>
      <c r="EM152">
        <v>23.57959629629631</v>
      </c>
      <c r="EN152">
        <v>2.186790370370371</v>
      </c>
      <c r="EO152">
        <v>2.122205185185185</v>
      </c>
      <c r="EP152">
        <v>18.86587407407407</v>
      </c>
      <c r="EQ152">
        <v>18.38684444444445</v>
      </c>
      <c r="ER152">
        <v>2000.003333333333</v>
      </c>
      <c r="ES152">
        <v>0.9799968888888887</v>
      </c>
      <c r="ET152">
        <v>0.02000324814814815</v>
      </c>
      <c r="EU152">
        <v>0</v>
      </c>
      <c r="EV152">
        <v>164.1074814814815</v>
      </c>
      <c r="EW152">
        <v>5.00078</v>
      </c>
      <c r="EX152">
        <v>3285.077037037036</v>
      </c>
      <c r="EY152">
        <v>16379.64444444444</v>
      </c>
      <c r="EZ152">
        <v>38.30070370370371</v>
      </c>
      <c r="FA152">
        <v>39.26144444444444</v>
      </c>
      <c r="FB152">
        <v>38.98129629629629</v>
      </c>
      <c r="FC152">
        <v>38.65251851851852</v>
      </c>
      <c r="FD152">
        <v>39.51355555555556</v>
      </c>
      <c r="FE152">
        <v>1955.093333333333</v>
      </c>
      <c r="FF152">
        <v>39.91</v>
      </c>
      <c r="FG152">
        <v>0</v>
      </c>
      <c r="FH152">
        <v>1679511301</v>
      </c>
      <c r="FI152">
        <v>0</v>
      </c>
      <c r="FJ152">
        <v>164.1198076923077</v>
      </c>
      <c r="FK152">
        <v>0.5264615333686274</v>
      </c>
      <c r="FL152">
        <v>2.221538470024006</v>
      </c>
      <c r="FM152">
        <v>3285.056923076923</v>
      </c>
      <c r="FN152">
        <v>15</v>
      </c>
      <c r="FO152">
        <v>0</v>
      </c>
      <c r="FP152" t="s">
        <v>431</v>
      </c>
      <c r="FQ152">
        <v>1679456443.1</v>
      </c>
      <c r="FR152">
        <v>1679456433.1</v>
      </c>
      <c r="FS152">
        <v>0</v>
      </c>
      <c r="FT152">
        <v>-0.109</v>
      </c>
      <c r="FU152">
        <v>0.019</v>
      </c>
      <c r="FV152">
        <v>-0.823</v>
      </c>
      <c r="FW152">
        <v>0.271</v>
      </c>
      <c r="FX152">
        <v>420</v>
      </c>
      <c r="FY152">
        <v>24</v>
      </c>
      <c r="FZ152">
        <v>0.71</v>
      </c>
      <c r="GA152">
        <v>0.25</v>
      </c>
      <c r="GB152">
        <v>-31.12964634146342</v>
      </c>
      <c r="GC152">
        <v>-0.5459958188153986</v>
      </c>
      <c r="GD152">
        <v>0.1002177339293408</v>
      </c>
      <c r="GE152">
        <v>0</v>
      </c>
      <c r="GF152">
        <v>0.7202871707317073</v>
      </c>
      <c r="GG152">
        <v>-0.03607561672473798</v>
      </c>
      <c r="GH152">
        <v>0.003986145787492391</v>
      </c>
      <c r="GI152">
        <v>1</v>
      </c>
      <c r="GJ152">
        <v>1</v>
      </c>
      <c r="GK152">
        <v>2</v>
      </c>
      <c r="GL152" t="s">
        <v>432</v>
      </c>
      <c r="GM152">
        <v>3.10455</v>
      </c>
      <c r="GN152">
        <v>2.73518</v>
      </c>
      <c r="GO152">
        <v>0.112687</v>
      </c>
      <c r="GP152">
        <v>0.116824</v>
      </c>
      <c r="GQ152">
        <v>0.109058</v>
      </c>
      <c r="GR152">
        <v>0.108163</v>
      </c>
      <c r="GS152">
        <v>22859.5</v>
      </c>
      <c r="GT152">
        <v>22467.6</v>
      </c>
      <c r="GU152">
        <v>26299.9</v>
      </c>
      <c r="GV152">
        <v>25767.3</v>
      </c>
      <c r="GW152">
        <v>37608.5</v>
      </c>
      <c r="GX152">
        <v>35063.5</v>
      </c>
      <c r="GY152">
        <v>46020.6</v>
      </c>
      <c r="GZ152">
        <v>42554.2</v>
      </c>
      <c r="HA152">
        <v>1.92318</v>
      </c>
      <c r="HB152">
        <v>1.97067</v>
      </c>
      <c r="HC152">
        <v>0.114936</v>
      </c>
      <c r="HD152">
        <v>0</v>
      </c>
      <c r="HE152">
        <v>25.61</v>
      </c>
      <c r="HF152">
        <v>999.9</v>
      </c>
      <c r="HG152">
        <v>57</v>
      </c>
      <c r="HH152">
        <v>29.1</v>
      </c>
      <c r="HI152">
        <v>25.6186</v>
      </c>
      <c r="HJ152">
        <v>60.8032</v>
      </c>
      <c r="HK152">
        <v>25.5288</v>
      </c>
      <c r="HL152">
        <v>1</v>
      </c>
      <c r="HM152">
        <v>-0.116941</v>
      </c>
      <c r="HN152">
        <v>0.298211</v>
      </c>
      <c r="HO152">
        <v>20.2747</v>
      </c>
      <c r="HP152">
        <v>5.21654</v>
      </c>
      <c r="HQ152">
        <v>11.9791</v>
      </c>
      <c r="HR152">
        <v>4.96475</v>
      </c>
      <c r="HS152">
        <v>3.27395</v>
      </c>
      <c r="HT152">
        <v>9999</v>
      </c>
      <c r="HU152">
        <v>9999</v>
      </c>
      <c r="HV152">
        <v>9999</v>
      </c>
      <c r="HW152">
        <v>936.4</v>
      </c>
      <c r="HX152">
        <v>1.86417</v>
      </c>
      <c r="HY152">
        <v>1.86015</v>
      </c>
      <c r="HZ152">
        <v>1.85837</v>
      </c>
      <c r="IA152">
        <v>1.85987</v>
      </c>
      <c r="IB152">
        <v>1.85989</v>
      </c>
      <c r="IC152">
        <v>1.85826</v>
      </c>
      <c r="ID152">
        <v>1.85731</v>
      </c>
      <c r="IE152">
        <v>1.85234</v>
      </c>
      <c r="IF152">
        <v>0</v>
      </c>
      <c r="IG152">
        <v>0</v>
      </c>
      <c r="IH152">
        <v>0</v>
      </c>
      <c r="II152">
        <v>0</v>
      </c>
      <c r="IJ152" t="s">
        <v>433</v>
      </c>
      <c r="IK152" t="s">
        <v>434</v>
      </c>
      <c r="IL152" t="s">
        <v>435</v>
      </c>
      <c r="IM152" t="s">
        <v>435</v>
      </c>
      <c r="IN152" t="s">
        <v>435</v>
      </c>
      <c r="IO152" t="s">
        <v>435</v>
      </c>
      <c r="IP152">
        <v>0</v>
      </c>
      <c r="IQ152">
        <v>100</v>
      </c>
      <c r="IR152">
        <v>100</v>
      </c>
      <c r="IS152">
        <v>-0.798</v>
      </c>
      <c r="IT152">
        <v>0.2992</v>
      </c>
      <c r="IU152">
        <v>-0.3228139330668147</v>
      </c>
      <c r="IV152">
        <v>-0.001399286051689175</v>
      </c>
      <c r="IW152">
        <v>1.297619083215453E-06</v>
      </c>
      <c r="IX152">
        <v>-4.997941095464379E-10</v>
      </c>
      <c r="IY152">
        <v>-0.005634625857734406</v>
      </c>
      <c r="IZ152">
        <v>-0.003512179546530375</v>
      </c>
      <c r="JA152">
        <v>0.0008073039280847738</v>
      </c>
      <c r="JB152">
        <v>-5.485301315548657E-06</v>
      </c>
      <c r="JC152">
        <v>2</v>
      </c>
      <c r="JD152">
        <v>1997</v>
      </c>
      <c r="JE152">
        <v>1</v>
      </c>
      <c r="JF152">
        <v>25</v>
      </c>
      <c r="JG152">
        <v>914.6</v>
      </c>
      <c r="JH152">
        <v>914.8</v>
      </c>
      <c r="JI152">
        <v>1.5979</v>
      </c>
      <c r="JJ152">
        <v>2.62695</v>
      </c>
      <c r="JK152">
        <v>1.49658</v>
      </c>
      <c r="JL152">
        <v>2.39136</v>
      </c>
      <c r="JM152">
        <v>1.54907</v>
      </c>
      <c r="JN152">
        <v>2.41821</v>
      </c>
      <c r="JO152">
        <v>34.3269</v>
      </c>
      <c r="JP152">
        <v>24.2013</v>
      </c>
      <c r="JQ152">
        <v>18</v>
      </c>
      <c r="JR152">
        <v>489.613</v>
      </c>
      <c r="JS152">
        <v>533.015</v>
      </c>
      <c r="JT152">
        <v>24.7405</v>
      </c>
      <c r="JU152">
        <v>25.7984</v>
      </c>
      <c r="JV152">
        <v>30.0001</v>
      </c>
      <c r="JW152">
        <v>25.87</v>
      </c>
      <c r="JX152">
        <v>25.8198</v>
      </c>
      <c r="JY152">
        <v>32.0959</v>
      </c>
      <c r="JZ152">
        <v>10.343</v>
      </c>
      <c r="KA152">
        <v>100</v>
      </c>
      <c r="KB152">
        <v>24.7546</v>
      </c>
      <c r="KC152">
        <v>640.5170000000001</v>
      </c>
      <c r="KD152">
        <v>23.6293</v>
      </c>
      <c r="KE152">
        <v>100.545</v>
      </c>
      <c r="KF152">
        <v>100.955</v>
      </c>
    </row>
    <row r="153" spans="1:292">
      <c r="A153">
        <v>135</v>
      </c>
      <c r="B153">
        <v>1679511324.1</v>
      </c>
      <c r="C153">
        <v>2736.599999904633</v>
      </c>
      <c r="D153" t="s">
        <v>703</v>
      </c>
      <c r="E153" t="s">
        <v>704</v>
      </c>
      <c r="F153">
        <v>5</v>
      </c>
      <c r="G153" t="s">
        <v>428</v>
      </c>
      <c r="H153">
        <v>1679511316.314285</v>
      </c>
      <c r="I153">
        <f>(J153)/1000</f>
        <v>0</v>
      </c>
      <c r="J153">
        <f>IF(DO153, AM153, AG153)</f>
        <v>0</v>
      </c>
      <c r="K153">
        <f>IF(DO153, AH153, AF153)</f>
        <v>0</v>
      </c>
      <c r="L153">
        <f>DQ153 - IF(AT153&gt;1, K153*DK153*100.0/(AV153*EE153), 0)</f>
        <v>0</v>
      </c>
      <c r="M153">
        <f>((S153-I153/2)*L153-K153)/(S153+I153/2)</f>
        <v>0</v>
      </c>
      <c r="N153">
        <f>M153*(DX153+DY153)/1000.0</f>
        <v>0</v>
      </c>
      <c r="O153">
        <f>(DQ153 - IF(AT153&gt;1, K153*DK153*100.0/(AV153*EE153), 0))*(DX153+DY153)/1000.0</f>
        <v>0</v>
      </c>
      <c r="P153">
        <f>2.0/((1/R153-1/Q153)+SIGN(R153)*SQRT((1/R153-1/Q153)*(1/R153-1/Q153) + 4*DL153/((DL153+1)*(DL153+1))*(2*1/R153*1/Q153-1/Q153*1/Q153)))</f>
        <v>0</v>
      </c>
      <c r="Q153">
        <f>IF(LEFT(DM153,1)&lt;&gt;"0",IF(LEFT(DM153,1)="1",3.0,DN153),$D$5+$E$5*(EE153*DX153/($K$5*1000))+$F$5*(EE153*DX153/($K$5*1000))*MAX(MIN(DK153,$J$5),$I$5)*MAX(MIN(DK153,$J$5),$I$5)+$G$5*MAX(MIN(DK153,$J$5),$I$5)*(EE153*DX153/($K$5*1000))+$H$5*(EE153*DX153/($K$5*1000))*(EE153*DX153/($K$5*1000)))</f>
        <v>0</v>
      </c>
      <c r="R153">
        <f>I153*(1000-(1000*0.61365*exp(17.502*V153/(240.97+V153))/(DX153+DY153)+DS153)/2)/(1000*0.61365*exp(17.502*V153/(240.97+V153))/(DX153+DY153)-DS153)</f>
        <v>0</v>
      </c>
      <c r="S153">
        <f>1/((DL153+1)/(P153/1.6)+1/(Q153/1.37)) + DL153/((DL153+1)/(P153/1.6) + DL153/(Q153/1.37))</f>
        <v>0</v>
      </c>
      <c r="T153">
        <f>(DG153*DJ153)</f>
        <v>0</v>
      </c>
      <c r="U153">
        <f>(DZ153+(T153+2*0.95*5.67E-8*(((DZ153+$B$9)+273)^4-(DZ153+273)^4)-44100*I153)/(1.84*29.3*Q153+8*0.95*5.67E-8*(DZ153+273)^3))</f>
        <v>0</v>
      </c>
      <c r="V153">
        <f>($C$9*EA153+$D$9*EB153+$E$9*U153)</f>
        <v>0</v>
      </c>
      <c r="W153">
        <f>0.61365*exp(17.502*V153/(240.97+V153))</f>
        <v>0</v>
      </c>
      <c r="X153">
        <f>(Y153/Z153*100)</f>
        <v>0</v>
      </c>
      <c r="Y153">
        <f>DS153*(DX153+DY153)/1000</f>
        <v>0</v>
      </c>
      <c r="Z153">
        <f>0.61365*exp(17.502*DZ153/(240.97+DZ153))</f>
        <v>0</v>
      </c>
      <c r="AA153">
        <f>(W153-DS153*(DX153+DY153)/1000)</f>
        <v>0</v>
      </c>
      <c r="AB153">
        <f>(-I153*44100)</f>
        <v>0</v>
      </c>
      <c r="AC153">
        <f>2*29.3*Q153*0.92*(DZ153-V153)</f>
        <v>0</v>
      </c>
      <c r="AD153">
        <f>2*0.95*5.67E-8*(((DZ153+$B$9)+273)^4-(V153+273)^4)</f>
        <v>0</v>
      </c>
      <c r="AE153">
        <f>T153+AD153+AB153+AC153</f>
        <v>0</v>
      </c>
      <c r="AF153">
        <f>DW153*AT153*(DR153-DQ153*(1000-AT153*DT153)/(1000-AT153*DS153))/(100*DK153)</f>
        <v>0</v>
      </c>
      <c r="AG153">
        <f>1000*DW153*AT153*(DS153-DT153)/(100*DK153*(1000-AT153*DS153))</f>
        <v>0</v>
      </c>
      <c r="AH153">
        <f>(AI153 - AJ153 - DX153*1E3/(8.314*(DZ153+273.15)) * AL153/DW153 * AK153) * DW153/(100*DK153) * (1000 - DT153)/1000</f>
        <v>0</v>
      </c>
      <c r="AI153">
        <v>639.0704706058467</v>
      </c>
      <c r="AJ153">
        <v>616.5859212121209</v>
      </c>
      <c r="AK153">
        <v>3.423878132756601</v>
      </c>
      <c r="AL153">
        <v>67.30139003579045</v>
      </c>
      <c r="AM153">
        <f>(AO153 - AN153 + DX153*1E3/(8.314*(DZ153+273.15)) * AQ153/DW153 * AP153) * DW153/(100*DK153) * 1000/(1000 - AO153)</f>
        <v>0</v>
      </c>
      <c r="AN153">
        <v>23.57970166418873</v>
      </c>
      <c r="AO153">
        <v>24.2955903030303</v>
      </c>
      <c r="AP153">
        <v>-9.508032401348737E-06</v>
      </c>
      <c r="AQ153">
        <v>93.42874812251745</v>
      </c>
      <c r="AR153">
        <v>0</v>
      </c>
      <c r="AS153">
        <v>0</v>
      </c>
      <c r="AT153">
        <f>IF(AR153*$H$15&gt;=AV153,1.0,(AV153/(AV153-AR153*$H$15)))</f>
        <v>0</v>
      </c>
      <c r="AU153">
        <f>(AT153-1)*100</f>
        <v>0</v>
      </c>
      <c r="AV153">
        <f>MAX(0,($B$15+$C$15*EE153)/(1+$D$15*EE153)*DX153/(DZ153+273)*$E$15)</f>
        <v>0</v>
      </c>
      <c r="AW153" t="s">
        <v>429</v>
      </c>
      <c r="AX153" t="s">
        <v>429</v>
      </c>
      <c r="AY153">
        <v>0</v>
      </c>
      <c r="AZ153">
        <v>0</v>
      </c>
      <c r="BA153">
        <f>1-AY153/AZ153</f>
        <v>0</v>
      </c>
      <c r="BB153">
        <v>0</v>
      </c>
      <c r="BC153" t="s">
        <v>429</v>
      </c>
      <c r="BD153" t="s">
        <v>429</v>
      </c>
      <c r="BE153">
        <v>0</v>
      </c>
      <c r="BF153">
        <v>0</v>
      </c>
      <c r="BG153">
        <f>1-BE153/BF153</f>
        <v>0</v>
      </c>
      <c r="BH153">
        <v>0.5</v>
      </c>
      <c r="BI153">
        <f>DH153</f>
        <v>0</v>
      </c>
      <c r="BJ153">
        <f>K153</f>
        <v>0</v>
      </c>
      <c r="BK153">
        <f>BG153*BH153*BI153</f>
        <v>0</v>
      </c>
      <c r="BL153">
        <f>(BJ153-BB153)/BI153</f>
        <v>0</v>
      </c>
      <c r="BM153">
        <f>(AZ153-BF153)/BF153</f>
        <v>0</v>
      </c>
      <c r="BN153">
        <f>AY153/(BA153+AY153/BF153)</f>
        <v>0</v>
      </c>
      <c r="BO153" t="s">
        <v>429</v>
      </c>
      <c r="BP153">
        <v>0</v>
      </c>
      <c r="BQ153">
        <f>IF(BP153&lt;&gt;0, BP153, BN153)</f>
        <v>0</v>
      </c>
      <c r="BR153">
        <f>1-BQ153/BF153</f>
        <v>0</v>
      </c>
      <c r="BS153">
        <f>(BF153-BE153)/(BF153-BQ153)</f>
        <v>0</v>
      </c>
      <c r="BT153">
        <f>(AZ153-BF153)/(AZ153-BQ153)</f>
        <v>0</v>
      </c>
      <c r="BU153">
        <f>(BF153-BE153)/(BF153-AY153)</f>
        <v>0</v>
      </c>
      <c r="BV153">
        <f>(AZ153-BF153)/(AZ153-AY153)</f>
        <v>0</v>
      </c>
      <c r="BW153">
        <f>(BS153*BQ153/BE153)</f>
        <v>0</v>
      </c>
      <c r="BX153">
        <f>(1-BW153)</f>
        <v>0</v>
      </c>
      <c r="DG153">
        <f>$B$13*EF153+$C$13*EG153+$F$13*ER153*(1-EU153)</f>
        <v>0</v>
      </c>
      <c r="DH153">
        <f>DG153*DI153</f>
        <v>0</v>
      </c>
      <c r="DI153">
        <f>($B$13*$D$11+$C$13*$D$11+$F$13*((FE153+EW153)/MAX(FE153+EW153+FF153, 0.1)*$I$11+FF153/MAX(FE153+EW153+FF153, 0.1)*$J$11))/($B$13+$C$13+$F$13)</f>
        <v>0</v>
      </c>
      <c r="DJ153">
        <f>($B$13*$K$11+$C$13*$K$11+$F$13*((FE153+EW153)/MAX(FE153+EW153+FF153, 0.1)*$P$11+FF153/MAX(FE153+EW153+FF153, 0.1)*$Q$11))/($B$13+$C$13+$F$13)</f>
        <v>0</v>
      </c>
      <c r="DK153">
        <v>1.91</v>
      </c>
      <c r="DL153">
        <v>0.5</v>
      </c>
      <c r="DM153" t="s">
        <v>430</v>
      </c>
      <c r="DN153">
        <v>2</v>
      </c>
      <c r="DO153" t="b">
        <v>1</v>
      </c>
      <c r="DP153">
        <v>1679511316.314285</v>
      </c>
      <c r="DQ153">
        <v>577.2862857142857</v>
      </c>
      <c r="DR153">
        <v>608.5107142857141</v>
      </c>
      <c r="DS153">
        <v>24.29654285714286</v>
      </c>
      <c r="DT153">
        <v>23.58001071428571</v>
      </c>
      <c r="DU153">
        <v>578.0808214285714</v>
      </c>
      <c r="DV153">
        <v>23.99736785714286</v>
      </c>
      <c r="DW153">
        <v>500.0144285714286</v>
      </c>
      <c r="DX153">
        <v>90.0009964285714</v>
      </c>
      <c r="DY153">
        <v>0.09988646428571428</v>
      </c>
      <c r="DZ153">
        <v>26.379175</v>
      </c>
      <c r="EA153">
        <v>27.49176428571429</v>
      </c>
      <c r="EB153">
        <v>999.9000000000002</v>
      </c>
      <c r="EC153">
        <v>0</v>
      </c>
      <c r="ED153">
        <v>0</v>
      </c>
      <c r="EE153">
        <v>10002.9875</v>
      </c>
      <c r="EF153">
        <v>0</v>
      </c>
      <c r="EG153">
        <v>12.46475714285714</v>
      </c>
      <c r="EH153">
        <v>-31.22448571428571</v>
      </c>
      <c r="EI153">
        <v>591.6615357142857</v>
      </c>
      <c r="EJ153">
        <v>623.2058928571429</v>
      </c>
      <c r="EK153">
        <v>0.7165304642857143</v>
      </c>
      <c r="EL153">
        <v>608.5107142857141</v>
      </c>
      <c r="EM153">
        <v>23.58001071428571</v>
      </c>
      <c r="EN153">
        <v>2.186712857142857</v>
      </c>
      <c r="EO153">
        <v>2.122225</v>
      </c>
      <c r="EP153">
        <v>18.86530714285714</v>
      </c>
      <c r="EQ153">
        <v>18.38699285714285</v>
      </c>
      <c r="ER153">
        <v>2000.012857142857</v>
      </c>
      <c r="ES153">
        <v>0.9799969285714284</v>
      </c>
      <c r="ET153">
        <v>0.02000321071428571</v>
      </c>
      <c r="EU153">
        <v>0</v>
      </c>
      <c r="EV153">
        <v>164.1215</v>
      </c>
      <c r="EW153">
        <v>5.00078</v>
      </c>
      <c r="EX153">
        <v>3285.249999999999</v>
      </c>
      <c r="EY153">
        <v>16379.72142857143</v>
      </c>
      <c r="EZ153">
        <v>38.27878571428572</v>
      </c>
      <c r="FA153">
        <v>39.24767857142857</v>
      </c>
      <c r="FB153">
        <v>38.97742857142857</v>
      </c>
      <c r="FC153">
        <v>38.64932142857143</v>
      </c>
      <c r="FD153">
        <v>39.48628571428571</v>
      </c>
      <c r="FE153">
        <v>1955.102857142857</v>
      </c>
      <c r="FF153">
        <v>39.91</v>
      </c>
      <c r="FG153">
        <v>0</v>
      </c>
      <c r="FH153">
        <v>1679511306.4</v>
      </c>
      <c r="FI153">
        <v>0</v>
      </c>
      <c r="FJ153">
        <v>164.12324</v>
      </c>
      <c r="FK153">
        <v>1.421076918140349</v>
      </c>
      <c r="FL153">
        <v>1.90000001315256</v>
      </c>
      <c r="FM153">
        <v>3285.29</v>
      </c>
      <c r="FN153">
        <v>15</v>
      </c>
      <c r="FO153">
        <v>0</v>
      </c>
      <c r="FP153" t="s">
        <v>431</v>
      </c>
      <c r="FQ153">
        <v>1679456443.1</v>
      </c>
      <c r="FR153">
        <v>1679456433.1</v>
      </c>
      <c r="FS153">
        <v>0</v>
      </c>
      <c r="FT153">
        <v>-0.109</v>
      </c>
      <c r="FU153">
        <v>0.019</v>
      </c>
      <c r="FV153">
        <v>-0.823</v>
      </c>
      <c r="FW153">
        <v>0.271</v>
      </c>
      <c r="FX153">
        <v>420</v>
      </c>
      <c r="FY153">
        <v>24</v>
      </c>
      <c r="FZ153">
        <v>0.71</v>
      </c>
      <c r="GA153">
        <v>0.25</v>
      </c>
      <c r="GB153">
        <v>-31.2106075</v>
      </c>
      <c r="GC153">
        <v>-0.6111275797373048</v>
      </c>
      <c r="GD153">
        <v>0.08924115470874437</v>
      </c>
      <c r="GE153">
        <v>0</v>
      </c>
      <c r="GF153">
        <v>0.717517675</v>
      </c>
      <c r="GG153">
        <v>-0.01540519699812506</v>
      </c>
      <c r="GH153">
        <v>0.002136191311510978</v>
      </c>
      <c r="GI153">
        <v>1</v>
      </c>
      <c r="GJ153">
        <v>1</v>
      </c>
      <c r="GK153">
        <v>2</v>
      </c>
      <c r="GL153" t="s">
        <v>432</v>
      </c>
      <c r="GM153">
        <v>3.10458</v>
      </c>
      <c r="GN153">
        <v>2.73501</v>
      </c>
      <c r="GO153">
        <v>0.114933</v>
      </c>
      <c r="GP153">
        <v>0.119041</v>
      </c>
      <c r="GQ153">
        <v>0.109052</v>
      </c>
      <c r="GR153">
        <v>0.108158</v>
      </c>
      <c r="GS153">
        <v>22801.3</v>
      </c>
      <c r="GT153">
        <v>22411.2</v>
      </c>
      <c r="GU153">
        <v>26299.5</v>
      </c>
      <c r="GV153">
        <v>25767.2</v>
      </c>
      <c r="GW153">
        <v>37608.5</v>
      </c>
      <c r="GX153">
        <v>35063.7</v>
      </c>
      <c r="GY153">
        <v>46019.9</v>
      </c>
      <c r="GZ153">
        <v>42553.9</v>
      </c>
      <c r="HA153">
        <v>1.92302</v>
      </c>
      <c r="HB153">
        <v>1.97043</v>
      </c>
      <c r="HC153">
        <v>0.114799</v>
      </c>
      <c r="HD153">
        <v>0</v>
      </c>
      <c r="HE153">
        <v>25.611</v>
      </c>
      <c r="HF153">
        <v>999.9</v>
      </c>
      <c r="HG153">
        <v>57</v>
      </c>
      <c r="HH153">
        <v>29.1</v>
      </c>
      <c r="HI153">
        <v>25.6171</v>
      </c>
      <c r="HJ153">
        <v>60.1232</v>
      </c>
      <c r="HK153">
        <v>25.5849</v>
      </c>
      <c r="HL153">
        <v>1</v>
      </c>
      <c r="HM153">
        <v>-0.116905</v>
      </c>
      <c r="HN153">
        <v>0.277906</v>
      </c>
      <c r="HO153">
        <v>20.275</v>
      </c>
      <c r="HP153">
        <v>5.21639</v>
      </c>
      <c r="HQ153">
        <v>11.9791</v>
      </c>
      <c r="HR153">
        <v>4.9648</v>
      </c>
      <c r="HS153">
        <v>3.27383</v>
      </c>
      <c r="HT153">
        <v>9999</v>
      </c>
      <c r="HU153">
        <v>9999</v>
      </c>
      <c r="HV153">
        <v>9999</v>
      </c>
      <c r="HW153">
        <v>936.4</v>
      </c>
      <c r="HX153">
        <v>1.86417</v>
      </c>
      <c r="HY153">
        <v>1.86013</v>
      </c>
      <c r="HZ153">
        <v>1.85837</v>
      </c>
      <c r="IA153">
        <v>1.85986</v>
      </c>
      <c r="IB153">
        <v>1.85989</v>
      </c>
      <c r="IC153">
        <v>1.85826</v>
      </c>
      <c r="ID153">
        <v>1.85731</v>
      </c>
      <c r="IE153">
        <v>1.8523</v>
      </c>
      <c r="IF153">
        <v>0</v>
      </c>
      <c r="IG153">
        <v>0</v>
      </c>
      <c r="IH153">
        <v>0</v>
      </c>
      <c r="II153">
        <v>0</v>
      </c>
      <c r="IJ153" t="s">
        <v>433</v>
      </c>
      <c r="IK153" t="s">
        <v>434</v>
      </c>
      <c r="IL153" t="s">
        <v>435</v>
      </c>
      <c r="IM153" t="s">
        <v>435</v>
      </c>
      <c r="IN153" t="s">
        <v>435</v>
      </c>
      <c r="IO153" t="s">
        <v>435</v>
      </c>
      <c r="IP153">
        <v>0</v>
      </c>
      <c r="IQ153">
        <v>100</v>
      </c>
      <c r="IR153">
        <v>100</v>
      </c>
      <c r="IS153">
        <v>-0.804</v>
      </c>
      <c r="IT153">
        <v>0.2992</v>
      </c>
      <c r="IU153">
        <v>-0.3228139330668147</v>
      </c>
      <c r="IV153">
        <v>-0.001399286051689175</v>
      </c>
      <c r="IW153">
        <v>1.297619083215453E-06</v>
      </c>
      <c r="IX153">
        <v>-4.997941095464379E-10</v>
      </c>
      <c r="IY153">
        <v>-0.005634625857734406</v>
      </c>
      <c r="IZ153">
        <v>-0.003512179546530375</v>
      </c>
      <c r="JA153">
        <v>0.0008073039280847738</v>
      </c>
      <c r="JB153">
        <v>-5.485301315548657E-06</v>
      </c>
      <c r="JC153">
        <v>2</v>
      </c>
      <c r="JD153">
        <v>1997</v>
      </c>
      <c r="JE153">
        <v>1</v>
      </c>
      <c r="JF153">
        <v>25</v>
      </c>
      <c r="JG153">
        <v>914.7</v>
      </c>
      <c r="JH153">
        <v>914.9</v>
      </c>
      <c r="JI153">
        <v>1.62964</v>
      </c>
      <c r="JJ153">
        <v>2.62573</v>
      </c>
      <c r="JK153">
        <v>1.49658</v>
      </c>
      <c r="JL153">
        <v>2.39136</v>
      </c>
      <c r="JM153">
        <v>1.54907</v>
      </c>
      <c r="JN153">
        <v>2.41455</v>
      </c>
      <c r="JO153">
        <v>34.3269</v>
      </c>
      <c r="JP153">
        <v>24.2013</v>
      </c>
      <c r="JQ153">
        <v>18</v>
      </c>
      <c r="JR153">
        <v>489.548</v>
      </c>
      <c r="JS153">
        <v>532.862</v>
      </c>
      <c r="JT153">
        <v>24.7507</v>
      </c>
      <c r="JU153">
        <v>25.8011</v>
      </c>
      <c r="JV153">
        <v>30.0001</v>
      </c>
      <c r="JW153">
        <v>25.8726</v>
      </c>
      <c r="JX153">
        <v>25.8219</v>
      </c>
      <c r="JY153">
        <v>32.7417</v>
      </c>
      <c r="JZ153">
        <v>10.343</v>
      </c>
      <c r="KA153">
        <v>100</v>
      </c>
      <c r="KB153">
        <v>24.7609</v>
      </c>
      <c r="KC153">
        <v>660.553</v>
      </c>
      <c r="KD153">
        <v>23.6293</v>
      </c>
      <c r="KE153">
        <v>100.543</v>
      </c>
      <c r="KF153">
        <v>100.955</v>
      </c>
    </row>
    <row r="154" spans="1:292">
      <c r="A154">
        <v>136</v>
      </c>
      <c r="B154">
        <v>1679511329.1</v>
      </c>
      <c r="C154">
        <v>2741.599999904633</v>
      </c>
      <c r="D154" t="s">
        <v>705</v>
      </c>
      <c r="E154" t="s">
        <v>706</v>
      </c>
      <c r="F154">
        <v>5</v>
      </c>
      <c r="G154" t="s">
        <v>428</v>
      </c>
      <c r="H154">
        <v>1679511321.6</v>
      </c>
      <c r="I154">
        <f>(J154)/1000</f>
        <v>0</v>
      </c>
      <c r="J154">
        <f>IF(DO154, AM154, AG154)</f>
        <v>0</v>
      </c>
      <c r="K154">
        <f>IF(DO154, AH154, AF154)</f>
        <v>0</v>
      </c>
      <c r="L154">
        <f>DQ154 - IF(AT154&gt;1, K154*DK154*100.0/(AV154*EE154), 0)</f>
        <v>0</v>
      </c>
      <c r="M154">
        <f>((S154-I154/2)*L154-K154)/(S154+I154/2)</f>
        <v>0</v>
      </c>
      <c r="N154">
        <f>M154*(DX154+DY154)/1000.0</f>
        <v>0</v>
      </c>
      <c r="O154">
        <f>(DQ154 - IF(AT154&gt;1, K154*DK154*100.0/(AV154*EE154), 0))*(DX154+DY154)/1000.0</f>
        <v>0</v>
      </c>
      <c r="P154">
        <f>2.0/((1/R154-1/Q154)+SIGN(R154)*SQRT((1/R154-1/Q154)*(1/R154-1/Q154) + 4*DL154/((DL154+1)*(DL154+1))*(2*1/R154*1/Q154-1/Q154*1/Q154)))</f>
        <v>0</v>
      </c>
      <c r="Q154">
        <f>IF(LEFT(DM154,1)&lt;&gt;"0",IF(LEFT(DM154,1)="1",3.0,DN154),$D$5+$E$5*(EE154*DX154/($K$5*1000))+$F$5*(EE154*DX154/($K$5*1000))*MAX(MIN(DK154,$J$5),$I$5)*MAX(MIN(DK154,$J$5),$I$5)+$G$5*MAX(MIN(DK154,$J$5),$I$5)*(EE154*DX154/($K$5*1000))+$H$5*(EE154*DX154/($K$5*1000))*(EE154*DX154/($K$5*1000)))</f>
        <v>0</v>
      </c>
      <c r="R154">
        <f>I154*(1000-(1000*0.61365*exp(17.502*V154/(240.97+V154))/(DX154+DY154)+DS154)/2)/(1000*0.61365*exp(17.502*V154/(240.97+V154))/(DX154+DY154)-DS154)</f>
        <v>0</v>
      </c>
      <c r="S154">
        <f>1/((DL154+1)/(P154/1.6)+1/(Q154/1.37)) + DL154/((DL154+1)/(P154/1.6) + DL154/(Q154/1.37))</f>
        <v>0</v>
      </c>
      <c r="T154">
        <f>(DG154*DJ154)</f>
        <v>0</v>
      </c>
      <c r="U154">
        <f>(DZ154+(T154+2*0.95*5.67E-8*(((DZ154+$B$9)+273)^4-(DZ154+273)^4)-44100*I154)/(1.84*29.3*Q154+8*0.95*5.67E-8*(DZ154+273)^3))</f>
        <v>0</v>
      </c>
      <c r="V154">
        <f>($C$9*EA154+$D$9*EB154+$E$9*U154)</f>
        <v>0</v>
      </c>
      <c r="W154">
        <f>0.61365*exp(17.502*V154/(240.97+V154))</f>
        <v>0</v>
      </c>
      <c r="X154">
        <f>(Y154/Z154*100)</f>
        <v>0</v>
      </c>
      <c r="Y154">
        <f>DS154*(DX154+DY154)/1000</f>
        <v>0</v>
      </c>
      <c r="Z154">
        <f>0.61365*exp(17.502*DZ154/(240.97+DZ154))</f>
        <v>0</v>
      </c>
      <c r="AA154">
        <f>(W154-DS154*(DX154+DY154)/1000)</f>
        <v>0</v>
      </c>
      <c r="AB154">
        <f>(-I154*44100)</f>
        <v>0</v>
      </c>
      <c r="AC154">
        <f>2*29.3*Q154*0.92*(DZ154-V154)</f>
        <v>0</v>
      </c>
      <c r="AD154">
        <f>2*0.95*5.67E-8*(((DZ154+$B$9)+273)^4-(V154+273)^4)</f>
        <v>0</v>
      </c>
      <c r="AE154">
        <f>T154+AD154+AB154+AC154</f>
        <v>0</v>
      </c>
      <c r="AF154">
        <f>DW154*AT154*(DR154-DQ154*(1000-AT154*DT154)/(1000-AT154*DS154))/(100*DK154)</f>
        <v>0</v>
      </c>
      <c r="AG154">
        <f>1000*DW154*AT154*(DS154-DT154)/(100*DK154*(1000-AT154*DS154))</f>
        <v>0</v>
      </c>
      <c r="AH154">
        <f>(AI154 - AJ154 - DX154*1E3/(8.314*(DZ154+273.15)) * AL154/DW154 * AK154) * DW154/(100*DK154) * (1000 - DT154)/1000</f>
        <v>0</v>
      </c>
      <c r="AI154">
        <v>656.4356642173046</v>
      </c>
      <c r="AJ154">
        <v>633.6549757575756</v>
      </c>
      <c r="AK154">
        <v>3.4085548738096</v>
      </c>
      <c r="AL154">
        <v>67.30139003579045</v>
      </c>
      <c r="AM154">
        <f>(AO154 - AN154 + DX154*1E3/(8.314*(DZ154+273.15)) * AQ154/DW154 * AP154) * DW154/(100*DK154) * 1000/(1000 - AO154)</f>
        <v>0</v>
      </c>
      <c r="AN154">
        <v>23.57808397628331</v>
      </c>
      <c r="AO154">
        <v>24.29472848484847</v>
      </c>
      <c r="AP154">
        <v>-4.273052420226489E-06</v>
      </c>
      <c r="AQ154">
        <v>93.42874812251745</v>
      </c>
      <c r="AR154">
        <v>0</v>
      </c>
      <c r="AS154">
        <v>0</v>
      </c>
      <c r="AT154">
        <f>IF(AR154*$H$15&gt;=AV154,1.0,(AV154/(AV154-AR154*$H$15)))</f>
        <v>0</v>
      </c>
      <c r="AU154">
        <f>(AT154-1)*100</f>
        <v>0</v>
      </c>
      <c r="AV154">
        <f>MAX(0,($B$15+$C$15*EE154)/(1+$D$15*EE154)*DX154/(DZ154+273)*$E$15)</f>
        <v>0</v>
      </c>
      <c r="AW154" t="s">
        <v>429</v>
      </c>
      <c r="AX154" t="s">
        <v>429</v>
      </c>
      <c r="AY154">
        <v>0</v>
      </c>
      <c r="AZ154">
        <v>0</v>
      </c>
      <c r="BA154">
        <f>1-AY154/AZ154</f>
        <v>0</v>
      </c>
      <c r="BB154">
        <v>0</v>
      </c>
      <c r="BC154" t="s">
        <v>429</v>
      </c>
      <c r="BD154" t="s">
        <v>429</v>
      </c>
      <c r="BE154">
        <v>0</v>
      </c>
      <c r="BF154">
        <v>0</v>
      </c>
      <c r="BG154">
        <f>1-BE154/BF154</f>
        <v>0</v>
      </c>
      <c r="BH154">
        <v>0.5</v>
      </c>
      <c r="BI154">
        <f>DH154</f>
        <v>0</v>
      </c>
      <c r="BJ154">
        <f>K154</f>
        <v>0</v>
      </c>
      <c r="BK154">
        <f>BG154*BH154*BI154</f>
        <v>0</v>
      </c>
      <c r="BL154">
        <f>(BJ154-BB154)/BI154</f>
        <v>0</v>
      </c>
      <c r="BM154">
        <f>(AZ154-BF154)/BF154</f>
        <v>0</v>
      </c>
      <c r="BN154">
        <f>AY154/(BA154+AY154/BF154)</f>
        <v>0</v>
      </c>
      <c r="BO154" t="s">
        <v>429</v>
      </c>
      <c r="BP154">
        <v>0</v>
      </c>
      <c r="BQ154">
        <f>IF(BP154&lt;&gt;0, BP154, BN154)</f>
        <v>0</v>
      </c>
      <c r="BR154">
        <f>1-BQ154/BF154</f>
        <v>0</v>
      </c>
      <c r="BS154">
        <f>(BF154-BE154)/(BF154-BQ154)</f>
        <v>0</v>
      </c>
      <c r="BT154">
        <f>(AZ154-BF154)/(AZ154-BQ154)</f>
        <v>0</v>
      </c>
      <c r="BU154">
        <f>(BF154-BE154)/(BF154-AY154)</f>
        <v>0</v>
      </c>
      <c r="BV154">
        <f>(AZ154-BF154)/(AZ154-AY154)</f>
        <v>0</v>
      </c>
      <c r="BW154">
        <f>(BS154*BQ154/BE154)</f>
        <v>0</v>
      </c>
      <c r="BX154">
        <f>(1-BW154)</f>
        <v>0</v>
      </c>
      <c r="DG154">
        <f>$B$13*EF154+$C$13*EG154+$F$13*ER154*(1-EU154)</f>
        <v>0</v>
      </c>
      <c r="DH154">
        <f>DG154*DI154</f>
        <v>0</v>
      </c>
      <c r="DI154">
        <f>($B$13*$D$11+$C$13*$D$11+$F$13*((FE154+EW154)/MAX(FE154+EW154+FF154, 0.1)*$I$11+FF154/MAX(FE154+EW154+FF154, 0.1)*$J$11))/($B$13+$C$13+$F$13)</f>
        <v>0</v>
      </c>
      <c r="DJ154">
        <f>($B$13*$K$11+$C$13*$K$11+$F$13*((FE154+EW154)/MAX(FE154+EW154+FF154, 0.1)*$P$11+FF154/MAX(FE154+EW154+FF154, 0.1)*$Q$11))/($B$13+$C$13+$F$13)</f>
        <v>0</v>
      </c>
      <c r="DK154">
        <v>1.91</v>
      </c>
      <c r="DL154">
        <v>0.5</v>
      </c>
      <c r="DM154" t="s">
        <v>430</v>
      </c>
      <c r="DN154">
        <v>2</v>
      </c>
      <c r="DO154" t="b">
        <v>1</v>
      </c>
      <c r="DP154">
        <v>1679511321.6</v>
      </c>
      <c r="DQ154">
        <v>594.9345185185184</v>
      </c>
      <c r="DR154">
        <v>626.304037037037</v>
      </c>
      <c r="DS154">
        <v>24.29594814814815</v>
      </c>
      <c r="DT154">
        <v>23.57908518518519</v>
      </c>
      <c r="DU154">
        <v>595.7360000000001</v>
      </c>
      <c r="DV154">
        <v>23.99678518518519</v>
      </c>
      <c r="DW154">
        <v>500.0244814814815</v>
      </c>
      <c r="DX154">
        <v>90.00181111111111</v>
      </c>
      <c r="DY154">
        <v>0.09998368148148148</v>
      </c>
      <c r="DZ154">
        <v>26.37818518518518</v>
      </c>
      <c r="EA154">
        <v>27.49137407407407</v>
      </c>
      <c r="EB154">
        <v>999.9000000000001</v>
      </c>
      <c r="EC154">
        <v>0</v>
      </c>
      <c r="ED154">
        <v>0</v>
      </c>
      <c r="EE154">
        <v>9974.511111111113</v>
      </c>
      <c r="EF154">
        <v>0</v>
      </c>
      <c r="EG154">
        <v>12.45758148148148</v>
      </c>
      <c r="EH154">
        <v>-31.36952962962964</v>
      </c>
      <c r="EI154">
        <v>609.7488518518518</v>
      </c>
      <c r="EJ154">
        <v>641.4282592592592</v>
      </c>
      <c r="EK154">
        <v>0.7168568518518518</v>
      </c>
      <c r="EL154">
        <v>626.304037037037</v>
      </c>
      <c r="EM154">
        <v>23.57908518518519</v>
      </c>
      <c r="EN154">
        <v>2.18667962962963</v>
      </c>
      <c r="EO154">
        <v>2.122160740740741</v>
      </c>
      <c r="EP154">
        <v>18.86505925925926</v>
      </c>
      <c r="EQ154">
        <v>18.38651111111111</v>
      </c>
      <c r="ER154">
        <v>2000.004444444445</v>
      </c>
      <c r="ES154">
        <v>0.9799967777777775</v>
      </c>
      <c r="ET154">
        <v>0.02000336296296296</v>
      </c>
      <c r="EU154">
        <v>0</v>
      </c>
      <c r="EV154">
        <v>164.2231851851851</v>
      </c>
      <c r="EW154">
        <v>5.00078</v>
      </c>
      <c r="EX154">
        <v>3285.408888888889</v>
      </c>
      <c r="EY154">
        <v>16379.65185185185</v>
      </c>
      <c r="EZ154">
        <v>38.26362962962963</v>
      </c>
      <c r="FA154">
        <v>39.23133333333333</v>
      </c>
      <c r="FB154">
        <v>38.9511111111111</v>
      </c>
      <c r="FC154">
        <v>38.62940740740741</v>
      </c>
      <c r="FD154">
        <v>39.46725925925926</v>
      </c>
      <c r="FE154">
        <v>1955.094444444445</v>
      </c>
      <c r="FF154">
        <v>39.91</v>
      </c>
      <c r="FG154">
        <v>0</v>
      </c>
      <c r="FH154">
        <v>1679511311.2</v>
      </c>
      <c r="FI154">
        <v>0</v>
      </c>
      <c r="FJ154">
        <v>164.19756</v>
      </c>
      <c r="FK154">
        <v>-0.7236153851105818</v>
      </c>
      <c r="FL154">
        <v>3.0207692442796</v>
      </c>
      <c r="FM154">
        <v>3285.4448</v>
      </c>
      <c r="FN154">
        <v>15</v>
      </c>
      <c r="FO154">
        <v>0</v>
      </c>
      <c r="FP154" t="s">
        <v>431</v>
      </c>
      <c r="FQ154">
        <v>1679456443.1</v>
      </c>
      <c r="FR154">
        <v>1679456433.1</v>
      </c>
      <c r="FS154">
        <v>0</v>
      </c>
      <c r="FT154">
        <v>-0.109</v>
      </c>
      <c r="FU154">
        <v>0.019</v>
      </c>
      <c r="FV154">
        <v>-0.823</v>
      </c>
      <c r="FW154">
        <v>0.271</v>
      </c>
      <c r="FX154">
        <v>420</v>
      </c>
      <c r="FY154">
        <v>24</v>
      </c>
      <c r="FZ154">
        <v>0.71</v>
      </c>
      <c r="GA154">
        <v>0.25</v>
      </c>
      <c r="GB154">
        <v>-31.29309</v>
      </c>
      <c r="GC154">
        <v>-1.635651782363977</v>
      </c>
      <c r="GD154">
        <v>0.1630994141620385</v>
      </c>
      <c r="GE154">
        <v>0</v>
      </c>
      <c r="GF154">
        <v>0.7166935249999999</v>
      </c>
      <c r="GG154">
        <v>0.0005165515947448329</v>
      </c>
      <c r="GH154">
        <v>0.0009516337002097962</v>
      </c>
      <c r="GI154">
        <v>1</v>
      </c>
      <c r="GJ154">
        <v>1</v>
      </c>
      <c r="GK154">
        <v>2</v>
      </c>
      <c r="GL154" t="s">
        <v>432</v>
      </c>
      <c r="GM154">
        <v>3.10452</v>
      </c>
      <c r="GN154">
        <v>2.73498</v>
      </c>
      <c r="GO154">
        <v>0.117141</v>
      </c>
      <c r="GP154">
        <v>0.121196</v>
      </c>
      <c r="GQ154">
        <v>0.10905</v>
      </c>
      <c r="GR154">
        <v>0.108148</v>
      </c>
      <c r="GS154">
        <v>22744.5</v>
      </c>
      <c r="GT154">
        <v>22356.1</v>
      </c>
      <c r="GU154">
        <v>26299.6</v>
      </c>
      <c r="GV154">
        <v>25767</v>
      </c>
      <c r="GW154">
        <v>37608.8</v>
      </c>
      <c r="GX154">
        <v>35063.9</v>
      </c>
      <c r="GY154">
        <v>46019.9</v>
      </c>
      <c r="GZ154">
        <v>42553.4</v>
      </c>
      <c r="HA154">
        <v>1.92327</v>
      </c>
      <c r="HB154">
        <v>1.97057</v>
      </c>
      <c r="HC154">
        <v>0.11564</v>
      </c>
      <c r="HD154">
        <v>0</v>
      </c>
      <c r="HE154">
        <v>25.6127</v>
      </c>
      <c r="HF154">
        <v>999.9</v>
      </c>
      <c r="HG154">
        <v>57</v>
      </c>
      <c r="HH154">
        <v>29.1</v>
      </c>
      <c r="HI154">
        <v>25.6198</v>
      </c>
      <c r="HJ154">
        <v>60.7032</v>
      </c>
      <c r="HK154">
        <v>25.5609</v>
      </c>
      <c r="HL154">
        <v>1</v>
      </c>
      <c r="HM154">
        <v>-0.116651</v>
      </c>
      <c r="HN154">
        <v>0.275882</v>
      </c>
      <c r="HO154">
        <v>20.275</v>
      </c>
      <c r="HP154">
        <v>5.21534</v>
      </c>
      <c r="HQ154">
        <v>11.9787</v>
      </c>
      <c r="HR154">
        <v>4.96455</v>
      </c>
      <c r="HS154">
        <v>3.27373</v>
      </c>
      <c r="HT154">
        <v>9999</v>
      </c>
      <c r="HU154">
        <v>9999</v>
      </c>
      <c r="HV154">
        <v>9999</v>
      </c>
      <c r="HW154">
        <v>936.4</v>
      </c>
      <c r="HX154">
        <v>1.86417</v>
      </c>
      <c r="HY154">
        <v>1.86013</v>
      </c>
      <c r="HZ154">
        <v>1.85837</v>
      </c>
      <c r="IA154">
        <v>1.85989</v>
      </c>
      <c r="IB154">
        <v>1.8599</v>
      </c>
      <c r="IC154">
        <v>1.85831</v>
      </c>
      <c r="ID154">
        <v>1.85732</v>
      </c>
      <c r="IE154">
        <v>1.85234</v>
      </c>
      <c r="IF154">
        <v>0</v>
      </c>
      <c r="IG154">
        <v>0</v>
      </c>
      <c r="IH154">
        <v>0</v>
      </c>
      <c r="II154">
        <v>0</v>
      </c>
      <c r="IJ154" t="s">
        <v>433</v>
      </c>
      <c r="IK154" t="s">
        <v>434</v>
      </c>
      <c r="IL154" t="s">
        <v>435</v>
      </c>
      <c r="IM154" t="s">
        <v>435</v>
      </c>
      <c r="IN154" t="s">
        <v>435</v>
      </c>
      <c r="IO154" t="s">
        <v>435</v>
      </c>
      <c r="IP154">
        <v>0</v>
      </c>
      <c r="IQ154">
        <v>100</v>
      </c>
      <c r="IR154">
        <v>100</v>
      </c>
      <c r="IS154">
        <v>-0.8110000000000001</v>
      </c>
      <c r="IT154">
        <v>0.2992</v>
      </c>
      <c r="IU154">
        <v>-0.3228139330668147</v>
      </c>
      <c r="IV154">
        <v>-0.001399286051689175</v>
      </c>
      <c r="IW154">
        <v>1.297619083215453E-06</v>
      </c>
      <c r="IX154">
        <v>-4.997941095464379E-10</v>
      </c>
      <c r="IY154">
        <v>-0.005634625857734406</v>
      </c>
      <c r="IZ154">
        <v>-0.003512179546530375</v>
      </c>
      <c r="JA154">
        <v>0.0008073039280847738</v>
      </c>
      <c r="JB154">
        <v>-5.485301315548657E-06</v>
      </c>
      <c r="JC154">
        <v>2</v>
      </c>
      <c r="JD154">
        <v>1997</v>
      </c>
      <c r="JE154">
        <v>1</v>
      </c>
      <c r="JF154">
        <v>25</v>
      </c>
      <c r="JG154">
        <v>914.8</v>
      </c>
      <c r="JH154">
        <v>914.9</v>
      </c>
      <c r="JI154">
        <v>1.66626</v>
      </c>
      <c r="JJ154">
        <v>2.63062</v>
      </c>
      <c r="JK154">
        <v>1.49658</v>
      </c>
      <c r="JL154">
        <v>2.39136</v>
      </c>
      <c r="JM154">
        <v>1.54907</v>
      </c>
      <c r="JN154">
        <v>2.35474</v>
      </c>
      <c r="JO154">
        <v>34.3497</v>
      </c>
      <c r="JP154">
        <v>24.1926</v>
      </c>
      <c r="JQ154">
        <v>18</v>
      </c>
      <c r="JR154">
        <v>489.715</v>
      </c>
      <c r="JS154">
        <v>532.9930000000001</v>
      </c>
      <c r="JT154">
        <v>24.76</v>
      </c>
      <c r="JU154">
        <v>25.8039</v>
      </c>
      <c r="JV154">
        <v>30.0004</v>
      </c>
      <c r="JW154">
        <v>25.8754</v>
      </c>
      <c r="JX154">
        <v>25.8247</v>
      </c>
      <c r="JY154">
        <v>33.4635</v>
      </c>
      <c r="JZ154">
        <v>10.343</v>
      </c>
      <c r="KA154">
        <v>100</v>
      </c>
      <c r="KB154">
        <v>24.7661</v>
      </c>
      <c r="KC154">
        <v>673.918</v>
      </c>
      <c r="KD154">
        <v>23.6293</v>
      </c>
      <c r="KE154">
        <v>100.543</v>
      </c>
      <c r="KF154">
        <v>100.954</v>
      </c>
    </row>
    <row r="155" spans="1:292">
      <c r="A155">
        <v>137</v>
      </c>
      <c r="B155">
        <v>1679511334.1</v>
      </c>
      <c r="C155">
        <v>2746.599999904633</v>
      </c>
      <c r="D155" t="s">
        <v>707</v>
      </c>
      <c r="E155" t="s">
        <v>708</v>
      </c>
      <c r="F155">
        <v>5</v>
      </c>
      <c r="G155" t="s">
        <v>428</v>
      </c>
      <c r="H155">
        <v>1679511326.314285</v>
      </c>
      <c r="I155">
        <f>(J155)/1000</f>
        <v>0</v>
      </c>
      <c r="J155">
        <f>IF(DO155, AM155, AG155)</f>
        <v>0</v>
      </c>
      <c r="K155">
        <f>IF(DO155, AH155, AF155)</f>
        <v>0</v>
      </c>
      <c r="L155">
        <f>DQ155 - IF(AT155&gt;1, K155*DK155*100.0/(AV155*EE155), 0)</f>
        <v>0</v>
      </c>
      <c r="M155">
        <f>((S155-I155/2)*L155-K155)/(S155+I155/2)</f>
        <v>0</v>
      </c>
      <c r="N155">
        <f>M155*(DX155+DY155)/1000.0</f>
        <v>0</v>
      </c>
      <c r="O155">
        <f>(DQ155 - IF(AT155&gt;1, K155*DK155*100.0/(AV155*EE155), 0))*(DX155+DY155)/1000.0</f>
        <v>0</v>
      </c>
      <c r="P155">
        <f>2.0/((1/R155-1/Q155)+SIGN(R155)*SQRT((1/R155-1/Q155)*(1/R155-1/Q155) + 4*DL155/((DL155+1)*(DL155+1))*(2*1/R155*1/Q155-1/Q155*1/Q155)))</f>
        <v>0</v>
      </c>
      <c r="Q155">
        <f>IF(LEFT(DM155,1)&lt;&gt;"0",IF(LEFT(DM155,1)="1",3.0,DN155),$D$5+$E$5*(EE155*DX155/($K$5*1000))+$F$5*(EE155*DX155/($K$5*1000))*MAX(MIN(DK155,$J$5),$I$5)*MAX(MIN(DK155,$J$5),$I$5)+$G$5*MAX(MIN(DK155,$J$5),$I$5)*(EE155*DX155/($K$5*1000))+$H$5*(EE155*DX155/($K$5*1000))*(EE155*DX155/($K$5*1000)))</f>
        <v>0</v>
      </c>
      <c r="R155">
        <f>I155*(1000-(1000*0.61365*exp(17.502*V155/(240.97+V155))/(DX155+DY155)+DS155)/2)/(1000*0.61365*exp(17.502*V155/(240.97+V155))/(DX155+DY155)-DS155)</f>
        <v>0</v>
      </c>
      <c r="S155">
        <f>1/((DL155+1)/(P155/1.6)+1/(Q155/1.37)) + DL155/((DL155+1)/(P155/1.6) + DL155/(Q155/1.37))</f>
        <v>0</v>
      </c>
      <c r="T155">
        <f>(DG155*DJ155)</f>
        <v>0</v>
      </c>
      <c r="U155">
        <f>(DZ155+(T155+2*0.95*5.67E-8*(((DZ155+$B$9)+273)^4-(DZ155+273)^4)-44100*I155)/(1.84*29.3*Q155+8*0.95*5.67E-8*(DZ155+273)^3))</f>
        <v>0</v>
      </c>
      <c r="V155">
        <f>($C$9*EA155+$D$9*EB155+$E$9*U155)</f>
        <v>0</v>
      </c>
      <c r="W155">
        <f>0.61365*exp(17.502*V155/(240.97+V155))</f>
        <v>0</v>
      </c>
      <c r="X155">
        <f>(Y155/Z155*100)</f>
        <v>0</v>
      </c>
      <c r="Y155">
        <f>DS155*(DX155+DY155)/1000</f>
        <v>0</v>
      </c>
      <c r="Z155">
        <f>0.61365*exp(17.502*DZ155/(240.97+DZ155))</f>
        <v>0</v>
      </c>
      <c r="AA155">
        <f>(W155-DS155*(DX155+DY155)/1000)</f>
        <v>0</v>
      </c>
      <c r="AB155">
        <f>(-I155*44100)</f>
        <v>0</v>
      </c>
      <c r="AC155">
        <f>2*29.3*Q155*0.92*(DZ155-V155)</f>
        <v>0</v>
      </c>
      <c r="AD155">
        <f>2*0.95*5.67E-8*(((DZ155+$B$9)+273)^4-(V155+273)^4)</f>
        <v>0</v>
      </c>
      <c r="AE155">
        <f>T155+AD155+AB155+AC155</f>
        <v>0</v>
      </c>
      <c r="AF155">
        <f>DW155*AT155*(DR155-DQ155*(1000-AT155*DT155)/(1000-AT155*DS155))/(100*DK155)</f>
        <v>0</v>
      </c>
      <c r="AG155">
        <f>1000*DW155*AT155*(DS155-DT155)/(100*DK155*(1000-AT155*DS155))</f>
        <v>0</v>
      </c>
      <c r="AH155">
        <f>(AI155 - AJ155 - DX155*1E3/(8.314*(DZ155+273.15)) * AL155/DW155 * AK155) * DW155/(100*DK155) * (1000 - DT155)/1000</f>
        <v>0</v>
      </c>
      <c r="AI155">
        <v>673.540277862686</v>
      </c>
      <c r="AJ155">
        <v>650.8404060606057</v>
      </c>
      <c r="AK155">
        <v>3.438236718638691</v>
      </c>
      <c r="AL155">
        <v>67.30139003579045</v>
      </c>
      <c r="AM155">
        <f>(AO155 - AN155 + DX155*1E3/(8.314*(DZ155+273.15)) * AQ155/DW155 * AP155) * DW155/(100*DK155) * 1000/(1000 - AO155)</f>
        <v>0</v>
      </c>
      <c r="AN155">
        <v>23.57549466375532</v>
      </c>
      <c r="AO155">
        <v>24.29699454545454</v>
      </c>
      <c r="AP155">
        <v>1.076649518143893E-05</v>
      </c>
      <c r="AQ155">
        <v>93.42874812251745</v>
      </c>
      <c r="AR155">
        <v>0</v>
      </c>
      <c r="AS155">
        <v>0</v>
      </c>
      <c r="AT155">
        <f>IF(AR155*$H$15&gt;=AV155,1.0,(AV155/(AV155-AR155*$H$15)))</f>
        <v>0</v>
      </c>
      <c r="AU155">
        <f>(AT155-1)*100</f>
        <v>0</v>
      </c>
      <c r="AV155">
        <f>MAX(0,($B$15+$C$15*EE155)/(1+$D$15*EE155)*DX155/(DZ155+273)*$E$15)</f>
        <v>0</v>
      </c>
      <c r="AW155" t="s">
        <v>429</v>
      </c>
      <c r="AX155" t="s">
        <v>429</v>
      </c>
      <c r="AY155">
        <v>0</v>
      </c>
      <c r="AZ155">
        <v>0</v>
      </c>
      <c r="BA155">
        <f>1-AY155/AZ155</f>
        <v>0</v>
      </c>
      <c r="BB155">
        <v>0</v>
      </c>
      <c r="BC155" t="s">
        <v>429</v>
      </c>
      <c r="BD155" t="s">
        <v>429</v>
      </c>
      <c r="BE155">
        <v>0</v>
      </c>
      <c r="BF155">
        <v>0</v>
      </c>
      <c r="BG155">
        <f>1-BE155/BF155</f>
        <v>0</v>
      </c>
      <c r="BH155">
        <v>0.5</v>
      </c>
      <c r="BI155">
        <f>DH155</f>
        <v>0</v>
      </c>
      <c r="BJ155">
        <f>K155</f>
        <v>0</v>
      </c>
      <c r="BK155">
        <f>BG155*BH155*BI155</f>
        <v>0</v>
      </c>
      <c r="BL155">
        <f>(BJ155-BB155)/BI155</f>
        <v>0</v>
      </c>
      <c r="BM155">
        <f>(AZ155-BF155)/BF155</f>
        <v>0</v>
      </c>
      <c r="BN155">
        <f>AY155/(BA155+AY155/BF155)</f>
        <v>0</v>
      </c>
      <c r="BO155" t="s">
        <v>429</v>
      </c>
      <c r="BP155">
        <v>0</v>
      </c>
      <c r="BQ155">
        <f>IF(BP155&lt;&gt;0, BP155, BN155)</f>
        <v>0</v>
      </c>
      <c r="BR155">
        <f>1-BQ155/BF155</f>
        <v>0</v>
      </c>
      <c r="BS155">
        <f>(BF155-BE155)/(BF155-BQ155)</f>
        <v>0</v>
      </c>
      <c r="BT155">
        <f>(AZ155-BF155)/(AZ155-BQ155)</f>
        <v>0</v>
      </c>
      <c r="BU155">
        <f>(BF155-BE155)/(BF155-AY155)</f>
        <v>0</v>
      </c>
      <c r="BV155">
        <f>(AZ155-BF155)/(AZ155-AY155)</f>
        <v>0</v>
      </c>
      <c r="BW155">
        <f>(BS155*BQ155/BE155)</f>
        <v>0</v>
      </c>
      <c r="BX155">
        <f>(1-BW155)</f>
        <v>0</v>
      </c>
      <c r="DG155">
        <f>$B$13*EF155+$C$13*EG155+$F$13*ER155*(1-EU155)</f>
        <v>0</v>
      </c>
      <c r="DH155">
        <f>DG155*DI155</f>
        <v>0</v>
      </c>
      <c r="DI155">
        <f>($B$13*$D$11+$C$13*$D$11+$F$13*((FE155+EW155)/MAX(FE155+EW155+FF155, 0.1)*$I$11+FF155/MAX(FE155+EW155+FF155, 0.1)*$J$11))/($B$13+$C$13+$F$13)</f>
        <v>0</v>
      </c>
      <c r="DJ155">
        <f>($B$13*$K$11+$C$13*$K$11+$F$13*((FE155+EW155)/MAX(FE155+EW155+FF155, 0.1)*$P$11+FF155/MAX(FE155+EW155+FF155, 0.1)*$Q$11))/($B$13+$C$13+$F$13)</f>
        <v>0</v>
      </c>
      <c r="DK155">
        <v>1.91</v>
      </c>
      <c r="DL155">
        <v>0.5</v>
      </c>
      <c r="DM155" t="s">
        <v>430</v>
      </c>
      <c r="DN155">
        <v>2</v>
      </c>
      <c r="DO155" t="b">
        <v>1</v>
      </c>
      <c r="DP155">
        <v>1679511326.314285</v>
      </c>
      <c r="DQ155">
        <v>610.6640714285713</v>
      </c>
      <c r="DR155">
        <v>642.1462857142858</v>
      </c>
      <c r="DS155">
        <v>24.29559642857143</v>
      </c>
      <c r="DT155">
        <v>23.57761071428571</v>
      </c>
      <c r="DU155">
        <v>611.4715714285715</v>
      </c>
      <c r="DV155">
        <v>23.99643571428571</v>
      </c>
      <c r="DW155">
        <v>499.9901071428572</v>
      </c>
      <c r="DX155">
        <v>90.00140357142857</v>
      </c>
      <c r="DY155">
        <v>0.099920675</v>
      </c>
      <c r="DZ155">
        <v>26.37792500000001</v>
      </c>
      <c r="EA155">
        <v>27.49614642857142</v>
      </c>
      <c r="EB155">
        <v>999.9000000000002</v>
      </c>
      <c r="EC155">
        <v>0</v>
      </c>
      <c r="ED155">
        <v>0</v>
      </c>
      <c r="EE155">
        <v>9982.941785714287</v>
      </c>
      <c r="EF155">
        <v>0</v>
      </c>
      <c r="EG155">
        <v>12.46101428571428</v>
      </c>
      <c r="EH155">
        <v>-31.48226428571428</v>
      </c>
      <c r="EI155">
        <v>625.8699285714285</v>
      </c>
      <c r="EJ155">
        <v>657.6521785714285</v>
      </c>
      <c r="EK155">
        <v>0.7179681785714286</v>
      </c>
      <c r="EL155">
        <v>642.1462857142858</v>
      </c>
      <c r="EM155">
        <v>23.57761071428571</v>
      </c>
      <c r="EN155">
        <v>2.186637857142857</v>
      </c>
      <c r="EO155">
        <v>2.122018571428571</v>
      </c>
      <c r="EP155">
        <v>18.86475</v>
      </c>
      <c r="EQ155">
        <v>18.38544285714286</v>
      </c>
      <c r="ER155">
        <v>1999.998214285714</v>
      </c>
      <c r="ES155">
        <v>0.9799966071428569</v>
      </c>
      <c r="ET155">
        <v>0.02000353571428571</v>
      </c>
      <c r="EU155">
        <v>0</v>
      </c>
      <c r="EV155">
        <v>164.2311785714286</v>
      </c>
      <c r="EW155">
        <v>5.00078</v>
      </c>
      <c r="EX155">
        <v>3285.622857142857</v>
      </c>
      <c r="EY155">
        <v>16379.59642857143</v>
      </c>
      <c r="EZ155">
        <v>38.24528571428571</v>
      </c>
      <c r="FA155">
        <v>39.21625</v>
      </c>
      <c r="FB155">
        <v>38.88142857142856</v>
      </c>
      <c r="FC155">
        <v>38.61582142857143</v>
      </c>
      <c r="FD155">
        <v>39.43496428571427</v>
      </c>
      <c r="FE155">
        <v>1955.088214285714</v>
      </c>
      <c r="FF155">
        <v>39.91</v>
      </c>
      <c r="FG155">
        <v>0</v>
      </c>
      <c r="FH155">
        <v>1679511316.6</v>
      </c>
      <c r="FI155">
        <v>0</v>
      </c>
      <c r="FJ155">
        <v>164.1854615384615</v>
      </c>
      <c r="FK155">
        <v>-0.1503589751202729</v>
      </c>
      <c r="FL155">
        <v>2.922393147817222</v>
      </c>
      <c r="FM155">
        <v>3285.67</v>
      </c>
      <c r="FN155">
        <v>15</v>
      </c>
      <c r="FO155">
        <v>0</v>
      </c>
      <c r="FP155" t="s">
        <v>431</v>
      </c>
      <c r="FQ155">
        <v>1679456443.1</v>
      </c>
      <c r="FR155">
        <v>1679456433.1</v>
      </c>
      <c r="FS155">
        <v>0</v>
      </c>
      <c r="FT155">
        <v>-0.109</v>
      </c>
      <c r="FU155">
        <v>0.019</v>
      </c>
      <c r="FV155">
        <v>-0.823</v>
      </c>
      <c r="FW155">
        <v>0.271</v>
      </c>
      <c r="FX155">
        <v>420</v>
      </c>
      <c r="FY155">
        <v>24</v>
      </c>
      <c r="FZ155">
        <v>0.71</v>
      </c>
      <c r="GA155">
        <v>0.25</v>
      </c>
      <c r="GB155">
        <v>-31.4086</v>
      </c>
      <c r="GC155">
        <v>-1.472502439024359</v>
      </c>
      <c r="GD155">
        <v>0.1529888900796554</v>
      </c>
      <c r="GE155">
        <v>0</v>
      </c>
      <c r="GF155">
        <v>0.7177404146341463</v>
      </c>
      <c r="GG155">
        <v>0.0134425714285723</v>
      </c>
      <c r="GH155">
        <v>0.001894794653596543</v>
      </c>
      <c r="GI155">
        <v>1</v>
      </c>
      <c r="GJ155">
        <v>1</v>
      </c>
      <c r="GK155">
        <v>2</v>
      </c>
      <c r="GL155" t="s">
        <v>432</v>
      </c>
      <c r="GM155">
        <v>3.10449</v>
      </c>
      <c r="GN155">
        <v>2.73551</v>
      </c>
      <c r="GO155">
        <v>0.119328</v>
      </c>
      <c r="GP155">
        <v>0.123337</v>
      </c>
      <c r="GQ155">
        <v>0.10905</v>
      </c>
      <c r="GR155">
        <v>0.108139</v>
      </c>
      <c r="GS155">
        <v>22688.2</v>
      </c>
      <c r="GT155">
        <v>22301.5</v>
      </c>
      <c r="GU155">
        <v>26299.6</v>
      </c>
      <c r="GV155">
        <v>25766.8</v>
      </c>
      <c r="GW155">
        <v>37609</v>
      </c>
      <c r="GX155">
        <v>35064.5</v>
      </c>
      <c r="GY155">
        <v>46019.8</v>
      </c>
      <c r="GZ155">
        <v>42553.5</v>
      </c>
      <c r="HA155">
        <v>1.9227</v>
      </c>
      <c r="HB155">
        <v>1.9707</v>
      </c>
      <c r="HC155">
        <v>0.114817</v>
      </c>
      <c r="HD155">
        <v>0</v>
      </c>
      <c r="HE155">
        <v>25.6145</v>
      </c>
      <c r="HF155">
        <v>999.9</v>
      </c>
      <c r="HG155">
        <v>57</v>
      </c>
      <c r="HH155">
        <v>29.1</v>
      </c>
      <c r="HI155">
        <v>25.6167</v>
      </c>
      <c r="HJ155">
        <v>60.7732</v>
      </c>
      <c r="HK155">
        <v>25.5929</v>
      </c>
      <c r="HL155">
        <v>1</v>
      </c>
      <c r="HM155">
        <v>-0.116418</v>
      </c>
      <c r="HN155">
        <v>0.294695</v>
      </c>
      <c r="HO155">
        <v>20.2751</v>
      </c>
      <c r="HP155">
        <v>5.21594</v>
      </c>
      <c r="HQ155">
        <v>11.9782</v>
      </c>
      <c r="HR155">
        <v>4.9647</v>
      </c>
      <c r="HS155">
        <v>3.27375</v>
      </c>
      <c r="HT155">
        <v>9999</v>
      </c>
      <c r="HU155">
        <v>9999</v>
      </c>
      <c r="HV155">
        <v>9999</v>
      </c>
      <c r="HW155">
        <v>936.4</v>
      </c>
      <c r="HX155">
        <v>1.86417</v>
      </c>
      <c r="HY155">
        <v>1.86014</v>
      </c>
      <c r="HZ155">
        <v>1.85836</v>
      </c>
      <c r="IA155">
        <v>1.85988</v>
      </c>
      <c r="IB155">
        <v>1.85989</v>
      </c>
      <c r="IC155">
        <v>1.85831</v>
      </c>
      <c r="ID155">
        <v>1.85734</v>
      </c>
      <c r="IE155">
        <v>1.85229</v>
      </c>
      <c r="IF155">
        <v>0</v>
      </c>
      <c r="IG155">
        <v>0</v>
      </c>
      <c r="IH155">
        <v>0</v>
      </c>
      <c r="II155">
        <v>0</v>
      </c>
      <c r="IJ155" t="s">
        <v>433</v>
      </c>
      <c r="IK155" t="s">
        <v>434</v>
      </c>
      <c r="IL155" t="s">
        <v>435</v>
      </c>
      <c r="IM155" t="s">
        <v>435</v>
      </c>
      <c r="IN155" t="s">
        <v>435</v>
      </c>
      <c r="IO155" t="s">
        <v>435</v>
      </c>
      <c r="IP155">
        <v>0</v>
      </c>
      <c r="IQ155">
        <v>100</v>
      </c>
      <c r="IR155">
        <v>100</v>
      </c>
      <c r="IS155">
        <v>-0.8169999999999999</v>
      </c>
      <c r="IT155">
        <v>0.2992</v>
      </c>
      <c r="IU155">
        <v>-0.3228139330668147</v>
      </c>
      <c r="IV155">
        <v>-0.001399286051689175</v>
      </c>
      <c r="IW155">
        <v>1.297619083215453E-06</v>
      </c>
      <c r="IX155">
        <v>-4.997941095464379E-10</v>
      </c>
      <c r="IY155">
        <v>-0.005634625857734406</v>
      </c>
      <c r="IZ155">
        <v>-0.003512179546530375</v>
      </c>
      <c r="JA155">
        <v>0.0008073039280847738</v>
      </c>
      <c r="JB155">
        <v>-5.485301315548657E-06</v>
      </c>
      <c r="JC155">
        <v>2</v>
      </c>
      <c r="JD155">
        <v>1997</v>
      </c>
      <c r="JE155">
        <v>1</v>
      </c>
      <c r="JF155">
        <v>25</v>
      </c>
      <c r="JG155">
        <v>914.9</v>
      </c>
      <c r="JH155">
        <v>915</v>
      </c>
      <c r="JI155">
        <v>1.698</v>
      </c>
      <c r="JJ155">
        <v>2.63062</v>
      </c>
      <c r="JK155">
        <v>1.49658</v>
      </c>
      <c r="JL155">
        <v>2.39136</v>
      </c>
      <c r="JM155">
        <v>1.54907</v>
      </c>
      <c r="JN155">
        <v>2.31689</v>
      </c>
      <c r="JO155">
        <v>34.3497</v>
      </c>
      <c r="JP155">
        <v>24.1926</v>
      </c>
      <c r="JQ155">
        <v>18</v>
      </c>
      <c r="JR155">
        <v>489.401</v>
      </c>
      <c r="JS155">
        <v>533.101</v>
      </c>
      <c r="JT155">
        <v>24.7666</v>
      </c>
      <c r="JU155">
        <v>25.8067</v>
      </c>
      <c r="JV155">
        <v>30.0004</v>
      </c>
      <c r="JW155">
        <v>25.8776</v>
      </c>
      <c r="JX155">
        <v>25.8269</v>
      </c>
      <c r="JY155">
        <v>34.104</v>
      </c>
      <c r="JZ155">
        <v>10.343</v>
      </c>
      <c r="KA155">
        <v>100</v>
      </c>
      <c r="KB155">
        <v>24.755</v>
      </c>
      <c r="KC155">
        <v>693.953</v>
      </c>
      <c r="KD155">
        <v>23.6293</v>
      </c>
      <c r="KE155">
        <v>100.543</v>
      </c>
      <c r="KF155">
        <v>100.953</v>
      </c>
    </row>
    <row r="156" spans="1:292">
      <c r="A156">
        <v>138</v>
      </c>
      <c r="B156">
        <v>1679511339.1</v>
      </c>
      <c r="C156">
        <v>2751.599999904633</v>
      </c>
      <c r="D156" t="s">
        <v>709</v>
      </c>
      <c r="E156" t="s">
        <v>710</v>
      </c>
      <c r="F156">
        <v>5</v>
      </c>
      <c r="G156" t="s">
        <v>428</v>
      </c>
      <c r="H156">
        <v>1679511331.6</v>
      </c>
      <c r="I156">
        <f>(J156)/1000</f>
        <v>0</v>
      </c>
      <c r="J156">
        <f>IF(DO156, AM156, AG156)</f>
        <v>0</v>
      </c>
      <c r="K156">
        <f>IF(DO156, AH156, AF156)</f>
        <v>0</v>
      </c>
      <c r="L156">
        <f>DQ156 - IF(AT156&gt;1, K156*DK156*100.0/(AV156*EE156), 0)</f>
        <v>0</v>
      </c>
      <c r="M156">
        <f>((S156-I156/2)*L156-K156)/(S156+I156/2)</f>
        <v>0</v>
      </c>
      <c r="N156">
        <f>M156*(DX156+DY156)/1000.0</f>
        <v>0</v>
      </c>
      <c r="O156">
        <f>(DQ156 - IF(AT156&gt;1, K156*DK156*100.0/(AV156*EE156), 0))*(DX156+DY156)/1000.0</f>
        <v>0</v>
      </c>
      <c r="P156">
        <f>2.0/((1/R156-1/Q156)+SIGN(R156)*SQRT((1/R156-1/Q156)*(1/R156-1/Q156) + 4*DL156/((DL156+1)*(DL156+1))*(2*1/R156*1/Q156-1/Q156*1/Q156)))</f>
        <v>0</v>
      </c>
      <c r="Q156">
        <f>IF(LEFT(DM156,1)&lt;&gt;"0",IF(LEFT(DM156,1)="1",3.0,DN156),$D$5+$E$5*(EE156*DX156/($K$5*1000))+$F$5*(EE156*DX156/($K$5*1000))*MAX(MIN(DK156,$J$5),$I$5)*MAX(MIN(DK156,$J$5),$I$5)+$G$5*MAX(MIN(DK156,$J$5),$I$5)*(EE156*DX156/($K$5*1000))+$H$5*(EE156*DX156/($K$5*1000))*(EE156*DX156/($K$5*1000)))</f>
        <v>0</v>
      </c>
      <c r="R156">
        <f>I156*(1000-(1000*0.61365*exp(17.502*V156/(240.97+V156))/(DX156+DY156)+DS156)/2)/(1000*0.61365*exp(17.502*V156/(240.97+V156))/(DX156+DY156)-DS156)</f>
        <v>0</v>
      </c>
      <c r="S156">
        <f>1/((DL156+1)/(P156/1.6)+1/(Q156/1.37)) + DL156/((DL156+1)/(P156/1.6) + DL156/(Q156/1.37))</f>
        <v>0</v>
      </c>
      <c r="T156">
        <f>(DG156*DJ156)</f>
        <v>0</v>
      </c>
      <c r="U156">
        <f>(DZ156+(T156+2*0.95*5.67E-8*(((DZ156+$B$9)+273)^4-(DZ156+273)^4)-44100*I156)/(1.84*29.3*Q156+8*0.95*5.67E-8*(DZ156+273)^3))</f>
        <v>0</v>
      </c>
      <c r="V156">
        <f>($C$9*EA156+$D$9*EB156+$E$9*U156)</f>
        <v>0</v>
      </c>
      <c r="W156">
        <f>0.61365*exp(17.502*V156/(240.97+V156))</f>
        <v>0</v>
      </c>
      <c r="X156">
        <f>(Y156/Z156*100)</f>
        <v>0</v>
      </c>
      <c r="Y156">
        <f>DS156*(DX156+DY156)/1000</f>
        <v>0</v>
      </c>
      <c r="Z156">
        <f>0.61365*exp(17.502*DZ156/(240.97+DZ156))</f>
        <v>0</v>
      </c>
      <c r="AA156">
        <f>(W156-DS156*(DX156+DY156)/1000)</f>
        <v>0</v>
      </c>
      <c r="AB156">
        <f>(-I156*44100)</f>
        <v>0</v>
      </c>
      <c r="AC156">
        <f>2*29.3*Q156*0.92*(DZ156-V156)</f>
        <v>0</v>
      </c>
      <c r="AD156">
        <f>2*0.95*5.67E-8*(((DZ156+$B$9)+273)^4-(V156+273)^4)</f>
        <v>0</v>
      </c>
      <c r="AE156">
        <f>T156+AD156+AB156+AC156</f>
        <v>0</v>
      </c>
      <c r="AF156">
        <f>DW156*AT156*(DR156-DQ156*(1000-AT156*DT156)/(1000-AT156*DS156))/(100*DK156)</f>
        <v>0</v>
      </c>
      <c r="AG156">
        <f>1000*DW156*AT156*(DS156-DT156)/(100*DK156*(1000-AT156*DS156))</f>
        <v>0</v>
      </c>
      <c r="AH156">
        <f>(AI156 - AJ156 - DX156*1E3/(8.314*(DZ156+273.15)) * AL156/DW156 * AK156) * DW156/(100*DK156) * (1000 - DT156)/1000</f>
        <v>0</v>
      </c>
      <c r="AI156">
        <v>690.7292520834289</v>
      </c>
      <c r="AJ156">
        <v>667.9156121212119</v>
      </c>
      <c r="AK156">
        <v>3.410537803504987</v>
      </c>
      <c r="AL156">
        <v>67.30139003579045</v>
      </c>
      <c r="AM156">
        <f>(AO156 - AN156 + DX156*1E3/(8.314*(DZ156+273.15)) * AQ156/DW156 * AP156) * DW156/(100*DK156) * 1000/(1000 - AO156)</f>
        <v>0</v>
      </c>
      <c r="AN156">
        <v>23.57156263278572</v>
      </c>
      <c r="AO156">
        <v>24.29347818181819</v>
      </c>
      <c r="AP156">
        <v>-1.341771045034923E-05</v>
      </c>
      <c r="AQ156">
        <v>93.42874812251745</v>
      </c>
      <c r="AR156">
        <v>0</v>
      </c>
      <c r="AS156">
        <v>0</v>
      </c>
      <c r="AT156">
        <f>IF(AR156*$H$15&gt;=AV156,1.0,(AV156/(AV156-AR156*$H$15)))</f>
        <v>0</v>
      </c>
      <c r="AU156">
        <f>(AT156-1)*100</f>
        <v>0</v>
      </c>
      <c r="AV156">
        <f>MAX(0,($B$15+$C$15*EE156)/(1+$D$15*EE156)*DX156/(DZ156+273)*$E$15)</f>
        <v>0</v>
      </c>
      <c r="AW156" t="s">
        <v>429</v>
      </c>
      <c r="AX156" t="s">
        <v>429</v>
      </c>
      <c r="AY156">
        <v>0</v>
      </c>
      <c r="AZ156">
        <v>0</v>
      </c>
      <c r="BA156">
        <f>1-AY156/AZ156</f>
        <v>0</v>
      </c>
      <c r="BB156">
        <v>0</v>
      </c>
      <c r="BC156" t="s">
        <v>429</v>
      </c>
      <c r="BD156" t="s">
        <v>429</v>
      </c>
      <c r="BE156">
        <v>0</v>
      </c>
      <c r="BF156">
        <v>0</v>
      </c>
      <c r="BG156">
        <f>1-BE156/BF156</f>
        <v>0</v>
      </c>
      <c r="BH156">
        <v>0.5</v>
      </c>
      <c r="BI156">
        <f>DH156</f>
        <v>0</v>
      </c>
      <c r="BJ156">
        <f>K156</f>
        <v>0</v>
      </c>
      <c r="BK156">
        <f>BG156*BH156*BI156</f>
        <v>0</v>
      </c>
      <c r="BL156">
        <f>(BJ156-BB156)/BI156</f>
        <v>0</v>
      </c>
      <c r="BM156">
        <f>(AZ156-BF156)/BF156</f>
        <v>0</v>
      </c>
      <c r="BN156">
        <f>AY156/(BA156+AY156/BF156)</f>
        <v>0</v>
      </c>
      <c r="BO156" t="s">
        <v>429</v>
      </c>
      <c r="BP156">
        <v>0</v>
      </c>
      <c r="BQ156">
        <f>IF(BP156&lt;&gt;0, BP156, BN156)</f>
        <v>0</v>
      </c>
      <c r="BR156">
        <f>1-BQ156/BF156</f>
        <v>0</v>
      </c>
      <c r="BS156">
        <f>(BF156-BE156)/(BF156-BQ156)</f>
        <v>0</v>
      </c>
      <c r="BT156">
        <f>(AZ156-BF156)/(AZ156-BQ156)</f>
        <v>0</v>
      </c>
      <c r="BU156">
        <f>(BF156-BE156)/(BF156-AY156)</f>
        <v>0</v>
      </c>
      <c r="BV156">
        <f>(AZ156-BF156)/(AZ156-AY156)</f>
        <v>0</v>
      </c>
      <c r="BW156">
        <f>(BS156*BQ156/BE156)</f>
        <v>0</v>
      </c>
      <c r="BX156">
        <f>(1-BW156)</f>
        <v>0</v>
      </c>
      <c r="DG156">
        <f>$B$13*EF156+$C$13*EG156+$F$13*ER156*(1-EU156)</f>
        <v>0</v>
      </c>
      <c r="DH156">
        <f>DG156*DI156</f>
        <v>0</v>
      </c>
      <c r="DI156">
        <f>($B$13*$D$11+$C$13*$D$11+$F$13*((FE156+EW156)/MAX(FE156+EW156+FF156, 0.1)*$I$11+FF156/MAX(FE156+EW156+FF156, 0.1)*$J$11))/($B$13+$C$13+$F$13)</f>
        <v>0</v>
      </c>
      <c r="DJ156">
        <f>($B$13*$K$11+$C$13*$K$11+$F$13*((FE156+EW156)/MAX(FE156+EW156+FF156, 0.1)*$P$11+FF156/MAX(FE156+EW156+FF156, 0.1)*$Q$11))/($B$13+$C$13+$F$13)</f>
        <v>0</v>
      </c>
      <c r="DK156">
        <v>1.91</v>
      </c>
      <c r="DL156">
        <v>0.5</v>
      </c>
      <c r="DM156" t="s">
        <v>430</v>
      </c>
      <c r="DN156">
        <v>2</v>
      </c>
      <c r="DO156" t="b">
        <v>1</v>
      </c>
      <c r="DP156">
        <v>1679511331.6</v>
      </c>
      <c r="DQ156">
        <v>628.3277407407409</v>
      </c>
      <c r="DR156">
        <v>659.9056666666665</v>
      </c>
      <c r="DS156">
        <v>24.29501481481482</v>
      </c>
      <c r="DT156">
        <v>23.57479259259259</v>
      </c>
      <c r="DU156">
        <v>629.1417407407408</v>
      </c>
      <c r="DV156">
        <v>23.99586666666666</v>
      </c>
      <c r="DW156">
        <v>499.9927777777777</v>
      </c>
      <c r="DX156">
        <v>90.00082962962964</v>
      </c>
      <c r="DY156">
        <v>0.09998611851851853</v>
      </c>
      <c r="DZ156">
        <v>26.3776037037037</v>
      </c>
      <c r="EA156">
        <v>27.49907037037037</v>
      </c>
      <c r="EB156">
        <v>999.9000000000001</v>
      </c>
      <c r="EC156">
        <v>0</v>
      </c>
      <c r="ED156">
        <v>0</v>
      </c>
      <c r="EE156">
        <v>9984.956666666665</v>
      </c>
      <c r="EF156">
        <v>0</v>
      </c>
      <c r="EG156">
        <v>12.4689037037037</v>
      </c>
      <c r="EH156">
        <v>-31.57793703703704</v>
      </c>
      <c r="EI156">
        <v>643.9730370370371</v>
      </c>
      <c r="EJ156">
        <v>675.8384444444445</v>
      </c>
      <c r="EK156">
        <v>0.720216925925926</v>
      </c>
      <c r="EL156">
        <v>659.9056666666665</v>
      </c>
      <c r="EM156">
        <v>23.57479259259259</v>
      </c>
      <c r="EN156">
        <v>2.186572222222222</v>
      </c>
      <c r="EO156">
        <v>2.121751111111111</v>
      </c>
      <c r="EP156">
        <v>18.86427037037037</v>
      </c>
      <c r="EQ156">
        <v>18.38342962962963</v>
      </c>
      <c r="ER156">
        <v>1999.982962962963</v>
      </c>
      <c r="ES156">
        <v>0.979996333333333</v>
      </c>
      <c r="ET156">
        <v>0.02000381111111111</v>
      </c>
      <c r="EU156">
        <v>0</v>
      </c>
      <c r="EV156">
        <v>164.2591851851852</v>
      </c>
      <c r="EW156">
        <v>5.00078</v>
      </c>
      <c r="EX156">
        <v>3285.869259259259</v>
      </c>
      <c r="EY156">
        <v>16379.45925925926</v>
      </c>
      <c r="EZ156">
        <v>38.22192592592592</v>
      </c>
      <c r="FA156">
        <v>39.19870370370371</v>
      </c>
      <c r="FB156">
        <v>38.83074074074074</v>
      </c>
      <c r="FC156">
        <v>38.57611111111111</v>
      </c>
      <c r="FD156">
        <v>39.40711111111111</v>
      </c>
      <c r="FE156">
        <v>1955.072962962963</v>
      </c>
      <c r="FF156">
        <v>39.91</v>
      </c>
      <c r="FG156">
        <v>0</v>
      </c>
      <c r="FH156">
        <v>1679511321.4</v>
      </c>
      <c r="FI156">
        <v>0</v>
      </c>
      <c r="FJ156">
        <v>164.2198076923077</v>
      </c>
      <c r="FK156">
        <v>0.7943589724314366</v>
      </c>
      <c r="FL156">
        <v>2.529914516342844</v>
      </c>
      <c r="FM156">
        <v>3285.903076923077</v>
      </c>
      <c r="FN156">
        <v>15</v>
      </c>
      <c r="FO156">
        <v>0</v>
      </c>
      <c r="FP156" t="s">
        <v>431</v>
      </c>
      <c r="FQ156">
        <v>1679456443.1</v>
      </c>
      <c r="FR156">
        <v>1679456433.1</v>
      </c>
      <c r="FS156">
        <v>0</v>
      </c>
      <c r="FT156">
        <v>-0.109</v>
      </c>
      <c r="FU156">
        <v>0.019</v>
      </c>
      <c r="FV156">
        <v>-0.823</v>
      </c>
      <c r="FW156">
        <v>0.271</v>
      </c>
      <c r="FX156">
        <v>420</v>
      </c>
      <c r="FY156">
        <v>24</v>
      </c>
      <c r="FZ156">
        <v>0.71</v>
      </c>
      <c r="GA156">
        <v>0.25</v>
      </c>
      <c r="GB156">
        <v>-31.49219268292683</v>
      </c>
      <c r="GC156">
        <v>-1.112692682926874</v>
      </c>
      <c r="GD156">
        <v>0.1208692649715102</v>
      </c>
      <c r="GE156">
        <v>0</v>
      </c>
      <c r="GF156">
        <v>0.7187300243902439</v>
      </c>
      <c r="GG156">
        <v>0.02393427177700349</v>
      </c>
      <c r="GH156">
        <v>0.002558009358359325</v>
      </c>
      <c r="GI156">
        <v>1</v>
      </c>
      <c r="GJ156">
        <v>1</v>
      </c>
      <c r="GK156">
        <v>2</v>
      </c>
      <c r="GL156" t="s">
        <v>432</v>
      </c>
      <c r="GM156">
        <v>3.10464</v>
      </c>
      <c r="GN156">
        <v>2.73536</v>
      </c>
      <c r="GO156">
        <v>0.12147</v>
      </c>
      <c r="GP156">
        <v>0.125442</v>
      </c>
      <c r="GQ156">
        <v>0.109041</v>
      </c>
      <c r="GR156">
        <v>0.108127</v>
      </c>
      <c r="GS156">
        <v>22632.6</v>
      </c>
      <c r="GT156">
        <v>22247.9</v>
      </c>
      <c r="GU156">
        <v>26299.1</v>
      </c>
      <c r="GV156">
        <v>25766.7</v>
      </c>
      <c r="GW156">
        <v>37609.3</v>
      </c>
      <c r="GX156">
        <v>35065</v>
      </c>
      <c r="GY156">
        <v>46019.2</v>
      </c>
      <c r="GZ156">
        <v>42553.1</v>
      </c>
      <c r="HA156">
        <v>1.92323</v>
      </c>
      <c r="HB156">
        <v>1.97053</v>
      </c>
      <c r="HC156">
        <v>0.115253</v>
      </c>
      <c r="HD156">
        <v>0</v>
      </c>
      <c r="HE156">
        <v>25.6145</v>
      </c>
      <c r="HF156">
        <v>999.9</v>
      </c>
      <c r="HG156">
        <v>56.9</v>
      </c>
      <c r="HH156">
        <v>29.1</v>
      </c>
      <c r="HI156">
        <v>25.5743</v>
      </c>
      <c r="HJ156">
        <v>60.2432</v>
      </c>
      <c r="HK156">
        <v>25.3926</v>
      </c>
      <c r="HL156">
        <v>1</v>
      </c>
      <c r="HM156">
        <v>-0.116009</v>
      </c>
      <c r="HN156">
        <v>0.32405</v>
      </c>
      <c r="HO156">
        <v>20.2753</v>
      </c>
      <c r="HP156">
        <v>5.21579</v>
      </c>
      <c r="HQ156">
        <v>11.979</v>
      </c>
      <c r="HR156">
        <v>4.9646</v>
      </c>
      <c r="HS156">
        <v>3.27387</v>
      </c>
      <c r="HT156">
        <v>9999</v>
      </c>
      <c r="HU156">
        <v>9999</v>
      </c>
      <c r="HV156">
        <v>9999</v>
      </c>
      <c r="HW156">
        <v>936.4</v>
      </c>
      <c r="HX156">
        <v>1.86417</v>
      </c>
      <c r="HY156">
        <v>1.86011</v>
      </c>
      <c r="HZ156">
        <v>1.85837</v>
      </c>
      <c r="IA156">
        <v>1.85987</v>
      </c>
      <c r="IB156">
        <v>1.85989</v>
      </c>
      <c r="IC156">
        <v>1.85831</v>
      </c>
      <c r="ID156">
        <v>1.85734</v>
      </c>
      <c r="IE156">
        <v>1.85231</v>
      </c>
      <c r="IF156">
        <v>0</v>
      </c>
      <c r="IG156">
        <v>0</v>
      </c>
      <c r="IH156">
        <v>0</v>
      </c>
      <c r="II156">
        <v>0</v>
      </c>
      <c r="IJ156" t="s">
        <v>433</v>
      </c>
      <c r="IK156" t="s">
        <v>434</v>
      </c>
      <c r="IL156" t="s">
        <v>435</v>
      </c>
      <c r="IM156" t="s">
        <v>435</v>
      </c>
      <c r="IN156" t="s">
        <v>435</v>
      </c>
      <c r="IO156" t="s">
        <v>435</v>
      </c>
      <c r="IP156">
        <v>0</v>
      </c>
      <c r="IQ156">
        <v>100</v>
      </c>
      <c r="IR156">
        <v>100</v>
      </c>
      <c r="IS156">
        <v>-0.823</v>
      </c>
      <c r="IT156">
        <v>0.2991</v>
      </c>
      <c r="IU156">
        <v>-0.3228139330668147</v>
      </c>
      <c r="IV156">
        <v>-0.001399286051689175</v>
      </c>
      <c r="IW156">
        <v>1.297619083215453E-06</v>
      </c>
      <c r="IX156">
        <v>-4.997941095464379E-10</v>
      </c>
      <c r="IY156">
        <v>-0.005634625857734406</v>
      </c>
      <c r="IZ156">
        <v>-0.003512179546530375</v>
      </c>
      <c r="JA156">
        <v>0.0008073039280847738</v>
      </c>
      <c r="JB156">
        <v>-5.485301315548657E-06</v>
      </c>
      <c r="JC156">
        <v>2</v>
      </c>
      <c r="JD156">
        <v>1997</v>
      </c>
      <c r="JE156">
        <v>1</v>
      </c>
      <c r="JF156">
        <v>25</v>
      </c>
      <c r="JG156">
        <v>914.9</v>
      </c>
      <c r="JH156">
        <v>915.1</v>
      </c>
      <c r="JI156">
        <v>1.73462</v>
      </c>
      <c r="JJ156">
        <v>2.62451</v>
      </c>
      <c r="JK156">
        <v>1.49658</v>
      </c>
      <c r="JL156">
        <v>2.39136</v>
      </c>
      <c r="JM156">
        <v>1.54907</v>
      </c>
      <c r="JN156">
        <v>2.39136</v>
      </c>
      <c r="JO156">
        <v>34.3497</v>
      </c>
      <c r="JP156">
        <v>24.2013</v>
      </c>
      <c r="JQ156">
        <v>18</v>
      </c>
      <c r="JR156">
        <v>489.726</v>
      </c>
      <c r="JS156">
        <v>533.005</v>
      </c>
      <c r="JT156">
        <v>24.7587</v>
      </c>
      <c r="JU156">
        <v>25.8093</v>
      </c>
      <c r="JV156">
        <v>30.0004</v>
      </c>
      <c r="JW156">
        <v>25.8802</v>
      </c>
      <c r="JX156">
        <v>25.8295</v>
      </c>
      <c r="JY156">
        <v>34.8228</v>
      </c>
      <c r="JZ156">
        <v>10.343</v>
      </c>
      <c r="KA156">
        <v>100</v>
      </c>
      <c r="KB156">
        <v>24.7578</v>
      </c>
      <c r="KC156">
        <v>707.326</v>
      </c>
      <c r="KD156">
        <v>23.6295</v>
      </c>
      <c r="KE156">
        <v>100.542</v>
      </c>
      <c r="KF156">
        <v>100.953</v>
      </c>
    </row>
    <row r="157" spans="1:292">
      <c r="A157">
        <v>139</v>
      </c>
      <c r="B157">
        <v>1679511344.1</v>
      </c>
      <c r="C157">
        <v>2756.599999904633</v>
      </c>
      <c r="D157" t="s">
        <v>711</v>
      </c>
      <c r="E157" t="s">
        <v>712</v>
      </c>
      <c r="F157">
        <v>5</v>
      </c>
      <c r="G157" t="s">
        <v>428</v>
      </c>
      <c r="H157">
        <v>1679511336.314285</v>
      </c>
      <c r="I157">
        <f>(J157)/1000</f>
        <v>0</v>
      </c>
      <c r="J157">
        <f>IF(DO157, AM157, AG157)</f>
        <v>0</v>
      </c>
      <c r="K157">
        <f>IF(DO157, AH157, AF157)</f>
        <v>0</v>
      </c>
      <c r="L157">
        <f>DQ157 - IF(AT157&gt;1, K157*DK157*100.0/(AV157*EE157), 0)</f>
        <v>0</v>
      </c>
      <c r="M157">
        <f>((S157-I157/2)*L157-K157)/(S157+I157/2)</f>
        <v>0</v>
      </c>
      <c r="N157">
        <f>M157*(DX157+DY157)/1000.0</f>
        <v>0</v>
      </c>
      <c r="O157">
        <f>(DQ157 - IF(AT157&gt;1, K157*DK157*100.0/(AV157*EE157), 0))*(DX157+DY157)/1000.0</f>
        <v>0</v>
      </c>
      <c r="P157">
        <f>2.0/((1/R157-1/Q157)+SIGN(R157)*SQRT((1/R157-1/Q157)*(1/R157-1/Q157) + 4*DL157/((DL157+1)*(DL157+1))*(2*1/R157*1/Q157-1/Q157*1/Q157)))</f>
        <v>0</v>
      </c>
      <c r="Q157">
        <f>IF(LEFT(DM157,1)&lt;&gt;"0",IF(LEFT(DM157,1)="1",3.0,DN157),$D$5+$E$5*(EE157*DX157/($K$5*1000))+$F$5*(EE157*DX157/($K$5*1000))*MAX(MIN(DK157,$J$5),$I$5)*MAX(MIN(DK157,$J$5),$I$5)+$G$5*MAX(MIN(DK157,$J$5),$I$5)*(EE157*DX157/($K$5*1000))+$H$5*(EE157*DX157/($K$5*1000))*(EE157*DX157/($K$5*1000)))</f>
        <v>0</v>
      </c>
      <c r="R157">
        <f>I157*(1000-(1000*0.61365*exp(17.502*V157/(240.97+V157))/(DX157+DY157)+DS157)/2)/(1000*0.61365*exp(17.502*V157/(240.97+V157))/(DX157+DY157)-DS157)</f>
        <v>0</v>
      </c>
      <c r="S157">
        <f>1/((DL157+1)/(P157/1.6)+1/(Q157/1.37)) + DL157/((DL157+1)/(P157/1.6) + DL157/(Q157/1.37))</f>
        <v>0</v>
      </c>
      <c r="T157">
        <f>(DG157*DJ157)</f>
        <v>0</v>
      </c>
      <c r="U157">
        <f>(DZ157+(T157+2*0.95*5.67E-8*(((DZ157+$B$9)+273)^4-(DZ157+273)^4)-44100*I157)/(1.84*29.3*Q157+8*0.95*5.67E-8*(DZ157+273)^3))</f>
        <v>0</v>
      </c>
      <c r="V157">
        <f>($C$9*EA157+$D$9*EB157+$E$9*U157)</f>
        <v>0</v>
      </c>
      <c r="W157">
        <f>0.61365*exp(17.502*V157/(240.97+V157))</f>
        <v>0</v>
      </c>
      <c r="X157">
        <f>(Y157/Z157*100)</f>
        <v>0</v>
      </c>
      <c r="Y157">
        <f>DS157*(DX157+DY157)/1000</f>
        <v>0</v>
      </c>
      <c r="Z157">
        <f>0.61365*exp(17.502*DZ157/(240.97+DZ157))</f>
        <v>0</v>
      </c>
      <c r="AA157">
        <f>(W157-DS157*(DX157+DY157)/1000)</f>
        <v>0</v>
      </c>
      <c r="AB157">
        <f>(-I157*44100)</f>
        <v>0</v>
      </c>
      <c r="AC157">
        <f>2*29.3*Q157*0.92*(DZ157-V157)</f>
        <v>0</v>
      </c>
      <c r="AD157">
        <f>2*0.95*5.67E-8*(((DZ157+$B$9)+273)^4-(V157+273)^4)</f>
        <v>0</v>
      </c>
      <c r="AE157">
        <f>T157+AD157+AB157+AC157</f>
        <v>0</v>
      </c>
      <c r="AF157">
        <f>DW157*AT157*(DR157-DQ157*(1000-AT157*DT157)/(1000-AT157*DS157))/(100*DK157)</f>
        <v>0</v>
      </c>
      <c r="AG157">
        <f>1000*DW157*AT157*(DS157-DT157)/(100*DK157*(1000-AT157*DS157))</f>
        <v>0</v>
      </c>
      <c r="AH157">
        <f>(AI157 - AJ157 - DX157*1E3/(8.314*(DZ157+273.15)) * AL157/DW157 * AK157) * DW157/(100*DK157) * (1000 - DT157)/1000</f>
        <v>0</v>
      </c>
      <c r="AI157">
        <v>707.7854689652426</v>
      </c>
      <c r="AJ157">
        <v>685.0906666666665</v>
      </c>
      <c r="AK157">
        <v>3.442806159394974</v>
      </c>
      <c r="AL157">
        <v>67.30139003579045</v>
      </c>
      <c r="AM157">
        <f>(AO157 - AN157 + DX157*1E3/(8.314*(DZ157+273.15)) * AQ157/DW157 * AP157) * DW157/(100*DK157) * 1000/(1000 - AO157)</f>
        <v>0</v>
      </c>
      <c r="AN157">
        <v>23.56994139653448</v>
      </c>
      <c r="AO157">
        <v>24.29459818181818</v>
      </c>
      <c r="AP157">
        <v>9.730063150543221E-06</v>
      </c>
      <c r="AQ157">
        <v>93.42874812251745</v>
      </c>
      <c r="AR157">
        <v>0</v>
      </c>
      <c r="AS157">
        <v>0</v>
      </c>
      <c r="AT157">
        <f>IF(AR157*$H$15&gt;=AV157,1.0,(AV157/(AV157-AR157*$H$15)))</f>
        <v>0</v>
      </c>
      <c r="AU157">
        <f>(AT157-1)*100</f>
        <v>0</v>
      </c>
      <c r="AV157">
        <f>MAX(0,($B$15+$C$15*EE157)/(1+$D$15*EE157)*DX157/(DZ157+273)*$E$15)</f>
        <v>0</v>
      </c>
      <c r="AW157" t="s">
        <v>429</v>
      </c>
      <c r="AX157" t="s">
        <v>429</v>
      </c>
      <c r="AY157">
        <v>0</v>
      </c>
      <c r="AZ157">
        <v>0</v>
      </c>
      <c r="BA157">
        <f>1-AY157/AZ157</f>
        <v>0</v>
      </c>
      <c r="BB157">
        <v>0</v>
      </c>
      <c r="BC157" t="s">
        <v>429</v>
      </c>
      <c r="BD157" t="s">
        <v>429</v>
      </c>
      <c r="BE157">
        <v>0</v>
      </c>
      <c r="BF157">
        <v>0</v>
      </c>
      <c r="BG157">
        <f>1-BE157/BF157</f>
        <v>0</v>
      </c>
      <c r="BH157">
        <v>0.5</v>
      </c>
      <c r="BI157">
        <f>DH157</f>
        <v>0</v>
      </c>
      <c r="BJ157">
        <f>K157</f>
        <v>0</v>
      </c>
      <c r="BK157">
        <f>BG157*BH157*BI157</f>
        <v>0</v>
      </c>
      <c r="BL157">
        <f>(BJ157-BB157)/BI157</f>
        <v>0</v>
      </c>
      <c r="BM157">
        <f>(AZ157-BF157)/BF157</f>
        <v>0</v>
      </c>
      <c r="BN157">
        <f>AY157/(BA157+AY157/BF157)</f>
        <v>0</v>
      </c>
      <c r="BO157" t="s">
        <v>429</v>
      </c>
      <c r="BP157">
        <v>0</v>
      </c>
      <c r="BQ157">
        <f>IF(BP157&lt;&gt;0, BP157, BN157)</f>
        <v>0</v>
      </c>
      <c r="BR157">
        <f>1-BQ157/BF157</f>
        <v>0</v>
      </c>
      <c r="BS157">
        <f>(BF157-BE157)/(BF157-BQ157)</f>
        <v>0</v>
      </c>
      <c r="BT157">
        <f>(AZ157-BF157)/(AZ157-BQ157)</f>
        <v>0</v>
      </c>
      <c r="BU157">
        <f>(BF157-BE157)/(BF157-AY157)</f>
        <v>0</v>
      </c>
      <c r="BV157">
        <f>(AZ157-BF157)/(AZ157-AY157)</f>
        <v>0</v>
      </c>
      <c r="BW157">
        <f>(BS157*BQ157/BE157)</f>
        <v>0</v>
      </c>
      <c r="BX157">
        <f>(1-BW157)</f>
        <v>0</v>
      </c>
      <c r="DG157">
        <f>$B$13*EF157+$C$13*EG157+$F$13*ER157*(1-EU157)</f>
        <v>0</v>
      </c>
      <c r="DH157">
        <f>DG157*DI157</f>
        <v>0</v>
      </c>
      <c r="DI157">
        <f>($B$13*$D$11+$C$13*$D$11+$F$13*((FE157+EW157)/MAX(FE157+EW157+FF157, 0.1)*$I$11+FF157/MAX(FE157+EW157+FF157, 0.1)*$J$11))/($B$13+$C$13+$F$13)</f>
        <v>0</v>
      </c>
      <c r="DJ157">
        <f>($B$13*$K$11+$C$13*$K$11+$F$13*((FE157+EW157)/MAX(FE157+EW157+FF157, 0.1)*$P$11+FF157/MAX(FE157+EW157+FF157, 0.1)*$Q$11))/($B$13+$C$13+$F$13)</f>
        <v>0</v>
      </c>
      <c r="DK157">
        <v>1.91</v>
      </c>
      <c r="DL157">
        <v>0.5</v>
      </c>
      <c r="DM157" t="s">
        <v>430</v>
      </c>
      <c r="DN157">
        <v>2</v>
      </c>
      <c r="DO157" t="b">
        <v>1</v>
      </c>
      <c r="DP157">
        <v>1679511336.314285</v>
      </c>
      <c r="DQ157">
        <v>644.0672499999999</v>
      </c>
      <c r="DR157">
        <v>675.6821428571429</v>
      </c>
      <c r="DS157">
        <v>24.29458571428572</v>
      </c>
      <c r="DT157">
        <v>23.57229999999999</v>
      </c>
      <c r="DU157">
        <v>644.8868571428573</v>
      </c>
      <c r="DV157">
        <v>23.99545357142857</v>
      </c>
      <c r="DW157">
        <v>499.9921785714286</v>
      </c>
      <c r="DX157">
        <v>89.99961785714287</v>
      </c>
      <c r="DY157">
        <v>0.09999136785714287</v>
      </c>
      <c r="DZ157">
        <v>26.37635714285715</v>
      </c>
      <c r="EA157">
        <v>27.49669285714286</v>
      </c>
      <c r="EB157">
        <v>999.9000000000002</v>
      </c>
      <c r="EC157">
        <v>0</v>
      </c>
      <c r="ED157">
        <v>0</v>
      </c>
      <c r="EE157">
        <v>9992.592142857144</v>
      </c>
      <c r="EF157">
        <v>0</v>
      </c>
      <c r="EG157">
        <v>12.47626785714285</v>
      </c>
      <c r="EH157">
        <v>-31.61489285714285</v>
      </c>
      <c r="EI157">
        <v>660.1041428571428</v>
      </c>
      <c r="EJ157">
        <v>691.9940357142858</v>
      </c>
      <c r="EK157">
        <v>0.7222808928571428</v>
      </c>
      <c r="EL157">
        <v>675.6821428571429</v>
      </c>
      <c r="EM157">
        <v>23.57229999999999</v>
      </c>
      <c r="EN157">
        <v>2.186503571428572</v>
      </c>
      <c r="EO157">
        <v>2.121498214285714</v>
      </c>
      <c r="EP157">
        <v>18.86377142857143</v>
      </c>
      <c r="EQ157">
        <v>18.38152142857143</v>
      </c>
      <c r="ER157">
        <v>1999.986785714286</v>
      </c>
      <c r="ES157">
        <v>0.9799962857142853</v>
      </c>
      <c r="ET157">
        <v>0.02000385714285715</v>
      </c>
      <c r="EU157">
        <v>0</v>
      </c>
      <c r="EV157">
        <v>164.2902142857143</v>
      </c>
      <c r="EW157">
        <v>5.00078</v>
      </c>
      <c r="EX157">
        <v>3286.0975</v>
      </c>
      <c r="EY157">
        <v>16379.48928571428</v>
      </c>
      <c r="EZ157">
        <v>38.19832142857143</v>
      </c>
      <c r="FA157">
        <v>39.18485714285714</v>
      </c>
      <c r="FB157">
        <v>38.80110714285714</v>
      </c>
      <c r="FC157">
        <v>38.56660714285714</v>
      </c>
      <c r="FD157">
        <v>39.38807142857142</v>
      </c>
      <c r="FE157">
        <v>1955.076785714286</v>
      </c>
      <c r="FF157">
        <v>39.91</v>
      </c>
      <c r="FG157">
        <v>0</v>
      </c>
      <c r="FH157">
        <v>1679511326.2</v>
      </c>
      <c r="FI157">
        <v>0</v>
      </c>
      <c r="FJ157">
        <v>164.2739230769231</v>
      </c>
      <c r="FK157">
        <v>0.7932991497137357</v>
      </c>
      <c r="FL157">
        <v>2.308717927760918</v>
      </c>
      <c r="FM157">
        <v>3286.085769230769</v>
      </c>
      <c r="FN157">
        <v>15</v>
      </c>
      <c r="FO157">
        <v>0</v>
      </c>
      <c r="FP157" t="s">
        <v>431</v>
      </c>
      <c r="FQ157">
        <v>1679456443.1</v>
      </c>
      <c r="FR157">
        <v>1679456433.1</v>
      </c>
      <c r="FS157">
        <v>0</v>
      </c>
      <c r="FT157">
        <v>-0.109</v>
      </c>
      <c r="FU157">
        <v>0.019</v>
      </c>
      <c r="FV157">
        <v>-0.823</v>
      </c>
      <c r="FW157">
        <v>0.271</v>
      </c>
      <c r="FX157">
        <v>420</v>
      </c>
      <c r="FY157">
        <v>24</v>
      </c>
      <c r="FZ157">
        <v>0.71</v>
      </c>
      <c r="GA157">
        <v>0.25</v>
      </c>
      <c r="GB157">
        <v>-31.57672195121951</v>
      </c>
      <c r="GC157">
        <v>-0.5732592334495048</v>
      </c>
      <c r="GD157">
        <v>0.06331060679521312</v>
      </c>
      <c r="GE157">
        <v>0</v>
      </c>
      <c r="GF157">
        <v>0.7204758292682926</v>
      </c>
      <c r="GG157">
        <v>0.02563294076654932</v>
      </c>
      <c r="GH157">
        <v>0.002662992328487339</v>
      </c>
      <c r="GI157">
        <v>1</v>
      </c>
      <c r="GJ157">
        <v>1</v>
      </c>
      <c r="GK157">
        <v>2</v>
      </c>
      <c r="GL157" t="s">
        <v>432</v>
      </c>
      <c r="GM157">
        <v>3.1044</v>
      </c>
      <c r="GN157">
        <v>2.73517</v>
      </c>
      <c r="GO157">
        <v>0.123603</v>
      </c>
      <c r="GP157">
        <v>0.127539</v>
      </c>
      <c r="GQ157">
        <v>0.109041</v>
      </c>
      <c r="GR157">
        <v>0.108117</v>
      </c>
      <c r="GS157">
        <v>22577.9</v>
      </c>
      <c r="GT157">
        <v>22194.5</v>
      </c>
      <c r="GU157">
        <v>26299.3</v>
      </c>
      <c r="GV157">
        <v>25766.6</v>
      </c>
      <c r="GW157">
        <v>37609.6</v>
      </c>
      <c r="GX157">
        <v>35065.7</v>
      </c>
      <c r="GY157">
        <v>46019.3</v>
      </c>
      <c r="GZ157">
        <v>42553.2</v>
      </c>
      <c r="HA157">
        <v>1.92278</v>
      </c>
      <c r="HB157">
        <v>1.97088</v>
      </c>
      <c r="HC157">
        <v>0.114202</v>
      </c>
      <c r="HD157">
        <v>0</v>
      </c>
      <c r="HE157">
        <v>25.616</v>
      </c>
      <c r="HF157">
        <v>999.9</v>
      </c>
      <c r="HG157">
        <v>56.9</v>
      </c>
      <c r="HH157">
        <v>29.1</v>
      </c>
      <c r="HI157">
        <v>25.5753</v>
      </c>
      <c r="HJ157">
        <v>60.4632</v>
      </c>
      <c r="HK157">
        <v>25.5929</v>
      </c>
      <c r="HL157">
        <v>1</v>
      </c>
      <c r="HM157">
        <v>-0.115643</v>
      </c>
      <c r="HN157">
        <v>0.302051</v>
      </c>
      <c r="HO157">
        <v>20.2753</v>
      </c>
      <c r="HP157">
        <v>5.21549</v>
      </c>
      <c r="HQ157">
        <v>11.9784</v>
      </c>
      <c r="HR157">
        <v>4.9646</v>
      </c>
      <c r="HS157">
        <v>3.2739</v>
      </c>
      <c r="HT157">
        <v>9999</v>
      </c>
      <c r="HU157">
        <v>9999</v>
      </c>
      <c r="HV157">
        <v>9999</v>
      </c>
      <c r="HW157">
        <v>936.4</v>
      </c>
      <c r="HX157">
        <v>1.86417</v>
      </c>
      <c r="HY157">
        <v>1.86014</v>
      </c>
      <c r="HZ157">
        <v>1.85837</v>
      </c>
      <c r="IA157">
        <v>1.85985</v>
      </c>
      <c r="IB157">
        <v>1.85989</v>
      </c>
      <c r="IC157">
        <v>1.85829</v>
      </c>
      <c r="ID157">
        <v>1.85732</v>
      </c>
      <c r="IE157">
        <v>1.85232</v>
      </c>
      <c r="IF157">
        <v>0</v>
      </c>
      <c r="IG157">
        <v>0</v>
      </c>
      <c r="IH157">
        <v>0</v>
      </c>
      <c r="II157">
        <v>0</v>
      </c>
      <c r="IJ157" t="s">
        <v>433</v>
      </c>
      <c r="IK157" t="s">
        <v>434</v>
      </c>
      <c r="IL157" t="s">
        <v>435</v>
      </c>
      <c r="IM157" t="s">
        <v>435</v>
      </c>
      <c r="IN157" t="s">
        <v>435</v>
      </c>
      <c r="IO157" t="s">
        <v>435</v>
      </c>
      <c r="IP157">
        <v>0</v>
      </c>
      <c r="IQ157">
        <v>100</v>
      </c>
      <c r="IR157">
        <v>100</v>
      </c>
      <c r="IS157">
        <v>-0.829</v>
      </c>
      <c r="IT157">
        <v>0.2992</v>
      </c>
      <c r="IU157">
        <v>-0.3228139330668147</v>
      </c>
      <c r="IV157">
        <v>-0.001399286051689175</v>
      </c>
      <c r="IW157">
        <v>1.297619083215453E-06</v>
      </c>
      <c r="IX157">
        <v>-4.997941095464379E-10</v>
      </c>
      <c r="IY157">
        <v>-0.005634625857734406</v>
      </c>
      <c r="IZ157">
        <v>-0.003512179546530375</v>
      </c>
      <c r="JA157">
        <v>0.0008073039280847738</v>
      </c>
      <c r="JB157">
        <v>-5.485301315548657E-06</v>
      </c>
      <c r="JC157">
        <v>2</v>
      </c>
      <c r="JD157">
        <v>1997</v>
      </c>
      <c r="JE157">
        <v>1</v>
      </c>
      <c r="JF157">
        <v>25</v>
      </c>
      <c r="JG157">
        <v>915</v>
      </c>
      <c r="JH157">
        <v>915.2</v>
      </c>
      <c r="JI157">
        <v>1.76636</v>
      </c>
      <c r="JJ157">
        <v>2.62329</v>
      </c>
      <c r="JK157">
        <v>1.49658</v>
      </c>
      <c r="JL157">
        <v>2.39136</v>
      </c>
      <c r="JM157">
        <v>1.54907</v>
      </c>
      <c r="JN157">
        <v>2.4231</v>
      </c>
      <c r="JO157">
        <v>34.3497</v>
      </c>
      <c r="JP157">
        <v>24.2013</v>
      </c>
      <c r="JQ157">
        <v>18</v>
      </c>
      <c r="JR157">
        <v>489.488</v>
      </c>
      <c r="JS157">
        <v>533.273</v>
      </c>
      <c r="JT157">
        <v>24.7577</v>
      </c>
      <c r="JU157">
        <v>25.8115</v>
      </c>
      <c r="JV157">
        <v>30.0004</v>
      </c>
      <c r="JW157">
        <v>25.883</v>
      </c>
      <c r="JX157">
        <v>25.8322</v>
      </c>
      <c r="JY157">
        <v>35.4544</v>
      </c>
      <c r="JZ157">
        <v>10.343</v>
      </c>
      <c r="KA157">
        <v>100</v>
      </c>
      <c r="KB157">
        <v>24.7649</v>
      </c>
      <c r="KC157">
        <v>727.361</v>
      </c>
      <c r="KD157">
        <v>23.6296</v>
      </c>
      <c r="KE157">
        <v>100.542</v>
      </c>
      <c r="KF157">
        <v>100.953</v>
      </c>
    </row>
    <row r="158" spans="1:292">
      <c r="A158">
        <v>140</v>
      </c>
      <c r="B158">
        <v>1679511349.1</v>
      </c>
      <c r="C158">
        <v>2761.599999904633</v>
      </c>
      <c r="D158" t="s">
        <v>713</v>
      </c>
      <c r="E158" t="s">
        <v>714</v>
      </c>
      <c r="F158">
        <v>5</v>
      </c>
      <c r="G158" t="s">
        <v>428</v>
      </c>
      <c r="H158">
        <v>1679511341.6</v>
      </c>
      <c r="I158">
        <f>(J158)/1000</f>
        <v>0</v>
      </c>
      <c r="J158">
        <f>IF(DO158, AM158, AG158)</f>
        <v>0</v>
      </c>
      <c r="K158">
        <f>IF(DO158, AH158, AF158)</f>
        <v>0</v>
      </c>
      <c r="L158">
        <f>DQ158 - IF(AT158&gt;1, K158*DK158*100.0/(AV158*EE158), 0)</f>
        <v>0</v>
      </c>
      <c r="M158">
        <f>((S158-I158/2)*L158-K158)/(S158+I158/2)</f>
        <v>0</v>
      </c>
      <c r="N158">
        <f>M158*(DX158+DY158)/1000.0</f>
        <v>0</v>
      </c>
      <c r="O158">
        <f>(DQ158 - IF(AT158&gt;1, K158*DK158*100.0/(AV158*EE158), 0))*(DX158+DY158)/1000.0</f>
        <v>0</v>
      </c>
      <c r="P158">
        <f>2.0/((1/R158-1/Q158)+SIGN(R158)*SQRT((1/R158-1/Q158)*(1/R158-1/Q158) + 4*DL158/((DL158+1)*(DL158+1))*(2*1/R158*1/Q158-1/Q158*1/Q158)))</f>
        <v>0</v>
      </c>
      <c r="Q158">
        <f>IF(LEFT(DM158,1)&lt;&gt;"0",IF(LEFT(DM158,1)="1",3.0,DN158),$D$5+$E$5*(EE158*DX158/($K$5*1000))+$F$5*(EE158*DX158/($K$5*1000))*MAX(MIN(DK158,$J$5),$I$5)*MAX(MIN(DK158,$J$5),$I$5)+$G$5*MAX(MIN(DK158,$J$5),$I$5)*(EE158*DX158/($K$5*1000))+$H$5*(EE158*DX158/($K$5*1000))*(EE158*DX158/($K$5*1000)))</f>
        <v>0</v>
      </c>
      <c r="R158">
        <f>I158*(1000-(1000*0.61365*exp(17.502*V158/(240.97+V158))/(DX158+DY158)+DS158)/2)/(1000*0.61365*exp(17.502*V158/(240.97+V158))/(DX158+DY158)-DS158)</f>
        <v>0</v>
      </c>
      <c r="S158">
        <f>1/((DL158+1)/(P158/1.6)+1/(Q158/1.37)) + DL158/((DL158+1)/(P158/1.6) + DL158/(Q158/1.37))</f>
        <v>0</v>
      </c>
      <c r="T158">
        <f>(DG158*DJ158)</f>
        <v>0</v>
      </c>
      <c r="U158">
        <f>(DZ158+(T158+2*0.95*5.67E-8*(((DZ158+$B$9)+273)^4-(DZ158+273)^4)-44100*I158)/(1.84*29.3*Q158+8*0.95*5.67E-8*(DZ158+273)^3))</f>
        <v>0</v>
      </c>
      <c r="V158">
        <f>($C$9*EA158+$D$9*EB158+$E$9*U158)</f>
        <v>0</v>
      </c>
      <c r="W158">
        <f>0.61365*exp(17.502*V158/(240.97+V158))</f>
        <v>0</v>
      </c>
      <c r="X158">
        <f>(Y158/Z158*100)</f>
        <v>0</v>
      </c>
      <c r="Y158">
        <f>DS158*(DX158+DY158)/1000</f>
        <v>0</v>
      </c>
      <c r="Z158">
        <f>0.61365*exp(17.502*DZ158/(240.97+DZ158))</f>
        <v>0</v>
      </c>
      <c r="AA158">
        <f>(W158-DS158*(DX158+DY158)/1000)</f>
        <v>0</v>
      </c>
      <c r="AB158">
        <f>(-I158*44100)</f>
        <v>0</v>
      </c>
      <c r="AC158">
        <f>2*29.3*Q158*0.92*(DZ158-V158)</f>
        <v>0</v>
      </c>
      <c r="AD158">
        <f>2*0.95*5.67E-8*(((DZ158+$B$9)+273)^4-(V158+273)^4)</f>
        <v>0</v>
      </c>
      <c r="AE158">
        <f>T158+AD158+AB158+AC158</f>
        <v>0</v>
      </c>
      <c r="AF158">
        <f>DW158*AT158*(DR158-DQ158*(1000-AT158*DT158)/(1000-AT158*DS158))/(100*DK158)</f>
        <v>0</v>
      </c>
      <c r="AG158">
        <f>1000*DW158*AT158*(DS158-DT158)/(100*DK158*(1000-AT158*DS158))</f>
        <v>0</v>
      </c>
      <c r="AH158">
        <f>(AI158 - AJ158 - DX158*1E3/(8.314*(DZ158+273.15)) * AL158/DW158 * AK158) * DW158/(100*DK158) * (1000 - DT158)/1000</f>
        <v>0</v>
      </c>
      <c r="AI158">
        <v>725.0905998834934</v>
      </c>
      <c r="AJ158">
        <v>702.2344121212121</v>
      </c>
      <c r="AK158">
        <v>3.423590092426503</v>
      </c>
      <c r="AL158">
        <v>67.30139003579045</v>
      </c>
      <c r="AM158">
        <f>(AO158 - AN158 + DX158*1E3/(8.314*(DZ158+273.15)) * AQ158/DW158 * AP158) * DW158/(100*DK158) * 1000/(1000 - AO158)</f>
        <v>0</v>
      </c>
      <c r="AN158">
        <v>23.56749749158692</v>
      </c>
      <c r="AO158">
        <v>24.29219333333332</v>
      </c>
      <c r="AP158">
        <v>-8.768952106188462E-06</v>
      </c>
      <c r="AQ158">
        <v>93.42874812251745</v>
      </c>
      <c r="AR158">
        <v>0</v>
      </c>
      <c r="AS158">
        <v>0</v>
      </c>
      <c r="AT158">
        <f>IF(AR158*$H$15&gt;=AV158,1.0,(AV158/(AV158-AR158*$H$15)))</f>
        <v>0</v>
      </c>
      <c r="AU158">
        <f>(AT158-1)*100</f>
        <v>0</v>
      </c>
      <c r="AV158">
        <f>MAX(0,($B$15+$C$15*EE158)/(1+$D$15*EE158)*DX158/(DZ158+273)*$E$15)</f>
        <v>0</v>
      </c>
      <c r="AW158" t="s">
        <v>429</v>
      </c>
      <c r="AX158" t="s">
        <v>429</v>
      </c>
      <c r="AY158">
        <v>0</v>
      </c>
      <c r="AZ158">
        <v>0</v>
      </c>
      <c r="BA158">
        <f>1-AY158/AZ158</f>
        <v>0</v>
      </c>
      <c r="BB158">
        <v>0</v>
      </c>
      <c r="BC158" t="s">
        <v>429</v>
      </c>
      <c r="BD158" t="s">
        <v>429</v>
      </c>
      <c r="BE158">
        <v>0</v>
      </c>
      <c r="BF158">
        <v>0</v>
      </c>
      <c r="BG158">
        <f>1-BE158/BF158</f>
        <v>0</v>
      </c>
      <c r="BH158">
        <v>0.5</v>
      </c>
      <c r="BI158">
        <f>DH158</f>
        <v>0</v>
      </c>
      <c r="BJ158">
        <f>K158</f>
        <v>0</v>
      </c>
      <c r="BK158">
        <f>BG158*BH158*BI158</f>
        <v>0</v>
      </c>
      <c r="BL158">
        <f>(BJ158-BB158)/BI158</f>
        <v>0</v>
      </c>
      <c r="BM158">
        <f>(AZ158-BF158)/BF158</f>
        <v>0</v>
      </c>
      <c r="BN158">
        <f>AY158/(BA158+AY158/BF158)</f>
        <v>0</v>
      </c>
      <c r="BO158" t="s">
        <v>429</v>
      </c>
      <c r="BP158">
        <v>0</v>
      </c>
      <c r="BQ158">
        <f>IF(BP158&lt;&gt;0, BP158, BN158)</f>
        <v>0</v>
      </c>
      <c r="BR158">
        <f>1-BQ158/BF158</f>
        <v>0</v>
      </c>
      <c r="BS158">
        <f>(BF158-BE158)/(BF158-BQ158)</f>
        <v>0</v>
      </c>
      <c r="BT158">
        <f>(AZ158-BF158)/(AZ158-BQ158)</f>
        <v>0</v>
      </c>
      <c r="BU158">
        <f>(BF158-BE158)/(BF158-AY158)</f>
        <v>0</v>
      </c>
      <c r="BV158">
        <f>(AZ158-BF158)/(AZ158-AY158)</f>
        <v>0</v>
      </c>
      <c r="BW158">
        <f>(BS158*BQ158/BE158)</f>
        <v>0</v>
      </c>
      <c r="BX158">
        <f>(1-BW158)</f>
        <v>0</v>
      </c>
      <c r="DG158">
        <f>$B$13*EF158+$C$13*EG158+$F$13*ER158*(1-EU158)</f>
        <v>0</v>
      </c>
      <c r="DH158">
        <f>DG158*DI158</f>
        <v>0</v>
      </c>
      <c r="DI158">
        <f>($B$13*$D$11+$C$13*$D$11+$F$13*((FE158+EW158)/MAX(FE158+EW158+FF158, 0.1)*$I$11+FF158/MAX(FE158+EW158+FF158, 0.1)*$J$11))/($B$13+$C$13+$F$13)</f>
        <v>0</v>
      </c>
      <c r="DJ158">
        <f>($B$13*$K$11+$C$13*$K$11+$F$13*((FE158+EW158)/MAX(FE158+EW158+FF158, 0.1)*$P$11+FF158/MAX(FE158+EW158+FF158, 0.1)*$Q$11))/($B$13+$C$13+$F$13)</f>
        <v>0</v>
      </c>
      <c r="DK158">
        <v>1.91</v>
      </c>
      <c r="DL158">
        <v>0.5</v>
      </c>
      <c r="DM158" t="s">
        <v>430</v>
      </c>
      <c r="DN158">
        <v>2</v>
      </c>
      <c r="DO158" t="b">
        <v>1</v>
      </c>
      <c r="DP158">
        <v>1679511341.6</v>
      </c>
      <c r="DQ158">
        <v>661.744148148148</v>
      </c>
      <c r="DR158">
        <v>693.4073333333334</v>
      </c>
      <c r="DS158">
        <v>24.2935</v>
      </c>
      <c r="DT158">
        <v>23.56935925925927</v>
      </c>
      <c r="DU158">
        <v>662.569925925926</v>
      </c>
      <c r="DV158">
        <v>23.99438888888889</v>
      </c>
      <c r="DW158">
        <v>500.0119999999999</v>
      </c>
      <c r="DX158">
        <v>89.99881111111111</v>
      </c>
      <c r="DY158">
        <v>0.1000228629629629</v>
      </c>
      <c r="DZ158">
        <v>26.37473703703704</v>
      </c>
      <c r="EA158">
        <v>27.49290740740742</v>
      </c>
      <c r="EB158">
        <v>999.9000000000001</v>
      </c>
      <c r="EC158">
        <v>0</v>
      </c>
      <c r="ED158">
        <v>0</v>
      </c>
      <c r="EE158">
        <v>9991.023333333333</v>
      </c>
      <c r="EF158">
        <v>0</v>
      </c>
      <c r="EG158">
        <v>12.4767</v>
      </c>
      <c r="EH158">
        <v>-31.66311111111111</v>
      </c>
      <c r="EI158">
        <v>678.2205185185185</v>
      </c>
      <c r="EJ158">
        <v>710.145</v>
      </c>
      <c r="EK158">
        <v>0.7241434074074073</v>
      </c>
      <c r="EL158">
        <v>693.4073333333334</v>
      </c>
      <c r="EM158">
        <v>23.56935925925927</v>
      </c>
      <c r="EN158">
        <v>2.186385925925926</v>
      </c>
      <c r="EO158">
        <v>2.121214444444444</v>
      </c>
      <c r="EP158">
        <v>18.8629037037037</v>
      </c>
      <c r="EQ158">
        <v>18.37938148148148</v>
      </c>
      <c r="ER158">
        <v>1999.979629629629</v>
      </c>
      <c r="ES158">
        <v>0.9799961111111108</v>
      </c>
      <c r="ET158">
        <v>0.02000403333333333</v>
      </c>
      <c r="EU158">
        <v>0</v>
      </c>
      <c r="EV158">
        <v>164.3114074074074</v>
      </c>
      <c r="EW158">
        <v>5.00078</v>
      </c>
      <c r="EX158">
        <v>3286.213333333334</v>
      </c>
      <c r="EY158">
        <v>16379.42962962963</v>
      </c>
      <c r="EZ158">
        <v>38.17333333333332</v>
      </c>
      <c r="FA158">
        <v>39.16403703703704</v>
      </c>
      <c r="FB158">
        <v>38.74966666666666</v>
      </c>
      <c r="FC158">
        <v>38.54355555555555</v>
      </c>
      <c r="FD158">
        <v>39.36777777777778</v>
      </c>
      <c r="FE158">
        <v>1955.06962962963</v>
      </c>
      <c r="FF158">
        <v>39.91</v>
      </c>
      <c r="FG158">
        <v>0</v>
      </c>
      <c r="FH158">
        <v>1679511331</v>
      </c>
      <c r="FI158">
        <v>0</v>
      </c>
      <c r="FJ158">
        <v>164.3095</v>
      </c>
      <c r="FK158">
        <v>0.1114188124413048</v>
      </c>
      <c r="FL158">
        <v>0.5531623849824704</v>
      </c>
      <c r="FM158">
        <v>3286.179230769231</v>
      </c>
      <c r="FN158">
        <v>15</v>
      </c>
      <c r="FO158">
        <v>0</v>
      </c>
      <c r="FP158" t="s">
        <v>431</v>
      </c>
      <c r="FQ158">
        <v>1679456443.1</v>
      </c>
      <c r="FR158">
        <v>1679456433.1</v>
      </c>
      <c r="FS158">
        <v>0</v>
      </c>
      <c r="FT158">
        <v>-0.109</v>
      </c>
      <c r="FU158">
        <v>0.019</v>
      </c>
      <c r="FV158">
        <v>-0.823</v>
      </c>
      <c r="FW158">
        <v>0.271</v>
      </c>
      <c r="FX158">
        <v>420</v>
      </c>
      <c r="FY158">
        <v>24</v>
      </c>
      <c r="FZ158">
        <v>0.71</v>
      </c>
      <c r="GA158">
        <v>0.25</v>
      </c>
      <c r="GB158">
        <v>-31.63417804878049</v>
      </c>
      <c r="GC158">
        <v>-0.5581400696864263</v>
      </c>
      <c r="GD158">
        <v>0.0660559907077919</v>
      </c>
      <c r="GE158">
        <v>0</v>
      </c>
      <c r="GF158">
        <v>0.7230820243902439</v>
      </c>
      <c r="GG158">
        <v>0.02187880139373104</v>
      </c>
      <c r="GH158">
        <v>0.002283897145262199</v>
      </c>
      <c r="GI158">
        <v>1</v>
      </c>
      <c r="GJ158">
        <v>1</v>
      </c>
      <c r="GK158">
        <v>2</v>
      </c>
      <c r="GL158" t="s">
        <v>432</v>
      </c>
      <c r="GM158">
        <v>3.10456</v>
      </c>
      <c r="GN158">
        <v>2.73537</v>
      </c>
      <c r="GO158">
        <v>0.125709</v>
      </c>
      <c r="GP158">
        <v>0.129576</v>
      </c>
      <c r="GQ158">
        <v>0.109033</v>
      </c>
      <c r="GR158">
        <v>0.108107</v>
      </c>
      <c r="GS158">
        <v>22523.7</v>
      </c>
      <c r="GT158">
        <v>22142.8</v>
      </c>
      <c r="GU158">
        <v>26299.4</v>
      </c>
      <c r="GV158">
        <v>25766.7</v>
      </c>
      <c r="GW158">
        <v>37610.3</v>
      </c>
      <c r="GX158">
        <v>35066.6</v>
      </c>
      <c r="GY158">
        <v>46019.4</v>
      </c>
      <c r="GZ158">
        <v>42553.5</v>
      </c>
      <c r="HA158">
        <v>1.92325</v>
      </c>
      <c r="HB158">
        <v>1.97062</v>
      </c>
      <c r="HC158">
        <v>0.11459</v>
      </c>
      <c r="HD158">
        <v>0</v>
      </c>
      <c r="HE158">
        <v>25.6197</v>
      </c>
      <c r="HF158">
        <v>999.9</v>
      </c>
      <c r="HG158">
        <v>56.9</v>
      </c>
      <c r="HH158">
        <v>29.1</v>
      </c>
      <c r="HI158">
        <v>25.5748</v>
      </c>
      <c r="HJ158">
        <v>60.0232</v>
      </c>
      <c r="HK158">
        <v>25.5809</v>
      </c>
      <c r="HL158">
        <v>1</v>
      </c>
      <c r="HM158">
        <v>-0.115716</v>
      </c>
      <c r="HN158">
        <v>0.283821</v>
      </c>
      <c r="HO158">
        <v>20.2752</v>
      </c>
      <c r="HP158">
        <v>5.21639</v>
      </c>
      <c r="HQ158">
        <v>11.9791</v>
      </c>
      <c r="HR158">
        <v>4.96475</v>
      </c>
      <c r="HS158">
        <v>3.27405</v>
      </c>
      <c r="HT158">
        <v>9999</v>
      </c>
      <c r="HU158">
        <v>9999</v>
      </c>
      <c r="HV158">
        <v>9999</v>
      </c>
      <c r="HW158">
        <v>936.4</v>
      </c>
      <c r="HX158">
        <v>1.86417</v>
      </c>
      <c r="HY158">
        <v>1.86011</v>
      </c>
      <c r="HZ158">
        <v>1.85837</v>
      </c>
      <c r="IA158">
        <v>1.85988</v>
      </c>
      <c r="IB158">
        <v>1.85989</v>
      </c>
      <c r="IC158">
        <v>1.8583</v>
      </c>
      <c r="ID158">
        <v>1.85731</v>
      </c>
      <c r="IE158">
        <v>1.85232</v>
      </c>
      <c r="IF158">
        <v>0</v>
      </c>
      <c r="IG158">
        <v>0</v>
      </c>
      <c r="IH158">
        <v>0</v>
      </c>
      <c r="II158">
        <v>0</v>
      </c>
      <c r="IJ158" t="s">
        <v>433</v>
      </c>
      <c r="IK158" t="s">
        <v>434</v>
      </c>
      <c r="IL158" t="s">
        <v>435</v>
      </c>
      <c r="IM158" t="s">
        <v>435</v>
      </c>
      <c r="IN158" t="s">
        <v>435</v>
      </c>
      <c r="IO158" t="s">
        <v>435</v>
      </c>
      <c r="IP158">
        <v>0</v>
      </c>
      <c r="IQ158">
        <v>100</v>
      </c>
      <c r="IR158">
        <v>100</v>
      </c>
      <c r="IS158">
        <v>-0.834</v>
      </c>
      <c r="IT158">
        <v>0.299</v>
      </c>
      <c r="IU158">
        <v>-0.3228139330668147</v>
      </c>
      <c r="IV158">
        <v>-0.001399286051689175</v>
      </c>
      <c r="IW158">
        <v>1.297619083215453E-06</v>
      </c>
      <c r="IX158">
        <v>-4.997941095464379E-10</v>
      </c>
      <c r="IY158">
        <v>-0.005634625857734406</v>
      </c>
      <c r="IZ158">
        <v>-0.003512179546530375</v>
      </c>
      <c r="JA158">
        <v>0.0008073039280847738</v>
      </c>
      <c r="JB158">
        <v>-5.485301315548657E-06</v>
      </c>
      <c r="JC158">
        <v>2</v>
      </c>
      <c r="JD158">
        <v>1997</v>
      </c>
      <c r="JE158">
        <v>1</v>
      </c>
      <c r="JF158">
        <v>25</v>
      </c>
      <c r="JG158">
        <v>915.1</v>
      </c>
      <c r="JH158">
        <v>915.3</v>
      </c>
      <c r="JI158">
        <v>1.80176</v>
      </c>
      <c r="JJ158">
        <v>2.63184</v>
      </c>
      <c r="JK158">
        <v>1.49658</v>
      </c>
      <c r="JL158">
        <v>2.39136</v>
      </c>
      <c r="JM158">
        <v>1.54907</v>
      </c>
      <c r="JN158">
        <v>2.37549</v>
      </c>
      <c r="JO158">
        <v>34.3497</v>
      </c>
      <c r="JP158">
        <v>24.1926</v>
      </c>
      <c r="JQ158">
        <v>18</v>
      </c>
      <c r="JR158">
        <v>489.78</v>
      </c>
      <c r="JS158">
        <v>533.121</v>
      </c>
      <c r="JT158">
        <v>24.7638</v>
      </c>
      <c r="JU158">
        <v>25.8142</v>
      </c>
      <c r="JV158">
        <v>30.0001</v>
      </c>
      <c r="JW158">
        <v>25.8851</v>
      </c>
      <c r="JX158">
        <v>25.8343</v>
      </c>
      <c r="JY158">
        <v>36.1743</v>
      </c>
      <c r="JZ158">
        <v>10.343</v>
      </c>
      <c r="KA158">
        <v>100</v>
      </c>
      <c r="KB158">
        <v>24.7711</v>
      </c>
      <c r="KC158">
        <v>740.72</v>
      </c>
      <c r="KD158">
        <v>23.6324</v>
      </c>
      <c r="KE158">
        <v>100.542</v>
      </c>
      <c r="KF158">
        <v>100.953</v>
      </c>
    </row>
    <row r="159" spans="1:292">
      <c r="A159">
        <v>141</v>
      </c>
      <c r="B159">
        <v>1679511354.1</v>
      </c>
      <c r="C159">
        <v>2766.599999904633</v>
      </c>
      <c r="D159" t="s">
        <v>715</v>
      </c>
      <c r="E159" t="s">
        <v>716</v>
      </c>
      <c r="F159">
        <v>5</v>
      </c>
      <c r="G159" t="s">
        <v>428</v>
      </c>
      <c r="H159">
        <v>1679511346.314285</v>
      </c>
      <c r="I159">
        <f>(J159)/1000</f>
        <v>0</v>
      </c>
      <c r="J159">
        <f>IF(DO159, AM159, AG159)</f>
        <v>0</v>
      </c>
      <c r="K159">
        <f>IF(DO159, AH159, AF159)</f>
        <v>0</v>
      </c>
      <c r="L159">
        <f>DQ159 - IF(AT159&gt;1, K159*DK159*100.0/(AV159*EE159), 0)</f>
        <v>0</v>
      </c>
      <c r="M159">
        <f>((S159-I159/2)*L159-K159)/(S159+I159/2)</f>
        <v>0</v>
      </c>
      <c r="N159">
        <f>M159*(DX159+DY159)/1000.0</f>
        <v>0</v>
      </c>
      <c r="O159">
        <f>(DQ159 - IF(AT159&gt;1, K159*DK159*100.0/(AV159*EE159), 0))*(DX159+DY159)/1000.0</f>
        <v>0</v>
      </c>
      <c r="P159">
        <f>2.0/((1/R159-1/Q159)+SIGN(R159)*SQRT((1/R159-1/Q159)*(1/R159-1/Q159) + 4*DL159/((DL159+1)*(DL159+1))*(2*1/R159*1/Q159-1/Q159*1/Q159)))</f>
        <v>0</v>
      </c>
      <c r="Q159">
        <f>IF(LEFT(DM159,1)&lt;&gt;"0",IF(LEFT(DM159,1)="1",3.0,DN159),$D$5+$E$5*(EE159*DX159/($K$5*1000))+$F$5*(EE159*DX159/($K$5*1000))*MAX(MIN(DK159,$J$5),$I$5)*MAX(MIN(DK159,$J$5),$I$5)+$G$5*MAX(MIN(DK159,$J$5),$I$5)*(EE159*DX159/($K$5*1000))+$H$5*(EE159*DX159/($K$5*1000))*(EE159*DX159/($K$5*1000)))</f>
        <v>0</v>
      </c>
      <c r="R159">
        <f>I159*(1000-(1000*0.61365*exp(17.502*V159/(240.97+V159))/(DX159+DY159)+DS159)/2)/(1000*0.61365*exp(17.502*V159/(240.97+V159))/(DX159+DY159)-DS159)</f>
        <v>0</v>
      </c>
      <c r="S159">
        <f>1/((DL159+1)/(P159/1.6)+1/(Q159/1.37)) + DL159/((DL159+1)/(P159/1.6) + DL159/(Q159/1.37))</f>
        <v>0</v>
      </c>
      <c r="T159">
        <f>(DG159*DJ159)</f>
        <v>0</v>
      </c>
      <c r="U159">
        <f>(DZ159+(T159+2*0.95*5.67E-8*(((DZ159+$B$9)+273)^4-(DZ159+273)^4)-44100*I159)/(1.84*29.3*Q159+8*0.95*5.67E-8*(DZ159+273)^3))</f>
        <v>0</v>
      </c>
      <c r="V159">
        <f>($C$9*EA159+$D$9*EB159+$E$9*U159)</f>
        <v>0</v>
      </c>
      <c r="W159">
        <f>0.61365*exp(17.502*V159/(240.97+V159))</f>
        <v>0</v>
      </c>
      <c r="X159">
        <f>(Y159/Z159*100)</f>
        <v>0</v>
      </c>
      <c r="Y159">
        <f>DS159*(DX159+DY159)/1000</f>
        <v>0</v>
      </c>
      <c r="Z159">
        <f>0.61365*exp(17.502*DZ159/(240.97+DZ159))</f>
        <v>0</v>
      </c>
      <c r="AA159">
        <f>(W159-DS159*(DX159+DY159)/1000)</f>
        <v>0</v>
      </c>
      <c r="AB159">
        <f>(-I159*44100)</f>
        <v>0</v>
      </c>
      <c r="AC159">
        <f>2*29.3*Q159*0.92*(DZ159-V159)</f>
        <v>0</v>
      </c>
      <c r="AD159">
        <f>2*0.95*5.67E-8*(((DZ159+$B$9)+273)^4-(V159+273)^4)</f>
        <v>0</v>
      </c>
      <c r="AE159">
        <f>T159+AD159+AB159+AC159</f>
        <v>0</v>
      </c>
      <c r="AF159">
        <f>DW159*AT159*(DR159-DQ159*(1000-AT159*DT159)/(1000-AT159*DS159))/(100*DK159)</f>
        <v>0</v>
      </c>
      <c r="AG159">
        <f>1000*DW159*AT159*(DS159-DT159)/(100*DK159*(1000-AT159*DS159))</f>
        <v>0</v>
      </c>
      <c r="AH159">
        <f>(AI159 - AJ159 - DX159*1E3/(8.314*(DZ159+273.15)) * AL159/DW159 * AK159) * DW159/(100*DK159) * (1000 - DT159)/1000</f>
        <v>0</v>
      </c>
      <c r="AI159">
        <v>742.1224471566215</v>
      </c>
      <c r="AJ159">
        <v>719.4508848484844</v>
      </c>
      <c r="AK159">
        <v>3.43669232751227</v>
      </c>
      <c r="AL159">
        <v>67.30139003579045</v>
      </c>
      <c r="AM159">
        <f>(AO159 - AN159 + DX159*1E3/(8.314*(DZ159+273.15)) * AQ159/DW159 * AP159) * DW159/(100*DK159) * 1000/(1000 - AO159)</f>
        <v>0</v>
      </c>
      <c r="AN159">
        <v>23.56359597175932</v>
      </c>
      <c r="AO159">
        <v>24.28767333333333</v>
      </c>
      <c r="AP159">
        <v>-1.672268950528608E-05</v>
      </c>
      <c r="AQ159">
        <v>93.42874812251745</v>
      </c>
      <c r="AR159">
        <v>0</v>
      </c>
      <c r="AS159">
        <v>0</v>
      </c>
      <c r="AT159">
        <f>IF(AR159*$H$15&gt;=AV159,1.0,(AV159/(AV159-AR159*$H$15)))</f>
        <v>0</v>
      </c>
      <c r="AU159">
        <f>(AT159-1)*100</f>
        <v>0</v>
      </c>
      <c r="AV159">
        <f>MAX(0,($B$15+$C$15*EE159)/(1+$D$15*EE159)*DX159/(DZ159+273)*$E$15)</f>
        <v>0</v>
      </c>
      <c r="AW159" t="s">
        <v>429</v>
      </c>
      <c r="AX159" t="s">
        <v>429</v>
      </c>
      <c r="AY159">
        <v>0</v>
      </c>
      <c r="AZ159">
        <v>0</v>
      </c>
      <c r="BA159">
        <f>1-AY159/AZ159</f>
        <v>0</v>
      </c>
      <c r="BB159">
        <v>0</v>
      </c>
      <c r="BC159" t="s">
        <v>429</v>
      </c>
      <c r="BD159" t="s">
        <v>429</v>
      </c>
      <c r="BE159">
        <v>0</v>
      </c>
      <c r="BF159">
        <v>0</v>
      </c>
      <c r="BG159">
        <f>1-BE159/BF159</f>
        <v>0</v>
      </c>
      <c r="BH159">
        <v>0.5</v>
      </c>
      <c r="BI159">
        <f>DH159</f>
        <v>0</v>
      </c>
      <c r="BJ159">
        <f>K159</f>
        <v>0</v>
      </c>
      <c r="BK159">
        <f>BG159*BH159*BI159</f>
        <v>0</v>
      </c>
      <c r="BL159">
        <f>(BJ159-BB159)/BI159</f>
        <v>0</v>
      </c>
      <c r="BM159">
        <f>(AZ159-BF159)/BF159</f>
        <v>0</v>
      </c>
      <c r="BN159">
        <f>AY159/(BA159+AY159/BF159)</f>
        <v>0</v>
      </c>
      <c r="BO159" t="s">
        <v>429</v>
      </c>
      <c r="BP159">
        <v>0</v>
      </c>
      <c r="BQ159">
        <f>IF(BP159&lt;&gt;0, BP159, BN159)</f>
        <v>0</v>
      </c>
      <c r="BR159">
        <f>1-BQ159/BF159</f>
        <v>0</v>
      </c>
      <c r="BS159">
        <f>(BF159-BE159)/(BF159-BQ159)</f>
        <v>0</v>
      </c>
      <c r="BT159">
        <f>(AZ159-BF159)/(AZ159-BQ159)</f>
        <v>0</v>
      </c>
      <c r="BU159">
        <f>(BF159-BE159)/(BF159-AY159)</f>
        <v>0</v>
      </c>
      <c r="BV159">
        <f>(AZ159-BF159)/(AZ159-AY159)</f>
        <v>0</v>
      </c>
      <c r="BW159">
        <f>(BS159*BQ159/BE159)</f>
        <v>0</v>
      </c>
      <c r="BX159">
        <f>(1-BW159)</f>
        <v>0</v>
      </c>
      <c r="DG159">
        <f>$B$13*EF159+$C$13*EG159+$F$13*ER159*(1-EU159)</f>
        <v>0</v>
      </c>
      <c r="DH159">
        <f>DG159*DI159</f>
        <v>0</v>
      </c>
      <c r="DI159">
        <f>($B$13*$D$11+$C$13*$D$11+$F$13*((FE159+EW159)/MAX(FE159+EW159+FF159, 0.1)*$I$11+FF159/MAX(FE159+EW159+FF159, 0.1)*$J$11))/($B$13+$C$13+$F$13)</f>
        <v>0</v>
      </c>
      <c r="DJ159">
        <f>($B$13*$K$11+$C$13*$K$11+$F$13*((FE159+EW159)/MAX(FE159+EW159+FF159, 0.1)*$P$11+FF159/MAX(FE159+EW159+FF159, 0.1)*$Q$11))/($B$13+$C$13+$F$13)</f>
        <v>0</v>
      </c>
      <c r="DK159">
        <v>1.91</v>
      </c>
      <c r="DL159">
        <v>0.5</v>
      </c>
      <c r="DM159" t="s">
        <v>430</v>
      </c>
      <c r="DN159">
        <v>2</v>
      </c>
      <c r="DO159" t="b">
        <v>1</v>
      </c>
      <c r="DP159">
        <v>1679511346.314285</v>
      </c>
      <c r="DQ159">
        <v>677.5296071428571</v>
      </c>
      <c r="DR159">
        <v>709.2</v>
      </c>
      <c r="DS159">
        <v>24.29193214285714</v>
      </c>
      <c r="DT159">
        <v>23.56681071428571</v>
      </c>
      <c r="DU159">
        <v>678.3605357142857</v>
      </c>
      <c r="DV159">
        <v>23.99286785714286</v>
      </c>
      <c r="DW159">
        <v>500.0055</v>
      </c>
      <c r="DX159">
        <v>89.99754642857143</v>
      </c>
      <c r="DY159">
        <v>0.09990533571428571</v>
      </c>
      <c r="DZ159">
        <v>26.37471785714286</v>
      </c>
      <c r="EA159">
        <v>27.48971428571429</v>
      </c>
      <c r="EB159">
        <v>999.9000000000002</v>
      </c>
      <c r="EC159">
        <v>0</v>
      </c>
      <c r="ED159">
        <v>0</v>
      </c>
      <c r="EE159">
        <v>9996.804642857143</v>
      </c>
      <c r="EF159">
        <v>0</v>
      </c>
      <c r="EG159">
        <v>12.4767</v>
      </c>
      <c r="EH159">
        <v>-31.67042857142857</v>
      </c>
      <c r="EI159">
        <v>694.397892857143</v>
      </c>
      <c r="EJ159">
        <v>726.3170714285715</v>
      </c>
      <c r="EK159">
        <v>0.7251300000000002</v>
      </c>
      <c r="EL159">
        <v>709.2</v>
      </c>
      <c r="EM159">
        <v>23.56681071428571</v>
      </c>
      <c r="EN159">
        <v>2.186214642857143</v>
      </c>
      <c r="EO159">
        <v>2.120955</v>
      </c>
      <c r="EP159">
        <v>18.86165714285714</v>
      </c>
      <c r="EQ159">
        <v>18.37743571428571</v>
      </c>
      <c r="ER159">
        <v>1999.994285714286</v>
      </c>
      <c r="ES159">
        <v>0.9799961785714285</v>
      </c>
      <c r="ET159">
        <v>0.02000397857142857</v>
      </c>
      <c r="EU159">
        <v>0</v>
      </c>
      <c r="EV159">
        <v>164.3673214285714</v>
      </c>
      <c r="EW159">
        <v>5.00078</v>
      </c>
      <c r="EX159">
        <v>3286.2</v>
      </c>
      <c r="EY159">
        <v>16379.55714285714</v>
      </c>
      <c r="EZ159">
        <v>38.14932142857143</v>
      </c>
      <c r="FA159">
        <v>39.14935714285714</v>
      </c>
      <c r="FB159">
        <v>38.73185714285714</v>
      </c>
      <c r="FC159">
        <v>38.54203571428572</v>
      </c>
      <c r="FD159">
        <v>39.35682142857142</v>
      </c>
      <c r="FE159">
        <v>1955.084285714286</v>
      </c>
      <c r="FF159">
        <v>39.91</v>
      </c>
      <c r="FG159">
        <v>0</v>
      </c>
      <c r="FH159">
        <v>1679511336.4</v>
      </c>
      <c r="FI159">
        <v>0</v>
      </c>
      <c r="FJ159">
        <v>164.37308</v>
      </c>
      <c r="FK159">
        <v>0.6371538571420834</v>
      </c>
      <c r="FL159">
        <v>0.08461537775031833</v>
      </c>
      <c r="FM159">
        <v>3286.2208</v>
      </c>
      <c r="FN159">
        <v>15</v>
      </c>
      <c r="FO159">
        <v>0</v>
      </c>
      <c r="FP159" t="s">
        <v>431</v>
      </c>
      <c r="FQ159">
        <v>1679456443.1</v>
      </c>
      <c r="FR159">
        <v>1679456433.1</v>
      </c>
      <c r="FS159">
        <v>0</v>
      </c>
      <c r="FT159">
        <v>-0.109</v>
      </c>
      <c r="FU159">
        <v>0.019</v>
      </c>
      <c r="FV159">
        <v>-0.823</v>
      </c>
      <c r="FW159">
        <v>0.271</v>
      </c>
      <c r="FX159">
        <v>420</v>
      </c>
      <c r="FY159">
        <v>24</v>
      </c>
      <c r="FZ159">
        <v>0.71</v>
      </c>
      <c r="GA159">
        <v>0.25</v>
      </c>
      <c r="GB159">
        <v>-31.6513</v>
      </c>
      <c r="GC159">
        <v>-0.1795902439023895</v>
      </c>
      <c r="GD159">
        <v>0.05914347808507742</v>
      </c>
      <c r="GE159">
        <v>0</v>
      </c>
      <c r="GF159">
        <v>0.724418425</v>
      </c>
      <c r="GG159">
        <v>0.01523024015009324</v>
      </c>
      <c r="GH159">
        <v>0.001698680103602498</v>
      </c>
      <c r="GI159">
        <v>1</v>
      </c>
      <c r="GJ159">
        <v>1</v>
      </c>
      <c r="GK159">
        <v>2</v>
      </c>
      <c r="GL159" t="s">
        <v>432</v>
      </c>
      <c r="GM159">
        <v>3.10447</v>
      </c>
      <c r="GN159">
        <v>2.73537</v>
      </c>
      <c r="GO159">
        <v>0.127788</v>
      </c>
      <c r="GP159">
        <v>0.131635</v>
      </c>
      <c r="GQ159">
        <v>0.109014</v>
      </c>
      <c r="GR159">
        <v>0.10809</v>
      </c>
      <c r="GS159">
        <v>22469.9</v>
      </c>
      <c r="GT159">
        <v>22090.6</v>
      </c>
      <c r="GU159">
        <v>26299.2</v>
      </c>
      <c r="GV159">
        <v>25766.9</v>
      </c>
      <c r="GW159">
        <v>37611.1</v>
      </c>
      <c r="GX159">
        <v>35067.3</v>
      </c>
      <c r="GY159">
        <v>46019.1</v>
      </c>
      <c r="GZ159">
        <v>42553.3</v>
      </c>
      <c r="HA159">
        <v>1.92285</v>
      </c>
      <c r="HB159">
        <v>1.97095</v>
      </c>
      <c r="HC159">
        <v>0.113927</v>
      </c>
      <c r="HD159">
        <v>0</v>
      </c>
      <c r="HE159">
        <v>25.625</v>
      </c>
      <c r="HF159">
        <v>999.9</v>
      </c>
      <c r="HG159">
        <v>56.9</v>
      </c>
      <c r="HH159">
        <v>29.1</v>
      </c>
      <c r="HI159">
        <v>25.5728</v>
      </c>
      <c r="HJ159">
        <v>60.6032</v>
      </c>
      <c r="HK159">
        <v>25.4087</v>
      </c>
      <c r="HL159">
        <v>1</v>
      </c>
      <c r="HM159">
        <v>-0.115706</v>
      </c>
      <c r="HN159">
        <v>0.271315</v>
      </c>
      <c r="HO159">
        <v>20.2755</v>
      </c>
      <c r="HP159">
        <v>5.21639</v>
      </c>
      <c r="HQ159">
        <v>11.9785</v>
      </c>
      <c r="HR159">
        <v>4.9647</v>
      </c>
      <c r="HS159">
        <v>3.27393</v>
      </c>
      <c r="HT159">
        <v>9999</v>
      </c>
      <c r="HU159">
        <v>9999</v>
      </c>
      <c r="HV159">
        <v>9999</v>
      </c>
      <c r="HW159">
        <v>936.4</v>
      </c>
      <c r="HX159">
        <v>1.86417</v>
      </c>
      <c r="HY159">
        <v>1.86009</v>
      </c>
      <c r="HZ159">
        <v>1.85837</v>
      </c>
      <c r="IA159">
        <v>1.85986</v>
      </c>
      <c r="IB159">
        <v>1.85989</v>
      </c>
      <c r="IC159">
        <v>1.85825</v>
      </c>
      <c r="ID159">
        <v>1.85731</v>
      </c>
      <c r="IE159">
        <v>1.8523</v>
      </c>
      <c r="IF159">
        <v>0</v>
      </c>
      <c r="IG159">
        <v>0</v>
      </c>
      <c r="IH159">
        <v>0</v>
      </c>
      <c r="II159">
        <v>0</v>
      </c>
      <c r="IJ159" t="s">
        <v>433</v>
      </c>
      <c r="IK159" t="s">
        <v>434</v>
      </c>
      <c r="IL159" t="s">
        <v>435</v>
      </c>
      <c r="IM159" t="s">
        <v>435</v>
      </c>
      <c r="IN159" t="s">
        <v>435</v>
      </c>
      <c r="IO159" t="s">
        <v>435</v>
      </c>
      <c r="IP159">
        <v>0</v>
      </c>
      <c r="IQ159">
        <v>100</v>
      </c>
      <c r="IR159">
        <v>100</v>
      </c>
      <c r="IS159">
        <v>-0.839</v>
      </c>
      <c r="IT159">
        <v>0.2989</v>
      </c>
      <c r="IU159">
        <v>-0.3228139330668147</v>
      </c>
      <c r="IV159">
        <v>-0.001399286051689175</v>
      </c>
      <c r="IW159">
        <v>1.297619083215453E-06</v>
      </c>
      <c r="IX159">
        <v>-4.997941095464379E-10</v>
      </c>
      <c r="IY159">
        <v>-0.005634625857734406</v>
      </c>
      <c r="IZ159">
        <v>-0.003512179546530375</v>
      </c>
      <c r="JA159">
        <v>0.0008073039280847738</v>
      </c>
      <c r="JB159">
        <v>-5.485301315548657E-06</v>
      </c>
      <c r="JC159">
        <v>2</v>
      </c>
      <c r="JD159">
        <v>1997</v>
      </c>
      <c r="JE159">
        <v>1</v>
      </c>
      <c r="JF159">
        <v>25</v>
      </c>
      <c r="JG159">
        <v>915.2</v>
      </c>
      <c r="JH159">
        <v>915.4</v>
      </c>
      <c r="JI159">
        <v>1.83228</v>
      </c>
      <c r="JJ159">
        <v>2.62329</v>
      </c>
      <c r="JK159">
        <v>1.49658</v>
      </c>
      <c r="JL159">
        <v>2.39136</v>
      </c>
      <c r="JM159">
        <v>1.54907</v>
      </c>
      <c r="JN159">
        <v>2.33154</v>
      </c>
      <c r="JO159">
        <v>34.3497</v>
      </c>
      <c r="JP159">
        <v>24.1926</v>
      </c>
      <c r="JQ159">
        <v>18</v>
      </c>
      <c r="JR159">
        <v>489.571</v>
      </c>
      <c r="JS159">
        <v>533.371</v>
      </c>
      <c r="JT159">
        <v>24.7702</v>
      </c>
      <c r="JU159">
        <v>25.8169</v>
      </c>
      <c r="JV159">
        <v>30.0001</v>
      </c>
      <c r="JW159">
        <v>25.8879</v>
      </c>
      <c r="JX159">
        <v>25.8371</v>
      </c>
      <c r="JY159">
        <v>36.7963</v>
      </c>
      <c r="JZ159">
        <v>10.0562</v>
      </c>
      <c r="KA159">
        <v>100</v>
      </c>
      <c r="KB159">
        <v>24.7784</v>
      </c>
      <c r="KC159">
        <v>754.081</v>
      </c>
      <c r="KD159">
        <v>23.6356</v>
      </c>
      <c r="KE159">
        <v>100.542</v>
      </c>
      <c r="KF159">
        <v>100.953</v>
      </c>
    </row>
    <row r="160" spans="1:292">
      <c r="A160">
        <v>142</v>
      </c>
      <c r="B160">
        <v>1679511359.1</v>
      </c>
      <c r="C160">
        <v>2771.599999904633</v>
      </c>
      <c r="D160" t="s">
        <v>717</v>
      </c>
      <c r="E160" t="s">
        <v>718</v>
      </c>
      <c r="F160">
        <v>5</v>
      </c>
      <c r="G160" t="s">
        <v>428</v>
      </c>
      <c r="H160">
        <v>1679511351.6</v>
      </c>
      <c r="I160">
        <f>(J160)/1000</f>
        <v>0</v>
      </c>
      <c r="J160">
        <f>IF(DO160, AM160, AG160)</f>
        <v>0</v>
      </c>
      <c r="K160">
        <f>IF(DO160, AH160, AF160)</f>
        <v>0</v>
      </c>
      <c r="L160">
        <f>DQ160 - IF(AT160&gt;1, K160*DK160*100.0/(AV160*EE160), 0)</f>
        <v>0</v>
      </c>
      <c r="M160">
        <f>((S160-I160/2)*L160-K160)/(S160+I160/2)</f>
        <v>0</v>
      </c>
      <c r="N160">
        <f>M160*(DX160+DY160)/1000.0</f>
        <v>0</v>
      </c>
      <c r="O160">
        <f>(DQ160 - IF(AT160&gt;1, K160*DK160*100.0/(AV160*EE160), 0))*(DX160+DY160)/1000.0</f>
        <v>0</v>
      </c>
      <c r="P160">
        <f>2.0/((1/R160-1/Q160)+SIGN(R160)*SQRT((1/R160-1/Q160)*(1/R160-1/Q160) + 4*DL160/((DL160+1)*(DL160+1))*(2*1/R160*1/Q160-1/Q160*1/Q160)))</f>
        <v>0</v>
      </c>
      <c r="Q160">
        <f>IF(LEFT(DM160,1)&lt;&gt;"0",IF(LEFT(DM160,1)="1",3.0,DN160),$D$5+$E$5*(EE160*DX160/($K$5*1000))+$F$5*(EE160*DX160/($K$5*1000))*MAX(MIN(DK160,$J$5),$I$5)*MAX(MIN(DK160,$J$5),$I$5)+$G$5*MAX(MIN(DK160,$J$5),$I$5)*(EE160*DX160/($K$5*1000))+$H$5*(EE160*DX160/($K$5*1000))*(EE160*DX160/($K$5*1000)))</f>
        <v>0</v>
      </c>
      <c r="R160">
        <f>I160*(1000-(1000*0.61365*exp(17.502*V160/(240.97+V160))/(DX160+DY160)+DS160)/2)/(1000*0.61365*exp(17.502*V160/(240.97+V160))/(DX160+DY160)-DS160)</f>
        <v>0</v>
      </c>
      <c r="S160">
        <f>1/((DL160+1)/(P160/1.6)+1/(Q160/1.37)) + DL160/((DL160+1)/(P160/1.6) + DL160/(Q160/1.37))</f>
        <v>0</v>
      </c>
      <c r="T160">
        <f>(DG160*DJ160)</f>
        <v>0</v>
      </c>
      <c r="U160">
        <f>(DZ160+(T160+2*0.95*5.67E-8*(((DZ160+$B$9)+273)^4-(DZ160+273)^4)-44100*I160)/(1.84*29.3*Q160+8*0.95*5.67E-8*(DZ160+273)^3))</f>
        <v>0</v>
      </c>
      <c r="V160">
        <f>($C$9*EA160+$D$9*EB160+$E$9*U160)</f>
        <v>0</v>
      </c>
      <c r="W160">
        <f>0.61365*exp(17.502*V160/(240.97+V160))</f>
        <v>0</v>
      </c>
      <c r="X160">
        <f>(Y160/Z160*100)</f>
        <v>0</v>
      </c>
      <c r="Y160">
        <f>DS160*(DX160+DY160)/1000</f>
        <v>0</v>
      </c>
      <c r="Z160">
        <f>0.61365*exp(17.502*DZ160/(240.97+DZ160))</f>
        <v>0</v>
      </c>
      <c r="AA160">
        <f>(W160-DS160*(DX160+DY160)/1000)</f>
        <v>0</v>
      </c>
      <c r="AB160">
        <f>(-I160*44100)</f>
        <v>0</v>
      </c>
      <c r="AC160">
        <f>2*29.3*Q160*0.92*(DZ160-V160)</f>
        <v>0</v>
      </c>
      <c r="AD160">
        <f>2*0.95*5.67E-8*(((DZ160+$B$9)+273)^4-(V160+273)^4)</f>
        <v>0</v>
      </c>
      <c r="AE160">
        <f>T160+AD160+AB160+AC160</f>
        <v>0</v>
      </c>
      <c r="AF160">
        <f>DW160*AT160*(DR160-DQ160*(1000-AT160*DT160)/(1000-AT160*DS160))/(100*DK160)</f>
        <v>0</v>
      </c>
      <c r="AG160">
        <f>1000*DW160*AT160*(DS160-DT160)/(100*DK160*(1000-AT160*DS160))</f>
        <v>0</v>
      </c>
      <c r="AH160">
        <f>(AI160 - AJ160 - DX160*1E3/(8.314*(DZ160+273.15)) * AL160/DW160 * AK160) * DW160/(100*DK160) * (1000 - DT160)/1000</f>
        <v>0</v>
      </c>
      <c r="AI160">
        <v>759.4483118467399</v>
      </c>
      <c r="AJ160">
        <v>736.5576787878787</v>
      </c>
      <c r="AK160">
        <v>3.409400731957895</v>
      </c>
      <c r="AL160">
        <v>67.30139003579045</v>
      </c>
      <c r="AM160">
        <f>(AO160 - AN160 + DX160*1E3/(8.314*(DZ160+273.15)) * AQ160/DW160 * AP160) * DW160/(100*DK160) * 1000/(1000 - AO160)</f>
        <v>0</v>
      </c>
      <c r="AN160">
        <v>23.56707713802593</v>
      </c>
      <c r="AO160">
        <v>24.28470606060605</v>
      </c>
      <c r="AP160">
        <v>-2.04346723181242E-05</v>
      </c>
      <c r="AQ160">
        <v>93.42874812251745</v>
      </c>
      <c r="AR160">
        <v>0</v>
      </c>
      <c r="AS160">
        <v>0</v>
      </c>
      <c r="AT160">
        <f>IF(AR160*$H$15&gt;=AV160,1.0,(AV160/(AV160-AR160*$H$15)))</f>
        <v>0</v>
      </c>
      <c r="AU160">
        <f>(AT160-1)*100</f>
        <v>0</v>
      </c>
      <c r="AV160">
        <f>MAX(0,($B$15+$C$15*EE160)/(1+$D$15*EE160)*DX160/(DZ160+273)*$E$15)</f>
        <v>0</v>
      </c>
      <c r="AW160" t="s">
        <v>429</v>
      </c>
      <c r="AX160" t="s">
        <v>429</v>
      </c>
      <c r="AY160">
        <v>0</v>
      </c>
      <c r="AZ160">
        <v>0</v>
      </c>
      <c r="BA160">
        <f>1-AY160/AZ160</f>
        <v>0</v>
      </c>
      <c r="BB160">
        <v>0</v>
      </c>
      <c r="BC160" t="s">
        <v>429</v>
      </c>
      <c r="BD160" t="s">
        <v>429</v>
      </c>
      <c r="BE160">
        <v>0</v>
      </c>
      <c r="BF160">
        <v>0</v>
      </c>
      <c r="BG160">
        <f>1-BE160/BF160</f>
        <v>0</v>
      </c>
      <c r="BH160">
        <v>0.5</v>
      </c>
      <c r="BI160">
        <f>DH160</f>
        <v>0</v>
      </c>
      <c r="BJ160">
        <f>K160</f>
        <v>0</v>
      </c>
      <c r="BK160">
        <f>BG160*BH160*BI160</f>
        <v>0</v>
      </c>
      <c r="BL160">
        <f>(BJ160-BB160)/BI160</f>
        <v>0</v>
      </c>
      <c r="BM160">
        <f>(AZ160-BF160)/BF160</f>
        <v>0</v>
      </c>
      <c r="BN160">
        <f>AY160/(BA160+AY160/BF160)</f>
        <v>0</v>
      </c>
      <c r="BO160" t="s">
        <v>429</v>
      </c>
      <c r="BP160">
        <v>0</v>
      </c>
      <c r="BQ160">
        <f>IF(BP160&lt;&gt;0, BP160, BN160)</f>
        <v>0</v>
      </c>
      <c r="BR160">
        <f>1-BQ160/BF160</f>
        <v>0</v>
      </c>
      <c r="BS160">
        <f>(BF160-BE160)/(BF160-BQ160)</f>
        <v>0</v>
      </c>
      <c r="BT160">
        <f>(AZ160-BF160)/(AZ160-BQ160)</f>
        <v>0</v>
      </c>
      <c r="BU160">
        <f>(BF160-BE160)/(BF160-AY160)</f>
        <v>0</v>
      </c>
      <c r="BV160">
        <f>(AZ160-BF160)/(AZ160-AY160)</f>
        <v>0</v>
      </c>
      <c r="BW160">
        <f>(BS160*BQ160/BE160)</f>
        <v>0</v>
      </c>
      <c r="BX160">
        <f>(1-BW160)</f>
        <v>0</v>
      </c>
      <c r="DG160">
        <f>$B$13*EF160+$C$13*EG160+$F$13*ER160*(1-EU160)</f>
        <v>0</v>
      </c>
      <c r="DH160">
        <f>DG160*DI160</f>
        <v>0</v>
      </c>
      <c r="DI160">
        <f>($B$13*$D$11+$C$13*$D$11+$F$13*((FE160+EW160)/MAX(FE160+EW160+FF160, 0.1)*$I$11+FF160/MAX(FE160+EW160+FF160, 0.1)*$J$11))/($B$13+$C$13+$F$13)</f>
        <v>0</v>
      </c>
      <c r="DJ160">
        <f>($B$13*$K$11+$C$13*$K$11+$F$13*((FE160+EW160)/MAX(FE160+EW160+FF160, 0.1)*$P$11+FF160/MAX(FE160+EW160+FF160, 0.1)*$Q$11))/($B$13+$C$13+$F$13)</f>
        <v>0</v>
      </c>
      <c r="DK160">
        <v>1.91</v>
      </c>
      <c r="DL160">
        <v>0.5</v>
      </c>
      <c r="DM160" t="s">
        <v>430</v>
      </c>
      <c r="DN160">
        <v>2</v>
      </c>
      <c r="DO160" t="b">
        <v>1</v>
      </c>
      <c r="DP160">
        <v>1679511351.6</v>
      </c>
      <c r="DQ160">
        <v>695.2559629629629</v>
      </c>
      <c r="DR160">
        <v>726.9594074074074</v>
      </c>
      <c r="DS160">
        <v>24.28905555555555</v>
      </c>
      <c r="DT160">
        <v>23.5676962962963</v>
      </c>
      <c r="DU160">
        <v>696.0926296296296</v>
      </c>
      <c r="DV160">
        <v>23.99005925925926</v>
      </c>
      <c r="DW160">
        <v>499.9940000000001</v>
      </c>
      <c r="DX160">
        <v>89.99636666666667</v>
      </c>
      <c r="DY160">
        <v>0.0999457888888889</v>
      </c>
      <c r="DZ160">
        <v>26.37431481481482</v>
      </c>
      <c r="EA160">
        <v>27.49243703703704</v>
      </c>
      <c r="EB160">
        <v>999.9000000000001</v>
      </c>
      <c r="EC160">
        <v>0</v>
      </c>
      <c r="ED160">
        <v>0</v>
      </c>
      <c r="EE160">
        <v>10001.27</v>
      </c>
      <c r="EF160">
        <v>0</v>
      </c>
      <c r="EG160">
        <v>12.47239259259259</v>
      </c>
      <c r="EH160">
        <v>-31.70344074074074</v>
      </c>
      <c r="EI160">
        <v>712.5635185185185</v>
      </c>
      <c r="EJ160">
        <v>744.505888888889</v>
      </c>
      <c r="EK160">
        <v>0.7213687407407409</v>
      </c>
      <c r="EL160">
        <v>726.9594074074074</v>
      </c>
      <c r="EM160">
        <v>23.5676962962963</v>
      </c>
      <c r="EN160">
        <v>2.185927037037037</v>
      </c>
      <c r="EO160">
        <v>2.121006666666667</v>
      </c>
      <c r="EP160">
        <v>18.85954814814815</v>
      </c>
      <c r="EQ160">
        <v>18.37782592592593</v>
      </c>
      <c r="ER160">
        <v>1999.976666666667</v>
      </c>
      <c r="ES160">
        <v>0.9799958888888887</v>
      </c>
      <c r="ET160">
        <v>0.02000426666666666</v>
      </c>
      <c r="EU160">
        <v>0</v>
      </c>
      <c r="EV160">
        <v>164.3565555555555</v>
      </c>
      <c r="EW160">
        <v>5.00078</v>
      </c>
      <c r="EX160">
        <v>3286.164074074074</v>
      </c>
      <c r="EY160">
        <v>16379.41481481482</v>
      </c>
      <c r="EZ160">
        <v>38.12485185185184</v>
      </c>
      <c r="FA160">
        <v>39.13185185185185</v>
      </c>
      <c r="FB160">
        <v>38.69877777777778</v>
      </c>
      <c r="FC160">
        <v>38.52277777777778</v>
      </c>
      <c r="FD160">
        <v>39.32618518518519</v>
      </c>
      <c r="FE160">
        <v>1955.066666666667</v>
      </c>
      <c r="FF160">
        <v>39.91</v>
      </c>
      <c r="FG160">
        <v>0</v>
      </c>
      <c r="FH160">
        <v>1679511341.2</v>
      </c>
      <c r="FI160">
        <v>0</v>
      </c>
      <c r="FJ160">
        <v>164.36864</v>
      </c>
      <c r="FK160">
        <v>0.27623078676402</v>
      </c>
      <c r="FL160">
        <v>0.3376923075060291</v>
      </c>
      <c r="FM160">
        <v>3286.1868</v>
      </c>
      <c r="FN160">
        <v>15</v>
      </c>
      <c r="FO160">
        <v>0</v>
      </c>
      <c r="FP160" t="s">
        <v>431</v>
      </c>
      <c r="FQ160">
        <v>1679456443.1</v>
      </c>
      <c r="FR160">
        <v>1679456433.1</v>
      </c>
      <c r="FS160">
        <v>0</v>
      </c>
      <c r="FT160">
        <v>-0.109</v>
      </c>
      <c r="FU160">
        <v>0.019</v>
      </c>
      <c r="FV160">
        <v>-0.823</v>
      </c>
      <c r="FW160">
        <v>0.271</v>
      </c>
      <c r="FX160">
        <v>420</v>
      </c>
      <c r="FY160">
        <v>24</v>
      </c>
      <c r="FZ160">
        <v>0.71</v>
      </c>
      <c r="GA160">
        <v>0.25</v>
      </c>
      <c r="GB160">
        <v>-31.69041463414634</v>
      </c>
      <c r="GC160">
        <v>-0.3020404181185493</v>
      </c>
      <c r="GD160">
        <v>0.06580468721156971</v>
      </c>
      <c r="GE160">
        <v>0</v>
      </c>
      <c r="GF160">
        <v>0.7223399756097562</v>
      </c>
      <c r="GG160">
        <v>-0.03747045993031336</v>
      </c>
      <c r="GH160">
        <v>0.007258983878658544</v>
      </c>
      <c r="GI160">
        <v>1</v>
      </c>
      <c r="GJ160">
        <v>1</v>
      </c>
      <c r="GK160">
        <v>2</v>
      </c>
      <c r="GL160" t="s">
        <v>432</v>
      </c>
      <c r="GM160">
        <v>3.10473</v>
      </c>
      <c r="GN160">
        <v>2.73536</v>
      </c>
      <c r="GO160">
        <v>0.129836</v>
      </c>
      <c r="GP160">
        <v>0.133643</v>
      </c>
      <c r="GQ160">
        <v>0.109009</v>
      </c>
      <c r="GR160">
        <v>0.108194</v>
      </c>
      <c r="GS160">
        <v>22417.3</v>
      </c>
      <c r="GT160">
        <v>22039.4</v>
      </c>
      <c r="GU160">
        <v>26299.3</v>
      </c>
      <c r="GV160">
        <v>25766.7</v>
      </c>
      <c r="GW160">
        <v>37611.5</v>
      </c>
      <c r="GX160">
        <v>35063</v>
      </c>
      <c r="GY160">
        <v>46019.1</v>
      </c>
      <c r="GZ160">
        <v>42552.8</v>
      </c>
      <c r="HA160">
        <v>1.92345</v>
      </c>
      <c r="HB160">
        <v>1.97053</v>
      </c>
      <c r="HC160">
        <v>0.114463</v>
      </c>
      <c r="HD160">
        <v>0</v>
      </c>
      <c r="HE160">
        <v>25.6289</v>
      </c>
      <c r="HF160">
        <v>999.9</v>
      </c>
      <c r="HG160">
        <v>56.9</v>
      </c>
      <c r="HH160">
        <v>29.1</v>
      </c>
      <c r="HI160">
        <v>25.5762</v>
      </c>
      <c r="HJ160">
        <v>60.5232</v>
      </c>
      <c r="HK160">
        <v>25.4447</v>
      </c>
      <c r="HL160">
        <v>1</v>
      </c>
      <c r="HM160">
        <v>-0.115615</v>
      </c>
      <c r="HN160">
        <v>0.265251</v>
      </c>
      <c r="HO160">
        <v>20.2756</v>
      </c>
      <c r="HP160">
        <v>5.21639</v>
      </c>
      <c r="HQ160">
        <v>11.9784</v>
      </c>
      <c r="HR160">
        <v>4.96455</v>
      </c>
      <c r="HS160">
        <v>3.2739</v>
      </c>
      <c r="HT160">
        <v>9999</v>
      </c>
      <c r="HU160">
        <v>9999</v>
      </c>
      <c r="HV160">
        <v>9999</v>
      </c>
      <c r="HW160">
        <v>936.4</v>
      </c>
      <c r="HX160">
        <v>1.86417</v>
      </c>
      <c r="HY160">
        <v>1.86012</v>
      </c>
      <c r="HZ160">
        <v>1.85837</v>
      </c>
      <c r="IA160">
        <v>1.85986</v>
      </c>
      <c r="IB160">
        <v>1.85989</v>
      </c>
      <c r="IC160">
        <v>1.85828</v>
      </c>
      <c r="ID160">
        <v>1.85731</v>
      </c>
      <c r="IE160">
        <v>1.8523</v>
      </c>
      <c r="IF160">
        <v>0</v>
      </c>
      <c r="IG160">
        <v>0</v>
      </c>
      <c r="IH160">
        <v>0</v>
      </c>
      <c r="II160">
        <v>0</v>
      </c>
      <c r="IJ160" t="s">
        <v>433</v>
      </c>
      <c r="IK160" t="s">
        <v>434</v>
      </c>
      <c r="IL160" t="s">
        <v>435</v>
      </c>
      <c r="IM160" t="s">
        <v>435</v>
      </c>
      <c r="IN160" t="s">
        <v>435</v>
      </c>
      <c r="IO160" t="s">
        <v>435</v>
      </c>
      <c r="IP160">
        <v>0</v>
      </c>
      <c r="IQ160">
        <v>100</v>
      </c>
      <c r="IR160">
        <v>100</v>
      </c>
      <c r="IS160">
        <v>-0.844</v>
      </c>
      <c r="IT160">
        <v>0.2989</v>
      </c>
      <c r="IU160">
        <v>-0.3228139330668147</v>
      </c>
      <c r="IV160">
        <v>-0.001399286051689175</v>
      </c>
      <c r="IW160">
        <v>1.297619083215453E-06</v>
      </c>
      <c r="IX160">
        <v>-4.997941095464379E-10</v>
      </c>
      <c r="IY160">
        <v>-0.005634625857734406</v>
      </c>
      <c r="IZ160">
        <v>-0.003512179546530375</v>
      </c>
      <c r="JA160">
        <v>0.0008073039280847738</v>
      </c>
      <c r="JB160">
        <v>-5.485301315548657E-06</v>
      </c>
      <c r="JC160">
        <v>2</v>
      </c>
      <c r="JD160">
        <v>1997</v>
      </c>
      <c r="JE160">
        <v>1</v>
      </c>
      <c r="JF160">
        <v>25</v>
      </c>
      <c r="JG160">
        <v>915.3</v>
      </c>
      <c r="JH160">
        <v>915.4</v>
      </c>
      <c r="JI160">
        <v>1.86768</v>
      </c>
      <c r="JJ160">
        <v>2.61841</v>
      </c>
      <c r="JK160">
        <v>1.49658</v>
      </c>
      <c r="JL160">
        <v>2.39136</v>
      </c>
      <c r="JM160">
        <v>1.54907</v>
      </c>
      <c r="JN160">
        <v>2.40601</v>
      </c>
      <c r="JO160">
        <v>34.3497</v>
      </c>
      <c r="JP160">
        <v>24.2013</v>
      </c>
      <c r="JQ160">
        <v>18</v>
      </c>
      <c r="JR160">
        <v>489.935</v>
      </c>
      <c r="JS160">
        <v>533.099</v>
      </c>
      <c r="JT160">
        <v>24.7783</v>
      </c>
      <c r="JU160">
        <v>25.8196</v>
      </c>
      <c r="JV160">
        <v>30.0002</v>
      </c>
      <c r="JW160">
        <v>25.89</v>
      </c>
      <c r="JX160">
        <v>25.8392</v>
      </c>
      <c r="JY160">
        <v>37.505</v>
      </c>
      <c r="JZ160">
        <v>10.0562</v>
      </c>
      <c r="KA160">
        <v>100</v>
      </c>
      <c r="KB160">
        <v>24.7826</v>
      </c>
      <c r="KC160">
        <v>774.123</v>
      </c>
      <c r="KD160">
        <v>23.6329</v>
      </c>
      <c r="KE160">
        <v>100.542</v>
      </c>
      <c r="KF160">
        <v>100.952</v>
      </c>
    </row>
    <row r="161" spans="1:292">
      <c r="A161">
        <v>143</v>
      </c>
      <c r="B161">
        <v>1679511364.1</v>
      </c>
      <c r="C161">
        <v>2776.599999904633</v>
      </c>
      <c r="D161" t="s">
        <v>719</v>
      </c>
      <c r="E161" t="s">
        <v>720</v>
      </c>
      <c r="F161">
        <v>5</v>
      </c>
      <c r="G161" t="s">
        <v>428</v>
      </c>
      <c r="H161">
        <v>1679511356.314285</v>
      </c>
      <c r="I161">
        <f>(J161)/1000</f>
        <v>0</v>
      </c>
      <c r="J161">
        <f>IF(DO161, AM161, AG161)</f>
        <v>0</v>
      </c>
      <c r="K161">
        <f>IF(DO161, AH161, AF161)</f>
        <v>0</v>
      </c>
      <c r="L161">
        <f>DQ161 - IF(AT161&gt;1, K161*DK161*100.0/(AV161*EE161), 0)</f>
        <v>0</v>
      </c>
      <c r="M161">
        <f>((S161-I161/2)*L161-K161)/(S161+I161/2)</f>
        <v>0</v>
      </c>
      <c r="N161">
        <f>M161*(DX161+DY161)/1000.0</f>
        <v>0</v>
      </c>
      <c r="O161">
        <f>(DQ161 - IF(AT161&gt;1, K161*DK161*100.0/(AV161*EE161), 0))*(DX161+DY161)/1000.0</f>
        <v>0</v>
      </c>
      <c r="P161">
        <f>2.0/((1/R161-1/Q161)+SIGN(R161)*SQRT((1/R161-1/Q161)*(1/R161-1/Q161) + 4*DL161/((DL161+1)*(DL161+1))*(2*1/R161*1/Q161-1/Q161*1/Q161)))</f>
        <v>0</v>
      </c>
      <c r="Q161">
        <f>IF(LEFT(DM161,1)&lt;&gt;"0",IF(LEFT(DM161,1)="1",3.0,DN161),$D$5+$E$5*(EE161*DX161/($K$5*1000))+$F$5*(EE161*DX161/($K$5*1000))*MAX(MIN(DK161,$J$5),$I$5)*MAX(MIN(DK161,$J$5),$I$5)+$G$5*MAX(MIN(DK161,$J$5),$I$5)*(EE161*DX161/($K$5*1000))+$H$5*(EE161*DX161/($K$5*1000))*(EE161*DX161/($K$5*1000)))</f>
        <v>0</v>
      </c>
      <c r="R161">
        <f>I161*(1000-(1000*0.61365*exp(17.502*V161/(240.97+V161))/(DX161+DY161)+DS161)/2)/(1000*0.61365*exp(17.502*V161/(240.97+V161))/(DX161+DY161)-DS161)</f>
        <v>0</v>
      </c>
      <c r="S161">
        <f>1/((DL161+1)/(P161/1.6)+1/(Q161/1.37)) + DL161/((DL161+1)/(P161/1.6) + DL161/(Q161/1.37))</f>
        <v>0</v>
      </c>
      <c r="T161">
        <f>(DG161*DJ161)</f>
        <v>0</v>
      </c>
      <c r="U161">
        <f>(DZ161+(T161+2*0.95*5.67E-8*(((DZ161+$B$9)+273)^4-(DZ161+273)^4)-44100*I161)/(1.84*29.3*Q161+8*0.95*5.67E-8*(DZ161+273)^3))</f>
        <v>0</v>
      </c>
      <c r="V161">
        <f>($C$9*EA161+$D$9*EB161+$E$9*U161)</f>
        <v>0</v>
      </c>
      <c r="W161">
        <f>0.61365*exp(17.502*V161/(240.97+V161))</f>
        <v>0</v>
      </c>
      <c r="X161">
        <f>(Y161/Z161*100)</f>
        <v>0</v>
      </c>
      <c r="Y161">
        <f>DS161*(DX161+DY161)/1000</f>
        <v>0</v>
      </c>
      <c r="Z161">
        <f>0.61365*exp(17.502*DZ161/(240.97+DZ161))</f>
        <v>0</v>
      </c>
      <c r="AA161">
        <f>(W161-DS161*(DX161+DY161)/1000)</f>
        <v>0</v>
      </c>
      <c r="AB161">
        <f>(-I161*44100)</f>
        <v>0</v>
      </c>
      <c r="AC161">
        <f>2*29.3*Q161*0.92*(DZ161-V161)</f>
        <v>0</v>
      </c>
      <c r="AD161">
        <f>2*0.95*5.67E-8*(((DZ161+$B$9)+273)^4-(V161+273)^4)</f>
        <v>0</v>
      </c>
      <c r="AE161">
        <f>T161+AD161+AB161+AC161</f>
        <v>0</v>
      </c>
      <c r="AF161">
        <f>DW161*AT161*(DR161-DQ161*(1000-AT161*DT161)/(1000-AT161*DS161))/(100*DK161)</f>
        <v>0</v>
      </c>
      <c r="AG161">
        <f>1000*DW161*AT161*(DS161-DT161)/(100*DK161*(1000-AT161*DS161))</f>
        <v>0</v>
      </c>
      <c r="AH161">
        <f>(AI161 - AJ161 - DX161*1E3/(8.314*(DZ161+273.15)) * AL161/DW161 * AK161) * DW161/(100*DK161) * (1000 - DT161)/1000</f>
        <v>0</v>
      </c>
      <c r="AI161">
        <v>776.5945080595404</v>
      </c>
      <c r="AJ161">
        <v>753.7413151515153</v>
      </c>
      <c r="AK161">
        <v>3.438569450720992</v>
      </c>
      <c r="AL161">
        <v>67.30139003579045</v>
      </c>
      <c r="AM161">
        <f>(AO161 - AN161 + DX161*1E3/(8.314*(DZ161+273.15)) * AQ161/DW161 * AP161) * DW161/(100*DK161) * 1000/(1000 - AO161)</f>
        <v>0</v>
      </c>
      <c r="AN161">
        <v>23.59930737853832</v>
      </c>
      <c r="AO161">
        <v>24.29625272727272</v>
      </c>
      <c r="AP161">
        <v>3.813491436936088E-05</v>
      </c>
      <c r="AQ161">
        <v>93.42874812251745</v>
      </c>
      <c r="AR161">
        <v>0</v>
      </c>
      <c r="AS161">
        <v>0</v>
      </c>
      <c r="AT161">
        <f>IF(AR161*$H$15&gt;=AV161,1.0,(AV161/(AV161-AR161*$H$15)))</f>
        <v>0</v>
      </c>
      <c r="AU161">
        <f>(AT161-1)*100</f>
        <v>0</v>
      </c>
      <c r="AV161">
        <f>MAX(0,($B$15+$C$15*EE161)/(1+$D$15*EE161)*DX161/(DZ161+273)*$E$15)</f>
        <v>0</v>
      </c>
      <c r="AW161" t="s">
        <v>429</v>
      </c>
      <c r="AX161" t="s">
        <v>429</v>
      </c>
      <c r="AY161">
        <v>0</v>
      </c>
      <c r="AZ161">
        <v>0</v>
      </c>
      <c r="BA161">
        <f>1-AY161/AZ161</f>
        <v>0</v>
      </c>
      <c r="BB161">
        <v>0</v>
      </c>
      <c r="BC161" t="s">
        <v>429</v>
      </c>
      <c r="BD161" t="s">
        <v>429</v>
      </c>
      <c r="BE161">
        <v>0</v>
      </c>
      <c r="BF161">
        <v>0</v>
      </c>
      <c r="BG161">
        <f>1-BE161/BF161</f>
        <v>0</v>
      </c>
      <c r="BH161">
        <v>0.5</v>
      </c>
      <c r="BI161">
        <f>DH161</f>
        <v>0</v>
      </c>
      <c r="BJ161">
        <f>K161</f>
        <v>0</v>
      </c>
      <c r="BK161">
        <f>BG161*BH161*BI161</f>
        <v>0</v>
      </c>
      <c r="BL161">
        <f>(BJ161-BB161)/BI161</f>
        <v>0</v>
      </c>
      <c r="BM161">
        <f>(AZ161-BF161)/BF161</f>
        <v>0</v>
      </c>
      <c r="BN161">
        <f>AY161/(BA161+AY161/BF161)</f>
        <v>0</v>
      </c>
      <c r="BO161" t="s">
        <v>429</v>
      </c>
      <c r="BP161">
        <v>0</v>
      </c>
      <c r="BQ161">
        <f>IF(BP161&lt;&gt;0, BP161, BN161)</f>
        <v>0</v>
      </c>
      <c r="BR161">
        <f>1-BQ161/BF161</f>
        <v>0</v>
      </c>
      <c r="BS161">
        <f>(BF161-BE161)/(BF161-BQ161)</f>
        <v>0</v>
      </c>
      <c r="BT161">
        <f>(AZ161-BF161)/(AZ161-BQ161)</f>
        <v>0</v>
      </c>
      <c r="BU161">
        <f>(BF161-BE161)/(BF161-AY161)</f>
        <v>0</v>
      </c>
      <c r="BV161">
        <f>(AZ161-BF161)/(AZ161-AY161)</f>
        <v>0</v>
      </c>
      <c r="BW161">
        <f>(BS161*BQ161/BE161)</f>
        <v>0</v>
      </c>
      <c r="BX161">
        <f>(1-BW161)</f>
        <v>0</v>
      </c>
      <c r="DG161">
        <f>$B$13*EF161+$C$13*EG161+$F$13*ER161*(1-EU161)</f>
        <v>0</v>
      </c>
      <c r="DH161">
        <f>DG161*DI161</f>
        <v>0</v>
      </c>
      <c r="DI161">
        <f>($B$13*$D$11+$C$13*$D$11+$F$13*((FE161+EW161)/MAX(FE161+EW161+FF161, 0.1)*$I$11+FF161/MAX(FE161+EW161+FF161, 0.1)*$J$11))/($B$13+$C$13+$F$13)</f>
        <v>0</v>
      </c>
      <c r="DJ161">
        <f>($B$13*$K$11+$C$13*$K$11+$F$13*((FE161+EW161)/MAX(FE161+EW161+FF161, 0.1)*$P$11+FF161/MAX(FE161+EW161+FF161, 0.1)*$Q$11))/($B$13+$C$13+$F$13)</f>
        <v>0</v>
      </c>
      <c r="DK161">
        <v>1.91</v>
      </c>
      <c r="DL161">
        <v>0.5</v>
      </c>
      <c r="DM161" t="s">
        <v>430</v>
      </c>
      <c r="DN161">
        <v>2</v>
      </c>
      <c r="DO161" t="b">
        <v>1</v>
      </c>
      <c r="DP161">
        <v>1679511356.314285</v>
      </c>
      <c r="DQ161">
        <v>711.0432857142857</v>
      </c>
      <c r="DR161">
        <v>742.7676071428571</v>
      </c>
      <c r="DS161">
        <v>24.288925</v>
      </c>
      <c r="DT161">
        <v>23.57796428571429</v>
      </c>
      <c r="DU161">
        <v>711.884892857143</v>
      </c>
      <c r="DV161">
        <v>23.98994285714286</v>
      </c>
      <c r="DW161">
        <v>499.9997857142857</v>
      </c>
      <c r="DX161">
        <v>89.99614642857141</v>
      </c>
      <c r="DY161">
        <v>0.09999192142857141</v>
      </c>
      <c r="DZ161">
        <v>26.37374285714285</v>
      </c>
      <c r="EA161">
        <v>27.49280714285714</v>
      </c>
      <c r="EB161">
        <v>999.9000000000002</v>
      </c>
      <c r="EC161">
        <v>0</v>
      </c>
      <c r="ED161">
        <v>0</v>
      </c>
      <c r="EE161">
        <v>10004.035</v>
      </c>
      <c r="EF161">
        <v>0</v>
      </c>
      <c r="EG161">
        <v>12.46936428571428</v>
      </c>
      <c r="EH161">
        <v>-31.72435357142857</v>
      </c>
      <c r="EI161">
        <v>728.7437499999999</v>
      </c>
      <c r="EJ161">
        <v>760.7037857142857</v>
      </c>
      <c r="EK161">
        <v>0.7109690714285714</v>
      </c>
      <c r="EL161">
        <v>742.7676071428571</v>
      </c>
      <c r="EM161">
        <v>23.57796428571429</v>
      </c>
      <c r="EN161">
        <v>2.185909642857143</v>
      </c>
      <c r="EO161">
        <v>2.121925</v>
      </c>
      <c r="EP161">
        <v>18.85943214285714</v>
      </c>
      <c r="EQ161">
        <v>18.38473571428571</v>
      </c>
      <c r="ER161">
        <v>1999.973928571429</v>
      </c>
      <c r="ES161">
        <v>0.9799957499999997</v>
      </c>
      <c r="ET161">
        <v>0.02000440714285714</v>
      </c>
      <c r="EU161">
        <v>0</v>
      </c>
      <c r="EV161">
        <v>164.4199642857143</v>
      </c>
      <c r="EW161">
        <v>5.00078</v>
      </c>
      <c r="EX161">
        <v>3286.214285714286</v>
      </c>
      <c r="EY161">
        <v>16379.4</v>
      </c>
      <c r="EZ161">
        <v>38.10025</v>
      </c>
      <c r="FA161">
        <v>39.12267857142857</v>
      </c>
      <c r="FB161">
        <v>38.70289285714285</v>
      </c>
      <c r="FC161">
        <v>38.50867857142857</v>
      </c>
      <c r="FD161">
        <v>39.31674999999999</v>
      </c>
      <c r="FE161">
        <v>1955.063928571429</v>
      </c>
      <c r="FF161">
        <v>39.91</v>
      </c>
      <c r="FG161">
        <v>0</v>
      </c>
      <c r="FH161">
        <v>1679511346</v>
      </c>
      <c r="FI161">
        <v>0</v>
      </c>
      <c r="FJ161">
        <v>164.42004</v>
      </c>
      <c r="FK161">
        <v>0.1651538647220121</v>
      </c>
      <c r="FL161">
        <v>0.9076923071581809</v>
      </c>
      <c r="FM161">
        <v>3286.2352</v>
      </c>
      <c r="FN161">
        <v>15</v>
      </c>
      <c r="FO161">
        <v>0</v>
      </c>
      <c r="FP161" t="s">
        <v>431</v>
      </c>
      <c r="FQ161">
        <v>1679456443.1</v>
      </c>
      <c r="FR161">
        <v>1679456433.1</v>
      </c>
      <c r="FS161">
        <v>0</v>
      </c>
      <c r="FT161">
        <v>-0.109</v>
      </c>
      <c r="FU161">
        <v>0.019</v>
      </c>
      <c r="FV161">
        <v>-0.823</v>
      </c>
      <c r="FW161">
        <v>0.271</v>
      </c>
      <c r="FX161">
        <v>420</v>
      </c>
      <c r="FY161">
        <v>24</v>
      </c>
      <c r="FZ161">
        <v>0.71</v>
      </c>
      <c r="GA161">
        <v>0.25</v>
      </c>
      <c r="GB161">
        <v>-31.7199225</v>
      </c>
      <c r="GC161">
        <v>-0.3788296435272335</v>
      </c>
      <c r="GD161">
        <v>0.06985558133571018</v>
      </c>
      <c r="GE161">
        <v>0</v>
      </c>
      <c r="GF161">
        <v>0.715320625</v>
      </c>
      <c r="GG161">
        <v>-0.1274743001876183</v>
      </c>
      <c r="GH161">
        <v>0.01435648558785801</v>
      </c>
      <c r="GI161">
        <v>1</v>
      </c>
      <c r="GJ161">
        <v>1</v>
      </c>
      <c r="GK161">
        <v>2</v>
      </c>
      <c r="GL161" t="s">
        <v>432</v>
      </c>
      <c r="GM161">
        <v>3.10458</v>
      </c>
      <c r="GN161">
        <v>2.73554</v>
      </c>
      <c r="GO161">
        <v>0.131874</v>
      </c>
      <c r="GP161">
        <v>0.135634</v>
      </c>
      <c r="GQ161">
        <v>0.109049</v>
      </c>
      <c r="GR161">
        <v>0.108217</v>
      </c>
      <c r="GS161">
        <v>22364.8</v>
      </c>
      <c r="GT161">
        <v>21988.6</v>
      </c>
      <c r="GU161">
        <v>26299.2</v>
      </c>
      <c r="GV161">
        <v>25766.6</v>
      </c>
      <c r="GW161">
        <v>37609.9</v>
      </c>
      <c r="GX161">
        <v>35062.5</v>
      </c>
      <c r="GY161">
        <v>46018.8</v>
      </c>
      <c r="GZ161">
        <v>42552.9</v>
      </c>
      <c r="HA161">
        <v>1.92315</v>
      </c>
      <c r="HB161">
        <v>1.97057</v>
      </c>
      <c r="HC161">
        <v>0.113342</v>
      </c>
      <c r="HD161">
        <v>0</v>
      </c>
      <c r="HE161">
        <v>25.6318</v>
      </c>
      <c r="HF161">
        <v>999.9</v>
      </c>
      <c r="HG161">
        <v>56.9</v>
      </c>
      <c r="HH161">
        <v>29.1</v>
      </c>
      <c r="HI161">
        <v>25.5738</v>
      </c>
      <c r="HJ161">
        <v>60.2332</v>
      </c>
      <c r="HK161">
        <v>25.5849</v>
      </c>
      <c r="HL161">
        <v>1</v>
      </c>
      <c r="HM161">
        <v>-0.115305</v>
      </c>
      <c r="HN161">
        <v>0.270893</v>
      </c>
      <c r="HO161">
        <v>20.2754</v>
      </c>
      <c r="HP161">
        <v>5.21594</v>
      </c>
      <c r="HQ161">
        <v>11.9787</v>
      </c>
      <c r="HR161">
        <v>4.96445</v>
      </c>
      <c r="HS161">
        <v>3.27383</v>
      </c>
      <c r="HT161">
        <v>9999</v>
      </c>
      <c r="HU161">
        <v>9999</v>
      </c>
      <c r="HV161">
        <v>9999</v>
      </c>
      <c r="HW161">
        <v>936.4</v>
      </c>
      <c r="HX161">
        <v>1.86417</v>
      </c>
      <c r="HY161">
        <v>1.86013</v>
      </c>
      <c r="HZ161">
        <v>1.85837</v>
      </c>
      <c r="IA161">
        <v>1.85988</v>
      </c>
      <c r="IB161">
        <v>1.85989</v>
      </c>
      <c r="IC161">
        <v>1.85832</v>
      </c>
      <c r="ID161">
        <v>1.85731</v>
      </c>
      <c r="IE161">
        <v>1.85232</v>
      </c>
      <c r="IF161">
        <v>0</v>
      </c>
      <c r="IG161">
        <v>0</v>
      </c>
      <c r="IH161">
        <v>0</v>
      </c>
      <c r="II161">
        <v>0</v>
      </c>
      <c r="IJ161" t="s">
        <v>433</v>
      </c>
      <c r="IK161" t="s">
        <v>434</v>
      </c>
      <c r="IL161" t="s">
        <v>435</v>
      </c>
      <c r="IM161" t="s">
        <v>435</v>
      </c>
      <c r="IN161" t="s">
        <v>435</v>
      </c>
      <c r="IO161" t="s">
        <v>435</v>
      </c>
      <c r="IP161">
        <v>0</v>
      </c>
      <c r="IQ161">
        <v>100</v>
      </c>
      <c r="IR161">
        <v>100</v>
      </c>
      <c r="IS161">
        <v>-0.849</v>
      </c>
      <c r="IT161">
        <v>0.2992</v>
      </c>
      <c r="IU161">
        <v>-0.3228139330668147</v>
      </c>
      <c r="IV161">
        <v>-0.001399286051689175</v>
      </c>
      <c r="IW161">
        <v>1.297619083215453E-06</v>
      </c>
      <c r="IX161">
        <v>-4.997941095464379E-10</v>
      </c>
      <c r="IY161">
        <v>-0.005634625857734406</v>
      </c>
      <c r="IZ161">
        <v>-0.003512179546530375</v>
      </c>
      <c r="JA161">
        <v>0.0008073039280847738</v>
      </c>
      <c r="JB161">
        <v>-5.485301315548657E-06</v>
      </c>
      <c r="JC161">
        <v>2</v>
      </c>
      <c r="JD161">
        <v>1997</v>
      </c>
      <c r="JE161">
        <v>1</v>
      </c>
      <c r="JF161">
        <v>25</v>
      </c>
      <c r="JG161">
        <v>915.4</v>
      </c>
      <c r="JH161">
        <v>915.5</v>
      </c>
      <c r="JI161">
        <v>1.89819</v>
      </c>
      <c r="JJ161">
        <v>2.62451</v>
      </c>
      <c r="JK161">
        <v>1.49658</v>
      </c>
      <c r="JL161">
        <v>2.39136</v>
      </c>
      <c r="JM161">
        <v>1.54907</v>
      </c>
      <c r="JN161">
        <v>2.40967</v>
      </c>
      <c r="JO161">
        <v>34.3497</v>
      </c>
      <c r="JP161">
        <v>24.2013</v>
      </c>
      <c r="JQ161">
        <v>18</v>
      </c>
      <c r="JR161">
        <v>489.779</v>
      </c>
      <c r="JS161">
        <v>533.1559999999999</v>
      </c>
      <c r="JT161">
        <v>24.7836</v>
      </c>
      <c r="JU161">
        <v>25.8218</v>
      </c>
      <c r="JV161">
        <v>30.0003</v>
      </c>
      <c r="JW161">
        <v>25.8922</v>
      </c>
      <c r="JX161">
        <v>25.8415</v>
      </c>
      <c r="JY161">
        <v>38.1032</v>
      </c>
      <c r="JZ161">
        <v>10.0562</v>
      </c>
      <c r="KA161">
        <v>100</v>
      </c>
      <c r="KB161">
        <v>24.7853</v>
      </c>
      <c r="KC161">
        <v>787.482</v>
      </c>
      <c r="KD161">
        <v>23.633</v>
      </c>
      <c r="KE161">
        <v>100.541</v>
      </c>
      <c r="KF161">
        <v>100.952</v>
      </c>
    </row>
    <row r="162" spans="1:292">
      <c r="A162">
        <v>144</v>
      </c>
      <c r="B162">
        <v>1679511369.1</v>
      </c>
      <c r="C162">
        <v>2781.599999904633</v>
      </c>
      <c r="D162" t="s">
        <v>721</v>
      </c>
      <c r="E162" t="s">
        <v>722</v>
      </c>
      <c r="F162">
        <v>5</v>
      </c>
      <c r="G162" t="s">
        <v>428</v>
      </c>
      <c r="H162">
        <v>1679511361.6</v>
      </c>
      <c r="I162">
        <f>(J162)/1000</f>
        <v>0</v>
      </c>
      <c r="J162">
        <f>IF(DO162, AM162, AG162)</f>
        <v>0</v>
      </c>
      <c r="K162">
        <f>IF(DO162, AH162, AF162)</f>
        <v>0</v>
      </c>
      <c r="L162">
        <f>DQ162 - IF(AT162&gt;1, K162*DK162*100.0/(AV162*EE162), 0)</f>
        <v>0</v>
      </c>
      <c r="M162">
        <f>((S162-I162/2)*L162-K162)/(S162+I162/2)</f>
        <v>0</v>
      </c>
      <c r="N162">
        <f>M162*(DX162+DY162)/1000.0</f>
        <v>0</v>
      </c>
      <c r="O162">
        <f>(DQ162 - IF(AT162&gt;1, K162*DK162*100.0/(AV162*EE162), 0))*(DX162+DY162)/1000.0</f>
        <v>0</v>
      </c>
      <c r="P162">
        <f>2.0/((1/R162-1/Q162)+SIGN(R162)*SQRT((1/R162-1/Q162)*(1/R162-1/Q162) + 4*DL162/((DL162+1)*(DL162+1))*(2*1/R162*1/Q162-1/Q162*1/Q162)))</f>
        <v>0</v>
      </c>
      <c r="Q162">
        <f>IF(LEFT(DM162,1)&lt;&gt;"0",IF(LEFT(DM162,1)="1",3.0,DN162),$D$5+$E$5*(EE162*DX162/($K$5*1000))+$F$5*(EE162*DX162/($K$5*1000))*MAX(MIN(DK162,$J$5),$I$5)*MAX(MIN(DK162,$J$5),$I$5)+$G$5*MAX(MIN(DK162,$J$5),$I$5)*(EE162*DX162/($K$5*1000))+$H$5*(EE162*DX162/($K$5*1000))*(EE162*DX162/($K$5*1000)))</f>
        <v>0</v>
      </c>
      <c r="R162">
        <f>I162*(1000-(1000*0.61365*exp(17.502*V162/(240.97+V162))/(DX162+DY162)+DS162)/2)/(1000*0.61365*exp(17.502*V162/(240.97+V162))/(DX162+DY162)-DS162)</f>
        <v>0</v>
      </c>
      <c r="S162">
        <f>1/((DL162+1)/(P162/1.6)+1/(Q162/1.37)) + DL162/((DL162+1)/(P162/1.6) + DL162/(Q162/1.37))</f>
        <v>0</v>
      </c>
      <c r="T162">
        <f>(DG162*DJ162)</f>
        <v>0</v>
      </c>
      <c r="U162">
        <f>(DZ162+(T162+2*0.95*5.67E-8*(((DZ162+$B$9)+273)^4-(DZ162+273)^4)-44100*I162)/(1.84*29.3*Q162+8*0.95*5.67E-8*(DZ162+273)^3))</f>
        <v>0</v>
      </c>
      <c r="V162">
        <f>($C$9*EA162+$D$9*EB162+$E$9*U162)</f>
        <v>0</v>
      </c>
      <c r="W162">
        <f>0.61365*exp(17.502*V162/(240.97+V162))</f>
        <v>0</v>
      </c>
      <c r="X162">
        <f>(Y162/Z162*100)</f>
        <v>0</v>
      </c>
      <c r="Y162">
        <f>DS162*(DX162+DY162)/1000</f>
        <v>0</v>
      </c>
      <c r="Z162">
        <f>0.61365*exp(17.502*DZ162/(240.97+DZ162))</f>
        <v>0</v>
      </c>
      <c r="AA162">
        <f>(W162-DS162*(DX162+DY162)/1000)</f>
        <v>0</v>
      </c>
      <c r="AB162">
        <f>(-I162*44100)</f>
        <v>0</v>
      </c>
      <c r="AC162">
        <f>2*29.3*Q162*0.92*(DZ162-V162)</f>
        <v>0</v>
      </c>
      <c r="AD162">
        <f>2*0.95*5.67E-8*(((DZ162+$B$9)+273)^4-(V162+273)^4)</f>
        <v>0</v>
      </c>
      <c r="AE162">
        <f>T162+AD162+AB162+AC162</f>
        <v>0</v>
      </c>
      <c r="AF162">
        <f>DW162*AT162*(DR162-DQ162*(1000-AT162*DT162)/(1000-AT162*DS162))/(100*DK162)</f>
        <v>0</v>
      </c>
      <c r="AG162">
        <f>1000*DW162*AT162*(DS162-DT162)/(100*DK162*(1000-AT162*DS162))</f>
        <v>0</v>
      </c>
      <c r="AH162">
        <f>(AI162 - AJ162 - DX162*1E3/(8.314*(DZ162+273.15)) * AL162/DW162 * AK162) * DW162/(100*DK162) * (1000 - DT162)/1000</f>
        <v>0</v>
      </c>
      <c r="AI162">
        <v>793.3485282134752</v>
      </c>
      <c r="AJ162">
        <v>770.6963151515147</v>
      </c>
      <c r="AK162">
        <v>3.386421906455251</v>
      </c>
      <c r="AL162">
        <v>67.30139003579045</v>
      </c>
      <c r="AM162">
        <f>(AO162 - AN162 + DX162*1E3/(8.314*(DZ162+273.15)) * AQ162/DW162 * AP162) * DW162/(100*DK162) * 1000/(1000 - AO162)</f>
        <v>0</v>
      </c>
      <c r="AN162">
        <v>23.60038288310212</v>
      </c>
      <c r="AO162">
        <v>24.30497575757575</v>
      </c>
      <c r="AP162">
        <v>2.377521501833007E-05</v>
      </c>
      <c r="AQ162">
        <v>93.42874812251745</v>
      </c>
      <c r="AR162">
        <v>0</v>
      </c>
      <c r="AS162">
        <v>0</v>
      </c>
      <c r="AT162">
        <f>IF(AR162*$H$15&gt;=AV162,1.0,(AV162/(AV162-AR162*$H$15)))</f>
        <v>0</v>
      </c>
      <c r="AU162">
        <f>(AT162-1)*100</f>
        <v>0</v>
      </c>
      <c r="AV162">
        <f>MAX(0,($B$15+$C$15*EE162)/(1+$D$15*EE162)*DX162/(DZ162+273)*$E$15)</f>
        <v>0</v>
      </c>
      <c r="AW162" t="s">
        <v>429</v>
      </c>
      <c r="AX162" t="s">
        <v>429</v>
      </c>
      <c r="AY162">
        <v>0</v>
      </c>
      <c r="AZ162">
        <v>0</v>
      </c>
      <c r="BA162">
        <f>1-AY162/AZ162</f>
        <v>0</v>
      </c>
      <c r="BB162">
        <v>0</v>
      </c>
      <c r="BC162" t="s">
        <v>429</v>
      </c>
      <c r="BD162" t="s">
        <v>429</v>
      </c>
      <c r="BE162">
        <v>0</v>
      </c>
      <c r="BF162">
        <v>0</v>
      </c>
      <c r="BG162">
        <f>1-BE162/BF162</f>
        <v>0</v>
      </c>
      <c r="BH162">
        <v>0.5</v>
      </c>
      <c r="BI162">
        <f>DH162</f>
        <v>0</v>
      </c>
      <c r="BJ162">
        <f>K162</f>
        <v>0</v>
      </c>
      <c r="BK162">
        <f>BG162*BH162*BI162</f>
        <v>0</v>
      </c>
      <c r="BL162">
        <f>(BJ162-BB162)/BI162</f>
        <v>0</v>
      </c>
      <c r="BM162">
        <f>(AZ162-BF162)/BF162</f>
        <v>0</v>
      </c>
      <c r="BN162">
        <f>AY162/(BA162+AY162/BF162)</f>
        <v>0</v>
      </c>
      <c r="BO162" t="s">
        <v>429</v>
      </c>
      <c r="BP162">
        <v>0</v>
      </c>
      <c r="BQ162">
        <f>IF(BP162&lt;&gt;0, BP162, BN162)</f>
        <v>0</v>
      </c>
      <c r="BR162">
        <f>1-BQ162/BF162</f>
        <v>0</v>
      </c>
      <c r="BS162">
        <f>(BF162-BE162)/(BF162-BQ162)</f>
        <v>0</v>
      </c>
      <c r="BT162">
        <f>(AZ162-BF162)/(AZ162-BQ162)</f>
        <v>0</v>
      </c>
      <c r="BU162">
        <f>(BF162-BE162)/(BF162-AY162)</f>
        <v>0</v>
      </c>
      <c r="BV162">
        <f>(AZ162-BF162)/(AZ162-AY162)</f>
        <v>0</v>
      </c>
      <c r="BW162">
        <f>(BS162*BQ162/BE162)</f>
        <v>0</v>
      </c>
      <c r="BX162">
        <f>(1-BW162)</f>
        <v>0</v>
      </c>
      <c r="DG162">
        <f>$B$13*EF162+$C$13*EG162+$F$13*ER162*(1-EU162)</f>
        <v>0</v>
      </c>
      <c r="DH162">
        <f>DG162*DI162</f>
        <v>0</v>
      </c>
      <c r="DI162">
        <f>($B$13*$D$11+$C$13*$D$11+$F$13*((FE162+EW162)/MAX(FE162+EW162+FF162, 0.1)*$I$11+FF162/MAX(FE162+EW162+FF162, 0.1)*$J$11))/($B$13+$C$13+$F$13)</f>
        <v>0</v>
      </c>
      <c r="DJ162">
        <f>($B$13*$K$11+$C$13*$K$11+$F$13*((FE162+EW162)/MAX(FE162+EW162+FF162, 0.1)*$P$11+FF162/MAX(FE162+EW162+FF162, 0.1)*$Q$11))/($B$13+$C$13+$F$13)</f>
        <v>0</v>
      </c>
      <c r="DK162">
        <v>1.91</v>
      </c>
      <c r="DL162">
        <v>0.5</v>
      </c>
      <c r="DM162" t="s">
        <v>430</v>
      </c>
      <c r="DN162">
        <v>2</v>
      </c>
      <c r="DO162" t="b">
        <v>1</v>
      </c>
      <c r="DP162">
        <v>1679511361.6</v>
      </c>
      <c r="DQ162">
        <v>728.7054444444443</v>
      </c>
      <c r="DR162">
        <v>760.3185925925926</v>
      </c>
      <c r="DS162">
        <v>24.29298518518519</v>
      </c>
      <c r="DT162">
        <v>23.59068888888889</v>
      </c>
      <c r="DU162">
        <v>729.5525555555556</v>
      </c>
      <c r="DV162">
        <v>23.99388888888889</v>
      </c>
      <c r="DW162">
        <v>499.9958888888889</v>
      </c>
      <c r="DX162">
        <v>89.9967037037037</v>
      </c>
      <c r="DY162">
        <v>0.1000472111111111</v>
      </c>
      <c r="DZ162">
        <v>26.37077037037037</v>
      </c>
      <c r="EA162">
        <v>27.49192222222223</v>
      </c>
      <c r="EB162">
        <v>999.9000000000001</v>
      </c>
      <c r="EC162">
        <v>0</v>
      </c>
      <c r="ED162">
        <v>0</v>
      </c>
      <c r="EE162">
        <v>10002.73</v>
      </c>
      <c r="EF162">
        <v>0</v>
      </c>
      <c r="EG162">
        <v>12.46197407407407</v>
      </c>
      <c r="EH162">
        <v>-31.61320740740741</v>
      </c>
      <c r="EI162">
        <v>746.8487407407409</v>
      </c>
      <c r="EJ162">
        <v>778.6885925925925</v>
      </c>
      <c r="EK162">
        <v>0.7023009259259259</v>
      </c>
      <c r="EL162">
        <v>760.3185925925926</v>
      </c>
      <c r="EM162">
        <v>23.59068888888889</v>
      </c>
      <c r="EN162">
        <v>2.186287407407407</v>
      </c>
      <c r="EO162">
        <v>2.123082962962963</v>
      </c>
      <c r="EP162">
        <v>18.86219259259259</v>
      </c>
      <c r="EQ162">
        <v>18.39343703703704</v>
      </c>
      <c r="ER162">
        <v>1999.985185185185</v>
      </c>
      <c r="ES162">
        <v>0.9799957777777776</v>
      </c>
      <c r="ET162">
        <v>0.02000438148148147</v>
      </c>
      <c r="EU162">
        <v>0</v>
      </c>
      <c r="EV162">
        <v>164.3743703703704</v>
      </c>
      <c r="EW162">
        <v>5.00078</v>
      </c>
      <c r="EX162">
        <v>3286.278518518518</v>
      </c>
      <c r="EY162">
        <v>16379.4962962963</v>
      </c>
      <c r="EZ162">
        <v>38.07851851851851</v>
      </c>
      <c r="FA162">
        <v>39.10166666666666</v>
      </c>
      <c r="FB162">
        <v>38.66877777777778</v>
      </c>
      <c r="FC162">
        <v>38.48351851851852</v>
      </c>
      <c r="FD162">
        <v>39.29848148148148</v>
      </c>
      <c r="FE162">
        <v>1955.075185185185</v>
      </c>
      <c r="FF162">
        <v>39.91</v>
      </c>
      <c r="FG162">
        <v>0</v>
      </c>
      <c r="FH162">
        <v>1679511351.4</v>
      </c>
      <c r="FI162">
        <v>0</v>
      </c>
      <c r="FJ162">
        <v>164.3896153846154</v>
      </c>
      <c r="FK162">
        <v>0.185435908422445</v>
      </c>
      <c r="FL162">
        <v>0.1770939969467628</v>
      </c>
      <c r="FM162">
        <v>3286.268461538462</v>
      </c>
      <c r="FN162">
        <v>15</v>
      </c>
      <c r="FO162">
        <v>0</v>
      </c>
      <c r="FP162" t="s">
        <v>431</v>
      </c>
      <c r="FQ162">
        <v>1679456443.1</v>
      </c>
      <c r="FR162">
        <v>1679456433.1</v>
      </c>
      <c r="FS162">
        <v>0</v>
      </c>
      <c r="FT162">
        <v>-0.109</v>
      </c>
      <c r="FU162">
        <v>0.019</v>
      </c>
      <c r="FV162">
        <v>-0.823</v>
      </c>
      <c r="FW162">
        <v>0.271</v>
      </c>
      <c r="FX162">
        <v>420</v>
      </c>
      <c r="FY162">
        <v>24</v>
      </c>
      <c r="FZ162">
        <v>0.71</v>
      </c>
      <c r="GA162">
        <v>0.25</v>
      </c>
      <c r="GB162">
        <v>-31.6495525</v>
      </c>
      <c r="GC162">
        <v>0.7618840525329721</v>
      </c>
      <c r="GD162">
        <v>0.2007551344144154</v>
      </c>
      <c r="GE162">
        <v>0</v>
      </c>
      <c r="GF162">
        <v>0.7088727</v>
      </c>
      <c r="GG162">
        <v>-0.1176286604127582</v>
      </c>
      <c r="GH162">
        <v>0.01400333170749018</v>
      </c>
      <c r="GI162">
        <v>1</v>
      </c>
      <c r="GJ162">
        <v>1</v>
      </c>
      <c r="GK162">
        <v>2</v>
      </c>
      <c r="GL162" t="s">
        <v>432</v>
      </c>
      <c r="GM162">
        <v>3.10435</v>
      </c>
      <c r="GN162">
        <v>2.73554</v>
      </c>
      <c r="GO162">
        <v>0.13385</v>
      </c>
      <c r="GP162">
        <v>0.137472</v>
      </c>
      <c r="GQ162">
        <v>0.109075</v>
      </c>
      <c r="GR162">
        <v>0.108213</v>
      </c>
      <c r="GS162">
        <v>22314</v>
      </c>
      <c r="GT162">
        <v>21941.9</v>
      </c>
      <c r="GU162">
        <v>26299.3</v>
      </c>
      <c r="GV162">
        <v>25766.6</v>
      </c>
      <c r="GW162">
        <v>37609.2</v>
      </c>
      <c r="GX162">
        <v>35063</v>
      </c>
      <c r="GY162">
        <v>46019.1</v>
      </c>
      <c r="GZ162">
        <v>42553.1</v>
      </c>
      <c r="HA162">
        <v>1.9225</v>
      </c>
      <c r="HB162">
        <v>1.97088</v>
      </c>
      <c r="HC162">
        <v>0.113018</v>
      </c>
      <c r="HD162">
        <v>0</v>
      </c>
      <c r="HE162">
        <v>25.6318</v>
      </c>
      <c r="HF162">
        <v>999.9</v>
      </c>
      <c r="HG162">
        <v>56.9</v>
      </c>
      <c r="HH162">
        <v>29.1</v>
      </c>
      <c r="HI162">
        <v>25.5731</v>
      </c>
      <c r="HJ162">
        <v>59.9432</v>
      </c>
      <c r="HK162">
        <v>25.621</v>
      </c>
      <c r="HL162">
        <v>1</v>
      </c>
      <c r="HM162">
        <v>-0.115091</v>
      </c>
      <c r="HN162">
        <v>0.266223</v>
      </c>
      <c r="HO162">
        <v>20.2752</v>
      </c>
      <c r="HP162">
        <v>5.21564</v>
      </c>
      <c r="HQ162">
        <v>11.9787</v>
      </c>
      <c r="HR162">
        <v>4.9646</v>
      </c>
      <c r="HS162">
        <v>3.27387</v>
      </c>
      <c r="HT162">
        <v>9999</v>
      </c>
      <c r="HU162">
        <v>9999</v>
      </c>
      <c r="HV162">
        <v>9999</v>
      </c>
      <c r="HW162">
        <v>936.4</v>
      </c>
      <c r="HX162">
        <v>1.86417</v>
      </c>
      <c r="HY162">
        <v>1.86016</v>
      </c>
      <c r="HZ162">
        <v>1.85837</v>
      </c>
      <c r="IA162">
        <v>1.85987</v>
      </c>
      <c r="IB162">
        <v>1.85989</v>
      </c>
      <c r="IC162">
        <v>1.85832</v>
      </c>
      <c r="ID162">
        <v>1.85731</v>
      </c>
      <c r="IE162">
        <v>1.85229</v>
      </c>
      <c r="IF162">
        <v>0</v>
      </c>
      <c r="IG162">
        <v>0</v>
      </c>
      <c r="IH162">
        <v>0</v>
      </c>
      <c r="II162">
        <v>0</v>
      </c>
      <c r="IJ162" t="s">
        <v>433</v>
      </c>
      <c r="IK162" t="s">
        <v>434</v>
      </c>
      <c r="IL162" t="s">
        <v>435</v>
      </c>
      <c r="IM162" t="s">
        <v>435</v>
      </c>
      <c r="IN162" t="s">
        <v>435</v>
      </c>
      <c r="IO162" t="s">
        <v>435</v>
      </c>
      <c r="IP162">
        <v>0</v>
      </c>
      <c r="IQ162">
        <v>100</v>
      </c>
      <c r="IR162">
        <v>100</v>
      </c>
      <c r="IS162">
        <v>-0.854</v>
      </c>
      <c r="IT162">
        <v>0.2994</v>
      </c>
      <c r="IU162">
        <v>-0.3228139330668147</v>
      </c>
      <c r="IV162">
        <v>-0.001399286051689175</v>
      </c>
      <c r="IW162">
        <v>1.297619083215453E-06</v>
      </c>
      <c r="IX162">
        <v>-4.997941095464379E-10</v>
      </c>
      <c r="IY162">
        <v>-0.005634625857734406</v>
      </c>
      <c r="IZ162">
        <v>-0.003512179546530375</v>
      </c>
      <c r="JA162">
        <v>0.0008073039280847738</v>
      </c>
      <c r="JB162">
        <v>-5.485301315548657E-06</v>
      </c>
      <c r="JC162">
        <v>2</v>
      </c>
      <c r="JD162">
        <v>1997</v>
      </c>
      <c r="JE162">
        <v>1</v>
      </c>
      <c r="JF162">
        <v>25</v>
      </c>
      <c r="JG162">
        <v>915.4</v>
      </c>
      <c r="JH162">
        <v>915.6</v>
      </c>
      <c r="JI162">
        <v>1.93237</v>
      </c>
      <c r="JJ162">
        <v>2.62817</v>
      </c>
      <c r="JK162">
        <v>1.49658</v>
      </c>
      <c r="JL162">
        <v>2.39136</v>
      </c>
      <c r="JM162">
        <v>1.54907</v>
      </c>
      <c r="JN162">
        <v>2.37793</v>
      </c>
      <c r="JO162">
        <v>34.3497</v>
      </c>
      <c r="JP162">
        <v>24.1926</v>
      </c>
      <c r="JQ162">
        <v>18</v>
      </c>
      <c r="JR162">
        <v>489.426</v>
      </c>
      <c r="JS162">
        <v>533.3819999999999</v>
      </c>
      <c r="JT162">
        <v>24.7867</v>
      </c>
      <c r="JU162">
        <v>25.824</v>
      </c>
      <c r="JV162">
        <v>30.0002</v>
      </c>
      <c r="JW162">
        <v>25.8949</v>
      </c>
      <c r="JX162">
        <v>25.8435</v>
      </c>
      <c r="JY162">
        <v>38.7935</v>
      </c>
      <c r="JZ162">
        <v>10.0562</v>
      </c>
      <c r="KA162">
        <v>100</v>
      </c>
      <c r="KB162">
        <v>24.7951</v>
      </c>
      <c r="KC162">
        <v>808.231</v>
      </c>
      <c r="KD162">
        <v>23.633</v>
      </c>
      <c r="KE162">
        <v>100.542</v>
      </c>
      <c r="KF162">
        <v>100.953</v>
      </c>
    </row>
    <row r="163" spans="1:292">
      <c r="A163">
        <v>145</v>
      </c>
      <c r="B163">
        <v>1679511374.1</v>
      </c>
      <c r="C163">
        <v>2786.599999904633</v>
      </c>
      <c r="D163" t="s">
        <v>723</v>
      </c>
      <c r="E163" t="s">
        <v>724</v>
      </c>
      <c r="F163">
        <v>5</v>
      </c>
      <c r="G163" t="s">
        <v>428</v>
      </c>
      <c r="H163">
        <v>1679511366.314285</v>
      </c>
      <c r="I163">
        <f>(J163)/1000</f>
        <v>0</v>
      </c>
      <c r="J163">
        <f>IF(DO163, AM163, AG163)</f>
        <v>0</v>
      </c>
      <c r="K163">
        <f>IF(DO163, AH163, AF163)</f>
        <v>0</v>
      </c>
      <c r="L163">
        <f>DQ163 - IF(AT163&gt;1, K163*DK163*100.0/(AV163*EE163), 0)</f>
        <v>0</v>
      </c>
      <c r="M163">
        <f>((S163-I163/2)*L163-K163)/(S163+I163/2)</f>
        <v>0</v>
      </c>
      <c r="N163">
        <f>M163*(DX163+DY163)/1000.0</f>
        <v>0</v>
      </c>
      <c r="O163">
        <f>(DQ163 - IF(AT163&gt;1, K163*DK163*100.0/(AV163*EE163), 0))*(DX163+DY163)/1000.0</f>
        <v>0</v>
      </c>
      <c r="P163">
        <f>2.0/((1/R163-1/Q163)+SIGN(R163)*SQRT((1/R163-1/Q163)*(1/R163-1/Q163) + 4*DL163/((DL163+1)*(DL163+1))*(2*1/R163*1/Q163-1/Q163*1/Q163)))</f>
        <v>0</v>
      </c>
      <c r="Q163">
        <f>IF(LEFT(DM163,1)&lt;&gt;"0",IF(LEFT(DM163,1)="1",3.0,DN163),$D$5+$E$5*(EE163*DX163/($K$5*1000))+$F$5*(EE163*DX163/($K$5*1000))*MAX(MIN(DK163,$J$5),$I$5)*MAX(MIN(DK163,$J$5),$I$5)+$G$5*MAX(MIN(DK163,$J$5),$I$5)*(EE163*DX163/($K$5*1000))+$H$5*(EE163*DX163/($K$5*1000))*(EE163*DX163/($K$5*1000)))</f>
        <v>0</v>
      </c>
      <c r="R163">
        <f>I163*(1000-(1000*0.61365*exp(17.502*V163/(240.97+V163))/(DX163+DY163)+DS163)/2)/(1000*0.61365*exp(17.502*V163/(240.97+V163))/(DX163+DY163)-DS163)</f>
        <v>0</v>
      </c>
      <c r="S163">
        <f>1/((DL163+1)/(P163/1.6)+1/(Q163/1.37)) + DL163/((DL163+1)/(P163/1.6) + DL163/(Q163/1.37))</f>
        <v>0</v>
      </c>
      <c r="T163">
        <f>(DG163*DJ163)</f>
        <v>0</v>
      </c>
      <c r="U163">
        <f>(DZ163+(T163+2*0.95*5.67E-8*(((DZ163+$B$9)+273)^4-(DZ163+273)^4)-44100*I163)/(1.84*29.3*Q163+8*0.95*5.67E-8*(DZ163+273)^3))</f>
        <v>0</v>
      </c>
      <c r="V163">
        <f>($C$9*EA163+$D$9*EB163+$E$9*U163)</f>
        <v>0</v>
      </c>
      <c r="W163">
        <f>0.61365*exp(17.502*V163/(240.97+V163))</f>
        <v>0</v>
      </c>
      <c r="X163">
        <f>(Y163/Z163*100)</f>
        <v>0</v>
      </c>
      <c r="Y163">
        <f>DS163*(DX163+DY163)/1000</f>
        <v>0</v>
      </c>
      <c r="Z163">
        <f>0.61365*exp(17.502*DZ163/(240.97+DZ163))</f>
        <v>0</v>
      </c>
      <c r="AA163">
        <f>(W163-DS163*(DX163+DY163)/1000)</f>
        <v>0</v>
      </c>
      <c r="AB163">
        <f>(-I163*44100)</f>
        <v>0</v>
      </c>
      <c r="AC163">
        <f>2*29.3*Q163*0.92*(DZ163-V163)</f>
        <v>0</v>
      </c>
      <c r="AD163">
        <f>2*0.95*5.67E-8*(((DZ163+$B$9)+273)^4-(V163+273)^4)</f>
        <v>0</v>
      </c>
      <c r="AE163">
        <f>T163+AD163+AB163+AC163</f>
        <v>0</v>
      </c>
      <c r="AF163">
        <f>DW163*AT163*(DR163-DQ163*(1000-AT163*DT163)/(1000-AT163*DS163))/(100*DK163)</f>
        <v>0</v>
      </c>
      <c r="AG163">
        <f>1000*DW163*AT163*(DS163-DT163)/(100*DK163*(1000-AT163*DS163))</f>
        <v>0</v>
      </c>
      <c r="AH163">
        <f>(AI163 - AJ163 - DX163*1E3/(8.314*(DZ163+273.15)) * AL163/DW163 * AK163) * DW163/(100*DK163) * (1000 - DT163)/1000</f>
        <v>0</v>
      </c>
      <c r="AI163">
        <v>809.9028548388707</v>
      </c>
      <c r="AJ163">
        <v>787.4651212121208</v>
      </c>
      <c r="AK163">
        <v>3.350131571897701</v>
      </c>
      <c r="AL163">
        <v>67.30139003579045</v>
      </c>
      <c r="AM163">
        <f>(AO163 - AN163 + DX163*1E3/(8.314*(DZ163+273.15)) * AQ163/DW163 * AP163) * DW163/(100*DK163) * 1000/(1000 - AO163)</f>
        <v>0</v>
      </c>
      <c r="AN163">
        <v>23.5975404392492</v>
      </c>
      <c r="AO163">
        <v>24.30319636363636</v>
      </c>
      <c r="AP163">
        <v>-5.383046060031565E-06</v>
      </c>
      <c r="AQ163">
        <v>93.42874812251745</v>
      </c>
      <c r="AR163">
        <v>0</v>
      </c>
      <c r="AS163">
        <v>0</v>
      </c>
      <c r="AT163">
        <f>IF(AR163*$H$15&gt;=AV163,1.0,(AV163/(AV163-AR163*$H$15)))</f>
        <v>0</v>
      </c>
      <c r="AU163">
        <f>(AT163-1)*100</f>
        <v>0</v>
      </c>
      <c r="AV163">
        <f>MAX(0,($B$15+$C$15*EE163)/(1+$D$15*EE163)*DX163/(DZ163+273)*$E$15)</f>
        <v>0</v>
      </c>
      <c r="AW163" t="s">
        <v>429</v>
      </c>
      <c r="AX163" t="s">
        <v>429</v>
      </c>
      <c r="AY163">
        <v>0</v>
      </c>
      <c r="AZ163">
        <v>0</v>
      </c>
      <c r="BA163">
        <f>1-AY163/AZ163</f>
        <v>0</v>
      </c>
      <c r="BB163">
        <v>0</v>
      </c>
      <c r="BC163" t="s">
        <v>429</v>
      </c>
      <c r="BD163" t="s">
        <v>429</v>
      </c>
      <c r="BE163">
        <v>0</v>
      </c>
      <c r="BF163">
        <v>0</v>
      </c>
      <c r="BG163">
        <f>1-BE163/BF163</f>
        <v>0</v>
      </c>
      <c r="BH163">
        <v>0.5</v>
      </c>
      <c r="BI163">
        <f>DH163</f>
        <v>0</v>
      </c>
      <c r="BJ163">
        <f>K163</f>
        <v>0</v>
      </c>
      <c r="BK163">
        <f>BG163*BH163*BI163</f>
        <v>0</v>
      </c>
      <c r="BL163">
        <f>(BJ163-BB163)/BI163</f>
        <v>0</v>
      </c>
      <c r="BM163">
        <f>(AZ163-BF163)/BF163</f>
        <v>0</v>
      </c>
      <c r="BN163">
        <f>AY163/(BA163+AY163/BF163)</f>
        <v>0</v>
      </c>
      <c r="BO163" t="s">
        <v>429</v>
      </c>
      <c r="BP163">
        <v>0</v>
      </c>
      <c r="BQ163">
        <f>IF(BP163&lt;&gt;0, BP163, BN163)</f>
        <v>0</v>
      </c>
      <c r="BR163">
        <f>1-BQ163/BF163</f>
        <v>0</v>
      </c>
      <c r="BS163">
        <f>(BF163-BE163)/(BF163-BQ163)</f>
        <v>0</v>
      </c>
      <c r="BT163">
        <f>(AZ163-BF163)/(AZ163-BQ163)</f>
        <v>0</v>
      </c>
      <c r="BU163">
        <f>(BF163-BE163)/(BF163-AY163)</f>
        <v>0</v>
      </c>
      <c r="BV163">
        <f>(AZ163-BF163)/(AZ163-AY163)</f>
        <v>0</v>
      </c>
      <c r="BW163">
        <f>(BS163*BQ163/BE163)</f>
        <v>0</v>
      </c>
      <c r="BX163">
        <f>(1-BW163)</f>
        <v>0</v>
      </c>
      <c r="DG163">
        <f>$B$13*EF163+$C$13*EG163+$F$13*ER163*(1-EU163)</f>
        <v>0</v>
      </c>
      <c r="DH163">
        <f>DG163*DI163</f>
        <v>0</v>
      </c>
      <c r="DI163">
        <f>($B$13*$D$11+$C$13*$D$11+$F$13*((FE163+EW163)/MAX(FE163+EW163+FF163, 0.1)*$I$11+FF163/MAX(FE163+EW163+FF163, 0.1)*$J$11))/($B$13+$C$13+$F$13)</f>
        <v>0</v>
      </c>
      <c r="DJ163">
        <f>($B$13*$K$11+$C$13*$K$11+$F$13*((FE163+EW163)/MAX(FE163+EW163+FF163, 0.1)*$P$11+FF163/MAX(FE163+EW163+FF163, 0.1)*$Q$11))/($B$13+$C$13+$F$13)</f>
        <v>0</v>
      </c>
      <c r="DK163">
        <v>1.91</v>
      </c>
      <c r="DL163">
        <v>0.5</v>
      </c>
      <c r="DM163" t="s">
        <v>430</v>
      </c>
      <c r="DN163">
        <v>2</v>
      </c>
      <c r="DO163" t="b">
        <v>1</v>
      </c>
      <c r="DP163">
        <v>1679511366.314285</v>
      </c>
      <c r="DQ163">
        <v>744.3362142857144</v>
      </c>
      <c r="DR163">
        <v>775.8130000000001</v>
      </c>
      <c r="DS163">
        <v>24.29911428571429</v>
      </c>
      <c r="DT163">
        <v>23.59846785714285</v>
      </c>
      <c r="DU163">
        <v>745.1880357142858</v>
      </c>
      <c r="DV163">
        <v>23.99986428571428</v>
      </c>
      <c r="DW163">
        <v>500.0166071428571</v>
      </c>
      <c r="DX163">
        <v>89.99826428571428</v>
      </c>
      <c r="DY163">
        <v>0.1000010392857143</v>
      </c>
      <c r="DZ163">
        <v>26.36955</v>
      </c>
      <c r="EA163">
        <v>27.48664285714285</v>
      </c>
      <c r="EB163">
        <v>999.9000000000002</v>
      </c>
      <c r="EC163">
        <v>0</v>
      </c>
      <c r="ED163">
        <v>0</v>
      </c>
      <c r="EE163">
        <v>10007.43071428571</v>
      </c>
      <c r="EF163">
        <v>0</v>
      </c>
      <c r="EG163">
        <v>12.45648214285714</v>
      </c>
      <c r="EH163">
        <v>-31.47676071428571</v>
      </c>
      <c r="EI163">
        <v>762.8734642857142</v>
      </c>
      <c r="EJ163">
        <v>794.5634642857142</v>
      </c>
      <c r="EK163">
        <v>0.7006502857142858</v>
      </c>
      <c r="EL163">
        <v>775.8130000000001</v>
      </c>
      <c r="EM163">
        <v>23.59846785714285</v>
      </c>
      <c r="EN163">
        <v>2.186876785714285</v>
      </c>
      <c r="EO163">
        <v>2.123819642857142</v>
      </c>
      <c r="EP163">
        <v>18.86651071428572</v>
      </c>
      <c r="EQ163">
        <v>18.39897142857143</v>
      </c>
      <c r="ER163">
        <v>2000.001785714285</v>
      </c>
      <c r="ES163">
        <v>0.9799958571428569</v>
      </c>
      <c r="ET163">
        <v>0.02000431785714285</v>
      </c>
      <c r="EU163">
        <v>0</v>
      </c>
      <c r="EV163">
        <v>164.3389642857143</v>
      </c>
      <c r="EW163">
        <v>5.00078</v>
      </c>
      <c r="EX163">
        <v>3286.202142857142</v>
      </c>
      <c r="EY163">
        <v>16379.62857142857</v>
      </c>
      <c r="EZ163">
        <v>38.05778571428571</v>
      </c>
      <c r="FA163">
        <v>39.08224999999999</v>
      </c>
      <c r="FB163">
        <v>38.64707142857143</v>
      </c>
      <c r="FC163">
        <v>38.46399999999999</v>
      </c>
      <c r="FD163">
        <v>39.28771428571429</v>
      </c>
      <c r="FE163">
        <v>1955.091785714286</v>
      </c>
      <c r="FF163">
        <v>39.91</v>
      </c>
      <c r="FG163">
        <v>0</v>
      </c>
      <c r="FH163">
        <v>1679511356.2</v>
      </c>
      <c r="FI163">
        <v>0</v>
      </c>
      <c r="FJ163">
        <v>164.3798461538462</v>
      </c>
      <c r="FK163">
        <v>-0.8158632491610833</v>
      </c>
      <c r="FL163">
        <v>-1.865299186020969</v>
      </c>
      <c r="FM163">
        <v>3286.198461538462</v>
      </c>
      <c r="FN163">
        <v>15</v>
      </c>
      <c r="FO163">
        <v>0</v>
      </c>
      <c r="FP163" t="s">
        <v>431</v>
      </c>
      <c r="FQ163">
        <v>1679456443.1</v>
      </c>
      <c r="FR163">
        <v>1679456433.1</v>
      </c>
      <c r="FS163">
        <v>0</v>
      </c>
      <c r="FT163">
        <v>-0.109</v>
      </c>
      <c r="FU163">
        <v>0.019</v>
      </c>
      <c r="FV163">
        <v>-0.823</v>
      </c>
      <c r="FW163">
        <v>0.271</v>
      </c>
      <c r="FX163">
        <v>420</v>
      </c>
      <c r="FY163">
        <v>24</v>
      </c>
      <c r="FZ163">
        <v>0.71</v>
      </c>
      <c r="GA163">
        <v>0.25</v>
      </c>
      <c r="GB163">
        <v>-31.54565365853658</v>
      </c>
      <c r="GC163">
        <v>2.090713588850126</v>
      </c>
      <c r="GD163">
        <v>0.2991095077201096</v>
      </c>
      <c r="GE163">
        <v>0</v>
      </c>
      <c r="GF163">
        <v>0.7044011463414634</v>
      </c>
      <c r="GG163">
        <v>-0.02209337979094039</v>
      </c>
      <c r="GH163">
        <v>0.01005885862351452</v>
      </c>
      <c r="GI163">
        <v>1</v>
      </c>
      <c r="GJ163">
        <v>1</v>
      </c>
      <c r="GK163">
        <v>2</v>
      </c>
      <c r="GL163" t="s">
        <v>432</v>
      </c>
      <c r="GM163">
        <v>3.10465</v>
      </c>
      <c r="GN163">
        <v>2.73532</v>
      </c>
      <c r="GO163">
        <v>0.135796</v>
      </c>
      <c r="GP163">
        <v>0.139456</v>
      </c>
      <c r="GQ163">
        <v>0.109072</v>
      </c>
      <c r="GR163">
        <v>0.108205</v>
      </c>
      <c r="GS163">
        <v>22263.8</v>
      </c>
      <c r="GT163">
        <v>21891.4</v>
      </c>
      <c r="GU163">
        <v>26299.3</v>
      </c>
      <c r="GV163">
        <v>25766.6</v>
      </c>
      <c r="GW163">
        <v>37609.4</v>
      </c>
      <c r="GX163">
        <v>35063.2</v>
      </c>
      <c r="GY163">
        <v>46018.8</v>
      </c>
      <c r="GZ163">
        <v>42552.7</v>
      </c>
      <c r="HA163">
        <v>1.92278</v>
      </c>
      <c r="HB163">
        <v>1.97067</v>
      </c>
      <c r="HC163">
        <v>0.113107</v>
      </c>
      <c r="HD163">
        <v>0</v>
      </c>
      <c r="HE163">
        <v>25.6309</v>
      </c>
      <c r="HF163">
        <v>999.9</v>
      </c>
      <c r="HG163">
        <v>56.9</v>
      </c>
      <c r="HH163">
        <v>29.1</v>
      </c>
      <c r="HI163">
        <v>25.5743</v>
      </c>
      <c r="HJ163">
        <v>60.5532</v>
      </c>
      <c r="HK163">
        <v>25.3566</v>
      </c>
      <c r="HL163">
        <v>1</v>
      </c>
      <c r="HM163">
        <v>-0.115097</v>
      </c>
      <c r="HN163">
        <v>0.240836</v>
      </c>
      <c r="HO163">
        <v>20.2753</v>
      </c>
      <c r="HP163">
        <v>5.21534</v>
      </c>
      <c r="HQ163">
        <v>11.9791</v>
      </c>
      <c r="HR163">
        <v>4.96445</v>
      </c>
      <c r="HS163">
        <v>3.27373</v>
      </c>
      <c r="HT163">
        <v>9999</v>
      </c>
      <c r="HU163">
        <v>9999</v>
      </c>
      <c r="HV163">
        <v>9999</v>
      </c>
      <c r="HW163">
        <v>936.4</v>
      </c>
      <c r="HX163">
        <v>1.86417</v>
      </c>
      <c r="HY163">
        <v>1.86012</v>
      </c>
      <c r="HZ163">
        <v>1.85837</v>
      </c>
      <c r="IA163">
        <v>1.85989</v>
      </c>
      <c r="IB163">
        <v>1.85989</v>
      </c>
      <c r="IC163">
        <v>1.85831</v>
      </c>
      <c r="ID163">
        <v>1.8573</v>
      </c>
      <c r="IE163">
        <v>1.85232</v>
      </c>
      <c r="IF163">
        <v>0</v>
      </c>
      <c r="IG163">
        <v>0</v>
      </c>
      <c r="IH163">
        <v>0</v>
      </c>
      <c r="II163">
        <v>0</v>
      </c>
      <c r="IJ163" t="s">
        <v>433</v>
      </c>
      <c r="IK163" t="s">
        <v>434</v>
      </c>
      <c r="IL163" t="s">
        <v>435</v>
      </c>
      <c r="IM163" t="s">
        <v>435</v>
      </c>
      <c r="IN163" t="s">
        <v>435</v>
      </c>
      <c r="IO163" t="s">
        <v>435</v>
      </c>
      <c r="IP163">
        <v>0</v>
      </c>
      <c r="IQ163">
        <v>100</v>
      </c>
      <c r="IR163">
        <v>100</v>
      </c>
      <c r="IS163">
        <v>-0.859</v>
      </c>
      <c r="IT163">
        <v>0.2994</v>
      </c>
      <c r="IU163">
        <v>-0.3228139330668147</v>
      </c>
      <c r="IV163">
        <v>-0.001399286051689175</v>
      </c>
      <c r="IW163">
        <v>1.297619083215453E-06</v>
      </c>
      <c r="IX163">
        <v>-4.997941095464379E-10</v>
      </c>
      <c r="IY163">
        <v>-0.005634625857734406</v>
      </c>
      <c r="IZ163">
        <v>-0.003512179546530375</v>
      </c>
      <c r="JA163">
        <v>0.0008073039280847738</v>
      </c>
      <c r="JB163">
        <v>-5.485301315548657E-06</v>
      </c>
      <c r="JC163">
        <v>2</v>
      </c>
      <c r="JD163">
        <v>1997</v>
      </c>
      <c r="JE163">
        <v>1</v>
      </c>
      <c r="JF163">
        <v>25</v>
      </c>
      <c r="JG163">
        <v>915.5</v>
      </c>
      <c r="JH163">
        <v>915.7</v>
      </c>
      <c r="JI163">
        <v>1.96289</v>
      </c>
      <c r="JJ163">
        <v>2.61841</v>
      </c>
      <c r="JK163">
        <v>1.49658</v>
      </c>
      <c r="JL163">
        <v>2.39258</v>
      </c>
      <c r="JM163">
        <v>1.54907</v>
      </c>
      <c r="JN163">
        <v>2.3584</v>
      </c>
      <c r="JO163">
        <v>34.3497</v>
      </c>
      <c r="JP163">
        <v>24.2013</v>
      </c>
      <c r="JQ163">
        <v>18</v>
      </c>
      <c r="JR163">
        <v>489.602</v>
      </c>
      <c r="JS163">
        <v>533.265</v>
      </c>
      <c r="JT163">
        <v>24.7951</v>
      </c>
      <c r="JU163">
        <v>25.8261</v>
      </c>
      <c r="JV163">
        <v>30.0001</v>
      </c>
      <c r="JW163">
        <v>25.8971</v>
      </c>
      <c r="JX163">
        <v>25.8457</v>
      </c>
      <c r="JY163">
        <v>39.4166</v>
      </c>
      <c r="JZ163">
        <v>10.0562</v>
      </c>
      <c r="KA163">
        <v>100</v>
      </c>
      <c r="KB163">
        <v>24.8094</v>
      </c>
      <c r="KC163">
        <v>821.5890000000001</v>
      </c>
      <c r="KD163">
        <v>23.633</v>
      </c>
      <c r="KE163">
        <v>100.541</v>
      </c>
      <c r="KF163">
        <v>100.952</v>
      </c>
    </row>
    <row r="164" spans="1:292">
      <c r="A164">
        <v>146</v>
      </c>
      <c r="B164">
        <v>1679511379.1</v>
      </c>
      <c r="C164">
        <v>2791.599999904633</v>
      </c>
      <c r="D164" t="s">
        <v>725</v>
      </c>
      <c r="E164" t="s">
        <v>726</v>
      </c>
      <c r="F164">
        <v>5</v>
      </c>
      <c r="G164" t="s">
        <v>428</v>
      </c>
      <c r="H164">
        <v>1679511371.6</v>
      </c>
      <c r="I164">
        <f>(J164)/1000</f>
        <v>0</v>
      </c>
      <c r="J164">
        <f>IF(DO164, AM164, AG164)</f>
        <v>0</v>
      </c>
      <c r="K164">
        <f>IF(DO164, AH164, AF164)</f>
        <v>0</v>
      </c>
      <c r="L164">
        <f>DQ164 - IF(AT164&gt;1, K164*DK164*100.0/(AV164*EE164), 0)</f>
        <v>0</v>
      </c>
      <c r="M164">
        <f>((S164-I164/2)*L164-K164)/(S164+I164/2)</f>
        <v>0</v>
      </c>
      <c r="N164">
        <f>M164*(DX164+DY164)/1000.0</f>
        <v>0</v>
      </c>
      <c r="O164">
        <f>(DQ164 - IF(AT164&gt;1, K164*DK164*100.0/(AV164*EE164), 0))*(DX164+DY164)/1000.0</f>
        <v>0</v>
      </c>
      <c r="P164">
        <f>2.0/((1/R164-1/Q164)+SIGN(R164)*SQRT((1/R164-1/Q164)*(1/R164-1/Q164) + 4*DL164/((DL164+1)*(DL164+1))*(2*1/R164*1/Q164-1/Q164*1/Q164)))</f>
        <v>0</v>
      </c>
      <c r="Q164">
        <f>IF(LEFT(DM164,1)&lt;&gt;"0",IF(LEFT(DM164,1)="1",3.0,DN164),$D$5+$E$5*(EE164*DX164/($K$5*1000))+$F$5*(EE164*DX164/($K$5*1000))*MAX(MIN(DK164,$J$5),$I$5)*MAX(MIN(DK164,$J$5),$I$5)+$G$5*MAX(MIN(DK164,$J$5),$I$5)*(EE164*DX164/($K$5*1000))+$H$5*(EE164*DX164/($K$5*1000))*(EE164*DX164/($K$5*1000)))</f>
        <v>0</v>
      </c>
      <c r="R164">
        <f>I164*(1000-(1000*0.61365*exp(17.502*V164/(240.97+V164))/(DX164+DY164)+DS164)/2)/(1000*0.61365*exp(17.502*V164/(240.97+V164))/(DX164+DY164)-DS164)</f>
        <v>0</v>
      </c>
      <c r="S164">
        <f>1/((DL164+1)/(P164/1.6)+1/(Q164/1.37)) + DL164/((DL164+1)/(P164/1.6) + DL164/(Q164/1.37))</f>
        <v>0</v>
      </c>
      <c r="T164">
        <f>(DG164*DJ164)</f>
        <v>0</v>
      </c>
      <c r="U164">
        <f>(DZ164+(T164+2*0.95*5.67E-8*(((DZ164+$B$9)+273)^4-(DZ164+273)^4)-44100*I164)/(1.84*29.3*Q164+8*0.95*5.67E-8*(DZ164+273)^3))</f>
        <v>0</v>
      </c>
      <c r="V164">
        <f>($C$9*EA164+$D$9*EB164+$E$9*U164)</f>
        <v>0</v>
      </c>
      <c r="W164">
        <f>0.61365*exp(17.502*V164/(240.97+V164))</f>
        <v>0</v>
      </c>
      <c r="X164">
        <f>(Y164/Z164*100)</f>
        <v>0</v>
      </c>
      <c r="Y164">
        <f>DS164*(DX164+DY164)/1000</f>
        <v>0</v>
      </c>
      <c r="Z164">
        <f>0.61365*exp(17.502*DZ164/(240.97+DZ164))</f>
        <v>0</v>
      </c>
      <c r="AA164">
        <f>(W164-DS164*(DX164+DY164)/1000)</f>
        <v>0</v>
      </c>
      <c r="AB164">
        <f>(-I164*44100)</f>
        <v>0</v>
      </c>
      <c r="AC164">
        <f>2*29.3*Q164*0.92*(DZ164-V164)</f>
        <v>0</v>
      </c>
      <c r="AD164">
        <f>2*0.95*5.67E-8*(((DZ164+$B$9)+273)^4-(V164+273)^4)</f>
        <v>0</v>
      </c>
      <c r="AE164">
        <f>T164+AD164+AB164+AC164</f>
        <v>0</v>
      </c>
      <c r="AF164">
        <f>DW164*AT164*(DR164-DQ164*(1000-AT164*DT164)/(1000-AT164*DS164))/(100*DK164)</f>
        <v>0</v>
      </c>
      <c r="AG164">
        <f>1000*DW164*AT164*(DS164-DT164)/(100*DK164*(1000-AT164*DS164))</f>
        <v>0</v>
      </c>
      <c r="AH164">
        <f>(AI164 - AJ164 - DX164*1E3/(8.314*(DZ164+273.15)) * AL164/DW164 * AK164) * DW164/(100*DK164) * (1000 - DT164)/1000</f>
        <v>0</v>
      </c>
      <c r="AI164">
        <v>827.074432185769</v>
      </c>
      <c r="AJ164">
        <v>804.5456848484847</v>
      </c>
      <c r="AK164">
        <v>3.4162933569898</v>
      </c>
      <c r="AL164">
        <v>67.30139003579045</v>
      </c>
      <c r="AM164">
        <f>(AO164 - AN164 + DX164*1E3/(8.314*(DZ164+273.15)) * AQ164/DW164 * AP164) * DW164/(100*DK164) * 1000/(1000 - AO164)</f>
        <v>0</v>
      </c>
      <c r="AN164">
        <v>23.59559752376429</v>
      </c>
      <c r="AO164">
        <v>24.30484606060605</v>
      </c>
      <c r="AP164">
        <v>1.169177625022738E-05</v>
      </c>
      <c r="AQ164">
        <v>93.42874812251745</v>
      </c>
      <c r="AR164">
        <v>0</v>
      </c>
      <c r="AS164">
        <v>0</v>
      </c>
      <c r="AT164">
        <f>IF(AR164*$H$15&gt;=AV164,1.0,(AV164/(AV164-AR164*$H$15)))</f>
        <v>0</v>
      </c>
      <c r="AU164">
        <f>(AT164-1)*100</f>
        <v>0</v>
      </c>
      <c r="AV164">
        <f>MAX(0,($B$15+$C$15*EE164)/(1+$D$15*EE164)*DX164/(DZ164+273)*$E$15)</f>
        <v>0</v>
      </c>
      <c r="AW164" t="s">
        <v>429</v>
      </c>
      <c r="AX164" t="s">
        <v>429</v>
      </c>
      <c r="AY164">
        <v>0</v>
      </c>
      <c r="AZ164">
        <v>0</v>
      </c>
      <c r="BA164">
        <f>1-AY164/AZ164</f>
        <v>0</v>
      </c>
      <c r="BB164">
        <v>0</v>
      </c>
      <c r="BC164" t="s">
        <v>429</v>
      </c>
      <c r="BD164" t="s">
        <v>429</v>
      </c>
      <c r="BE164">
        <v>0</v>
      </c>
      <c r="BF164">
        <v>0</v>
      </c>
      <c r="BG164">
        <f>1-BE164/BF164</f>
        <v>0</v>
      </c>
      <c r="BH164">
        <v>0.5</v>
      </c>
      <c r="BI164">
        <f>DH164</f>
        <v>0</v>
      </c>
      <c r="BJ164">
        <f>K164</f>
        <v>0</v>
      </c>
      <c r="BK164">
        <f>BG164*BH164*BI164</f>
        <v>0</v>
      </c>
      <c r="BL164">
        <f>(BJ164-BB164)/BI164</f>
        <v>0</v>
      </c>
      <c r="BM164">
        <f>(AZ164-BF164)/BF164</f>
        <v>0</v>
      </c>
      <c r="BN164">
        <f>AY164/(BA164+AY164/BF164)</f>
        <v>0</v>
      </c>
      <c r="BO164" t="s">
        <v>429</v>
      </c>
      <c r="BP164">
        <v>0</v>
      </c>
      <c r="BQ164">
        <f>IF(BP164&lt;&gt;0, BP164, BN164)</f>
        <v>0</v>
      </c>
      <c r="BR164">
        <f>1-BQ164/BF164</f>
        <v>0</v>
      </c>
      <c r="BS164">
        <f>(BF164-BE164)/(BF164-BQ164)</f>
        <v>0</v>
      </c>
      <c r="BT164">
        <f>(AZ164-BF164)/(AZ164-BQ164)</f>
        <v>0</v>
      </c>
      <c r="BU164">
        <f>(BF164-BE164)/(BF164-AY164)</f>
        <v>0</v>
      </c>
      <c r="BV164">
        <f>(AZ164-BF164)/(AZ164-AY164)</f>
        <v>0</v>
      </c>
      <c r="BW164">
        <f>(BS164*BQ164/BE164)</f>
        <v>0</v>
      </c>
      <c r="BX164">
        <f>(1-BW164)</f>
        <v>0</v>
      </c>
      <c r="DG164">
        <f>$B$13*EF164+$C$13*EG164+$F$13*ER164*(1-EU164)</f>
        <v>0</v>
      </c>
      <c r="DH164">
        <f>DG164*DI164</f>
        <v>0</v>
      </c>
      <c r="DI164">
        <f>($B$13*$D$11+$C$13*$D$11+$F$13*((FE164+EW164)/MAX(FE164+EW164+FF164, 0.1)*$I$11+FF164/MAX(FE164+EW164+FF164, 0.1)*$J$11))/($B$13+$C$13+$F$13)</f>
        <v>0</v>
      </c>
      <c r="DJ164">
        <f>($B$13*$K$11+$C$13*$K$11+$F$13*((FE164+EW164)/MAX(FE164+EW164+FF164, 0.1)*$P$11+FF164/MAX(FE164+EW164+FF164, 0.1)*$Q$11))/($B$13+$C$13+$F$13)</f>
        <v>0</v>
      </c>
      <c r="DK164">
        <v>1.91</v>
      </c>
      <c r="DL164">
        <v>0.5</v>
      </c>
      <c r="DM164" t="s">
        <v>430</v>
      </c>
      <c r="DN164">
        <v>2</v>
      </c>
      <c r="DO164" t="b">
        <v>1</v>
      </c>
      <c r="DP164">
        <v>1679511371.6</v>
      </c>
      <c r="DQ164">
        <v>761.8275185185187</v>
      </c>
      <c r="DR164">
        <v>793.1745925925926</v>
      </c>
      <c r="DS164">
        <v>24.30358518518519</v>
      </c>
      <c r="DT164">
        <v>23.59752222222223</v>
      </c>
      <c r="DU164">
        <v>762.6845555555554</v>
      </c>
      <c r="DV164">
        <v>24.00422592592593</v>
      </c>
      <c r="DW164">
        <v>500.001</v>
      </c>
      <c r="DX164">
        <v>89.99939629629628</v>
      </c>
      <c r="DY164">
        <v>0.09987438148148148</v>
      </c>
      <c r="DZ164">
        <v>26.36926666666666</v>
      </c>
      <c r="EA164">
        <v>27.48427037037037</v>
      </c>
      <c r="EB164">
        <v>999.9000000000001</v>
      </c>
      <c r="EC164">
        <v>0</v>
      </c>
      <c r="ED164">
        <v>0</v>
      </c>
      <c r="EE164">
        <v>10013.12259259259</v>
      </c>
      <c r="EF164">
        <v>0</v>
      </c>
      <c r="EG164">
        <v>12.45157407407407</v>
      </c>
      <c r="EH164">
        <v>-31.34701851851852</v>
      </c>
      <c r="EI164">
        <v>780.8039629629629</v>
      </c>
      <c r="EJ164">
        <v>812.3438148148147</v>
      </c>
      <c r="EK164">
        <v>0.7060719629629629</v>
      </c>
      <c r="EL164">
        <v>793.1745925925926</v>
      </c>
      <c r="EM164">
        <v>23.59752222222223</v>
      </c>
      <c r="EN164">
        <v>2.187308148148148</v>
      </c>
      <c r="EO164">
        <v>2.123761481481482</v>
      </c>
      <c r="EP164">
        <v>18.86965925925926</v>
      </c>
      <c r="EQ164">
        <v>18.39853333333333</v>
      </c>
      <c r="ER164">
        <v>2000.022222222222</v>
      </c>
      <c r="ES164">
        <v>0.9799959999999998</v>
      </c>
      <c r="ET164">
        <v>0.02000418148148147</v>
      </c>
      <c r="EU164">
        <v>0</v>
      </c>
      <c r="EV164">
        <v>164.3146666666667</v>
      </c>
      <c r="EW164">
        <v>5.00078</v>
      </c>
      <c r="EX164">
        <v>3286.158888888889</v>
      </c>
      <c r="EY164">
        <v>16379.79629629629</v>
      </c>
      <c r="EZ164">
        <v>38.02981481481481</v>
      </c>
      <c r="FA164">
        <v>39.06666666666666</v>
      </c>
      <c r="FB164">
        <v>38.61085185185185</v>
      </c>
      <c r="FC164">
        <v>38.44640740740741</v>
      </c>
      <c r="FD164">
        <v>39.259</v>
      </c>
      <c r="FE164">
        <v>1955.112222222222</v>
      </c>
      <c r="FF164">
        <v>39.91</v>
      </c>
      <c r="FG164">
        <v>0</v>
      </c>
      <c r="FH164">
        <v>1679511361</v>
      </c>
      <c r="FI164">
        <v>0</v>
      </c>
      <c r="FJ164">
        <v>164.3329615384615</v>
      </c>
      <c r="FK164">
        <v>-0.4797606796147312</v>
      </c>
      <c r="FL164">
        <v>-1.265982943399833</v>
      </c>
      <c r="FM164">
        <v>3286.158846153846</v>
      </c>
      <c r="FN164">
        <v>15</v>
      </c>
      <c r="FO164">
        <v>0</v>
      </c>
      <c r="FP164" t="s">
        <v>431</v>
      </c>
      <c r="FQ164">
        <v>1679456443.1</v>
      </c>
      <c r="FR164">
        <v>1679456433.1</v>
      </c>
      <c r="FS164">
        <v>0</v>
      </c>
      <c r="FT164">
        <v>-0.109</v>
      </c>
      <c r="FU164">
        <v>0.019</v>
      </c>
      <c r="FV164">
        <v>-0.823</v>
      </c>
      <c r="FW164">
        <v>0.271</v>
      </c>
      <c r="FX164">
        <v>420</v>
      </c>
      <c r="FY164">
        <v>24</v>
      </c>
      <c r="FZ164">
        <v>0.71</v>
      </c>
      <c r="GA164">
        <v>0.25</v>
      </c>
      <c r="GB164">
        <v>-31.46998780487804</v>
      </c>
      <c r="GC164">
        <v>1.358920557491201</v>
      </c>
      <c r="GD164">
        <v>0.2782081123075278</v>
      </c>
      <c r="GE164">
        <v>0</v>
      </c>
      <c r="GF164">
        <v>0.7024452926829268</v>
      </c>
      <c r="GG164">
        <v>0.06324921951219499</v>
      </c>
      <c r="GH164">
        <v>0.006649104748995692</v>
      </c>
      <c r="GI164">
        <v>1</v>
      </c>
      <c r="GJ164">
        <v>1</v>
      </c>
      <c r="GK164">
        <v>2</v>
      </c>
      <c r="GL164" t="s">
        <v>432</v>
      </c>
      <c r="GM164">
        <v>3.10457</v>
      </c>
      <c r="GN164">
        <v>2.73551</v>
      </c>
      <c r="GO164">
        <v>0.137743</v>
      </c>
      <c r="GP164">
        <v>0.141357</v>
      </c>
      <c r="GQ164">
        <v>0.109076</v>
      </c>
      <c r="GR164">
        <v>0.1082</v>
      </c>
      <c r="GS164">
        <v>22213.9</v>
      </c>
      <c r="GT164">
        <v>21843</v>
      </c>
      <c r="GU164">
        <v>26299.5</v>
      </c>
      <c r="GV164">
        <v>25766.4</v>
      </c>
      <c r="GW164">
        <v>37609.7</v>
      </c>
      <c r="GX164">
        <v>35064.1</v>
      </c>
      <c r="GY164">
        <v>46019.1</v>
      </c>
      <c r="GZ164">
        <v>42553.2</v>
      </c>
      <c r="HA164">
        <v>1.92272</v>
      </c>
      <c r="HB164">
        <v>1.9707</v>
      </c>
      <c r="HC164">
        <v>0.113975</v>
      </c>
      <c r="HD164">
        <v>0</v>
      </c>
      <c r="HE164">
        <v>25.6296</v>
      </c>
      <c r="HF164">
        <v>999.9</v>
      </c>
      <c r="HG164">
        <v>56.9</v>
      </c>
      <c r="HH164">
        <v>29.1</v>
      </c>
      <c r="HI164">
        <v>25.5711</v>
      </c>
      <c r="HJ164">
        <v>60.2332</v>
      </c>
      <c r="HK164">
        <v>25.5288</v>
      </c>
      <c r="HL164">
        <v>1</v>
      </c>
      <c r="HM164">
        <v>-0.115081</v>
      </c>
      <c r="HN164">
        <v>0.222296</v>
      </c>
      <c r="HO164">
        <v>20.2752</v>
      </c>
      <c r="HP164">
        <v>5.21579</v>
      </c>
      <c r="HQ164">
        <v>11.9794</v>
      </c>
      <c r="HR164">
        <v>4.9645</v>
      </c>
      <c r="HS164">
        <v>3.27378</v>
      </c>
      <c r="HT164">
        <v>9999</v>
      </c>
      <c r="HU164">
        <v>9999</v>
      </c>
      <c r="HV164">
        <v>9999</v>
      </c>
      <c r="HW164">
        <v>936.4</v>
      </c>
      <c r="HX164">
        <v>1.86417</v>
      </c>
      <c r="HY164">
        <v>1.86014</v>
      </c>
      <c r="HZ164">
        <v>1.85837</v>
      </c>
      <c r="IA164">
        <v>1.85988</v>
      </c>
      <c r="IB164">
        <v>1.85989</v>
      </c>
      <c r="IC164">
        <v>1.85829</v>
      </c>
      <c r="ID164">
        <v>1.85732</v>
      </c>
      <c r="IE164">
        <v>1.85234</v>
      </c>
      <c r="IF164">
        <v>0</v>
      </c>
      <c r="IG164">
        <v>0</v>
      </c>
      <c r="IH164">
        <v>0</v>
      </c>
      <c r="II164">
        <v>0</v>
      </c>
      <c r="IJ164" t="s">
        <v>433</v>
      </c>
      <c r="IK164" t="s">
        <v>434</v>
      </c>
      <c r="IL164" t="s">
        <v>435</v>
      </c>
      <c r="IM164" t="s">
        <v>435</v>
      </c>
      <c r="IN164" t="s">
        <v>435</v>
      </c>
      <c r="IO164" t="s">
        <v>435</v>
      </c>
      <c r="IP164">
        <v>0</v>
      </c>
      <c r="IQ164">
        <v>100</v>
      </c>
      <c r="IR164">
        <v>100</v>
      </c>
      <c r="IS164">
        <v>-0.864</v>
      </c>
      <c r="IT164">
        <v>0.2994</v>
      </c>
      <c r="IU164">
        <v>-0.3228139330668147</v>
      </c>
      <c r="IV164">
        <v>-0.001399286051689175</v>
      </c>
      <c r="IW164">
        <v>1.297619083215453E-06</v>
      </c>
      <c r="IX164">
        <v>-4.997941095464379E-10</v>
      </c>
      <c r="IY164">
        <v>-0.005634625857734406</v>
      </c>
      <c r="IZ164">
        <v>-0.003512179546530375</v>
      </c>
      <c r="JA164">
        <v>0.0008073039280847738</v>
      </c>
      <c r="JB164">
        <v>-5.485301315548657E-06</v>
      </c>
      <c r="JC164">
        <v>2</v>
      </c>
      <c r="JD164">
        <v>1997</v>
      </c>
      <c r="JE164">
        <v>1</v>
      </c>
      <c r="JF164">
        <v>25</v>
      </c>
      <c r="JG164">
        <v>915.6</v>
      </c>
      <c r="JH164">
        <v>915.8</v>
      </c>
      <c r="JI164">
        <v>1.99829</v>
      </c>
      <c r="JJ164">
        <v>2.61719</v>
      </c>
      <c r="JK164">
        <v>1.49658</v>
      </c>
      <c r="JL164">
        <v>2.39136</v>
      </c>
      <c r="JM164">
        <v>1.54907</v>
      </c>
      <c r="JN164">
        <v>2.41577</v>
      </c>
      <c r="JO164">
        <v>34.3497</v>
      </c>
      <c r="JP164">
        <v>24.2013</v>
      </c>
      <c r="JQ164">
        <v>18</v>
      </c>
      <c r="JR164">
        <v>489.592</v>
      </c>
      <c r="JS164">
        <v>533.298</v>
      </c>
      <c r="JT164">
        <v>24.8089</v>
      </c>
      <c r="JU164">
        <v>25.8289</v>
      </c>
      <c r="JV164">
        <v>30.0001</v>
      </c>
      <c r="JW164">
        <v>25.8993</v>
      </c>
      <c r="JX164">
        <v>25.8473</v>
      </c>
      <c r="JY164">
        <v>40.1044</v>
      </c>
      <c r="JZ164">
        <v>10.0562</v>
      </c>
      <c r="KA164">
        <v>100</v>
      </c>
      <c r="KB164">
        <v>24.8188</v>
      </c>
      <c r="KC164">
        <v>841.624</v>
      </c>
      <c r="KD164">
        <v>23.633</v>
      </c>
      <c r="KE164">
        <v>100.542</v>
      </c>
      <c r="KF164">
        <v>100.953</v>
      </c>
    </row>
    <row r="165" spans="1:292">
      <c r="A165">
        <v>147</v>
      </c>
      <c r="B165">
        <v>1679511384.1</v>
      </c>
      <c r="C165">
        <v>2796.599999904633</v>
      </c>
      <c r="D165" t="s">
        <v>727</v>
      </c>
      <c r="E165" t="s">
        <v>728</v>
      </c>
      <c r="F165">
        <v>5</v>
      </c>
      <c r="G165" t="s">
        <v>428</v>
      </c>
      <c r="H165">
        <v>1679511376.314285</v>
      </c>
      <c r="I165">
        <f>(J165)/1000</f>
        <v>0</v>
      </c>
      <c r="J165">
        <f>IF(DO165, AM165, AG165)</f>
        <v>0</v>
      </c>
      <c r="K165">
        <f>IF(DO165, AH165, AF165)</f>
        <v>0</v>
      </c>
      <c r="L165">
        <f>DQ165 - IF(AT165&gt;1, K165*DK165*100.0/(AV165*EE165), 0)</f>
        <v>0</v>
      </c>
      <c r="M165">
        <f>((S165-I165/2)*L165-K165)/(S165+I165/2)</f>
        <v>0</v>
      </c>
      <c r="N165">
        <f>M165*(DX165+DY165)/1000.0</f>
        <v>0</v>
      </c>
      <c r="O165">
        <f>(DQ165 - IF(AT165&gt;1, K165*DK165*100.0/(AV165*EE165), 0))*(DX165+DY165)/1000.0</f>
        <v>0</v>
      </c>
      <c r="P165">
        <f>2.0/((1/R165-1/Q165)+SIGN(R165)*SQRT((1/R165-1/Q165)*(1/R165-1/Q165) + 4*DL165/((DL165+1)*(DL165+1))*(2*1/R165*1/Q165-1/Q165*1/Q165)))</f>
        <v>0</v>
      </c>
      <c r="Q165">
        <f>IF(LEFT(DM165,1)&lt;&gt;"0",IF(LEFT(DM165,1)="1",3.0,DN165),$D$5+$E$5*(EE165*DX165/($K$5*1000))+$F$5*(EE165*DX165/($K$5*1000))*MAX(MIN(DK165,$J$5),$I$5)*MAX(MIN(DK165,$J$5),$I$5)+$G$5*MAX(MIN(DK165,$J$5),$I$5)*(EE165*DX165/($K$5*1000))+$H$5*(EE165*DX165/($K$5*1000))*(EE165*DX165/($K$5*1000)))</f>
        <v>0</v>
      </c>
      <c r="R165">
        <f>I165*(1000-(1000*0.61365*exp(17.502*V165/(240.97+V165))/(DX165+DY165)+DS165)/2)/(1000*0.61365*exp(17.502*V165/(240.97+V165))/(DX165+DY165)-DS165)</f>
        <v>0</v>
      </c>
      <c r="S165">
        <f>1/((DL165+1)/(P165/1.6)+1/(Q165/1.37)) + DL165/((DL165+1)/(P165/1.6) + DL165/(Q165/1.37))</f>
        <v>0</v>
      </c>
      <c r="T165">
        <f>(DG165*DJ165)</f>
        <v>0</v>
      </c>
      <c r="U165">
        <f>(DZ165+(T165+2*0.95*5.67E-8*(((DZ165+$B$9)+273)^4-(DZ165+273)^4)-44100*I165)/(1.84*29.3*Q165+8*0.95*5.67E-8*(DZ165+273)^3))</f>
        <v>0</v>
      </c>
      <c r="V165">
        <f>($C$9*EA165+$D$9*EB165+$E$9*U165)</f>
        <v>0</v>
      </c>
      <c r="W165">
        <f>0.61365*exp(17.502*V165/(240.97+V165))</f>
        <v>0</v>
      </c>
      <c r="X165">
        <f>(Y165/Z165*100)</f>
        <v>0</v>
      </c>
      <c r="Y165">
        <f>DS165*(DX165+DY165)/1000</f>
        <v>0</v>
      </c>
      <c r="Z165">
        <f>0.61365*exp(17.502*DZ165/(240.97+DZ165))</f>
        <v>0</v>
      </c>
      <c r="AA165">
        <f>(W165-DS165*(DX165+DY165)/1000)</f>
        <v>0</v>
      </c>
      <c r="AB165">
        <f>(-I165*44100)</f>
        <v>0</v>
      </c>
      <c r="AC165">
        <f>2*29.3*Q165*0.92*(DZ165-V165)</f>
        <v>0</v>
      </c>
      <c r="AD165">
        <f>2*0.95*5.67E-8*(((DZ165+$B$9)+273)^4-(V165+273)^4)</f>
        <v>0</v>
      </c>
      <c r="AE165">
        <f>T165+AD165+AB165+AC165</f>
        <v>0</v>
      </c>
      <c r="AF165">
        <f>DW165*AT165*(DR165-DQ165*(1000-AT165*DT165)/(1000-AT165*DS165))/(100*DK165)</f>
        <v>0</v>
      </c>
      <c r="AG165">
        <f>1000*DW165*AT165*(DS165-DT165)/(100*DK165*(1000-AT165*DS165))</f>
        <v>0</v>
      </c>
      <c r="AH165">
        <f>(AI165 - AJ165 - DX165*1E3/(8.314*(DZ165+273.15)) * AL165/DW165 * AK165) * DW165/(100*DK165) * (1000 - DT165)/1000</f>
        <v>0</v>
      </c>
      <c r="AI165">
        <v>844.286707021497</v>
      </c>
      <c r="AJ165">
        <v>821.7145878787878</v>
      </c>
      <c r="AK165">
        <v>3.457704708549886</v>
      </c>
      <c r="AL165">
        <v>67.30139003579045</v>
      </c>
      <c r="AM165">
        <f>(AO165 - AN165 + DX165*1E3/(8.314*(DZ165+273.15)) * AQ165/DW165 * AP165) * DW165/(100*DK165) * 1000/(1000 - AO165)</f>
        <v>0</v>
      </c>
      <c r="AN165">
        <v>23.59128573897042</v>
      </c>
      <c r="AO165">
        <v>24.30216848484848</v>
      </c>
      <c r="AP165">
        <v>-5.441534622630272E-06</v>
      </c>
      <c r="AQ165">
        <v>93.42874812251745</v>
      </c>
      <c r="AR165">
        <v>0</v>
      </c>
      <c r="AS165">
        <v>0</v>
      </c>
      <c r="AT165">
        <f>IF(AR165*$H$15&gt;=AV165,1.0,(AV165/(AV165-AR165*$H$15)))</f>
        <v>0</v>
      </c>
      <c r="AU165">
        <f>(AT165-1)*100</f>
        <v>0</v>
      </c>
      <c r="AV165">
        <f>MAX(0,($B$15+$C$15*EE165)/(1+$D$15*EE165)*DX165/(DZ165+273)*$E$15)</f>
        <v>0</v>
      </c>
      <c r="AW165" t="s">
        <v>429</v>
      </c>
      <c r="AX165" t="s">
        <v>429</v>
      </c>
      <c r="AY165">
        <v>0</v>
      </c>
      <c r="AZ165">
        <v>0</v>
      </c>
      <c r="BA165">
        <f>1-AY165/AZ165</f>
        <v>0</v>
      </c>
      <c r="BB165">
        <v>0</v>
      </c>
      <c r="BC165" t="s">
        <v>429</v>
      </c>
      <c r="BD165" t="s">
        <v>429</v>
      </c>
      <c r="BE165">
        <v>0</v>
      </c>
      <c r="BF165">
        <v>0</v>
      </c>
      <c r="BG165">
        <f>1-BE165/BF165</f>
        <v>0</v>
      </c>
      <c r="BH165">
        <v>0.5</v>
      </c>
      <c r="BI165">
        <f>DH165</f>
        <v>0</v>
      </c>
      <c r="BJ165">
        <f>K165</f>
        <v>0</v>
      </c>
      <c r="BK165">
        <f>BG165*BH165*BI165</f>
        <v>0</v>
      </c>
      <c r="BL165">
        <f>(BJ165-BB165)/BI165</f>
        <v>0</v>
      </c>
      <c r="BM165">
        <f>(AZ165-BF165)/BF165</f>
        <v>0</v>
      </c>
      <c r="BN165">
        <f>AY165/(BA165+AY165/BF165)</f>
        <v>0</v>
      </c>
      <c r="BO165" t="s">
        <v>429</v>
      </c>
      <c r="BP165">
        <v>0</v>
      </c>
      <c r="BQ165">
        <f>IF(BP165&lt;&gt;0, BP165, BN165)</f>
        <v>0</v>
      </c>
      <c r="BR165">
        <f>1-BQ165/BF165</f>
        <v>0</v>
      </c>
      <c r="BS165">
        <f>(BF165-BE165)/(BF165-BQ165)</f>
        <v>0</v>
      </c>
      <c r="BT165">
        <f>(AZ165-BF165)/(AZ165-BQ165)</f>
        <v>0</v>
      </c>
      <c r="BU165">
        <f>(BF165-BE165)/(BF165-AY165)</f>
        <v>0</v>
      </c>
      <c r="BV165">
        <f>(AZ165-BF165)/(AZ165-AY165)</f>
        <v>0</v>
      </c>
      <c r="BW165">
        <f>(BS165*BQ165/BE165)</f>
        <v>0</v>
      </c>
      <c r="BX165">
        <f>(1-BW165)</f>
        <v>0</v>
      </c>
      <c r="DG165">
        <f>$B$13*EF165+$C$13*EG165+$F$13*ER165*(1-EU165)</f>
        <v>0</v>
      </c>
      <c r="DH165">
        <f>DG165*DI165</f>
        <v>0</v>
      </c>
      <c r="DI165">
        <f>($B$13*$D$11+$C$13*$D$11+$F$13*((FE165+EW165)/MAX(FE165+EW165+FF165, 0.1)*$I$11+FF165/MAX(FE165+EW165+FF165, 0.1)*$J$11))/($B$13+$C$13+$F$13)</f>
        <v>0</v>
      </c>
      <c r="DJ165">
        <f>($B$13*$K$11+$C$13*$K$11+$F$13*((FE165+EW165)/MAX(FE165+EW165+FF165, 0.1)*$P$11+FF165/MAX(FE165+EW165+FF165, 0.1)*$Q$11))/($B$13+$C$13+$F$13)</f>
        <v>0</v>
      </c>
      <c r="DK165">
        <v>1.91</v>
      </c>
      <c r="DL165">
        <v>0.5</v>
      </c>
      <c r="DM165" t="s">
        <v>430</v>
      </c>
      <c r="DN165">
        <v>2</v>
      </c>
      <c r="DO165" t="b">
        <v>1</v>
      </c>
      <c r="DP165">
        <v>1679511376.314285</v>
      </c>
      <c r="DQ165">
        <v>777.4176071428572</v>
      </c>
      <c r="DR165">
        <v>808.8550714285717</v>
      </c>
      <c r="DS165">
        <v>24.30430714285714</v>
      </c>
      <c r="DT165">
        <v>23.59468571428572</v>
      </c>
      <c r="DU165">
        <v>778.2792142857143</v>
      </c>
      <c r="DV165">
        <v>24.00493571428572</v>
      </c>
      <c r="DW165">
        <v>500.0171428571429</v>
      </c>
      <c r="DX165">
        <v>90.00220714285715</v>
      </c>
      <c r="DY165">
        <v>0.1000165678571429</v>
      </c>
      <c r="DZ165">
        <v>26.37064285714286</v>
      </c>
      <c r="EA165">
        <v>27.48616071428571</v>
      </c>
      <c r="EB165">
        <v>999.9000000000002</v>
      </c>
      <c r="EC165">
        <v>0</v>
      </c>
      <c r="ED165">
        <v>0</v>
      </c>
      <c r="EE165">
        <v>9995.7125</v>
      </c>
      <c r="EF165">
        <v>0</v>
      </c>
      <c r="EG165">
        <v>12.454475</v>
      </c>
      <c r="EH165">
        <v>-31.43732857142857</v>
      </c>
      <c r="EI165">
        <v>796.7829642857142</v>
      </c>
      <c r="EJ165">
        <v>828.4008928571429</v>
      </c>
      <c r="EK165">
        <v>0.709626892857143</v>
      </c>
      <c r="EL165">
        <v>808.8550714285717</v>
      </c>
      <c r="EM165">
        <v>23.59468571428572</v>
      </c>
      <c r="EN165">
        <v>2.187442142857143</v>
      </c>
      <c r="EO165">
        <v>2.123573928571429</v>
      </c>
      <c r="EP165">
        <v>18.87063928571428</v>
      </c>
      <c r="EQ165">
        <v>18.39711785714286</v>
      </c>
      <c r="ER165">
        <v>1999.987142857143</v>
      </c>
      <c r="ES165">
        <v>0.9799955357142854</v>
      </c>
      <c r="ET165">
        <v>0.02000464642857142</v>
      </c>
      <c r="EU165">
        <v>0</v>
      </c>
      <c r="EV165">
        <v>164.33675</v>
      </c>
      <c r="EW165">
        <v>5.00078</v>
      </c>
      <c r="EX165">
        <v>3286.052857142857</v>
      </c>
      <c r="EY165">
        <v>16379.5</v>
      </c>
      <c r="EZ165">
        <v>37.99303571428572</v>
      </c>
      <c r="FA165">
        <v>39.05314285714285</v>
      </c>
      <c r="FB165">
        <v>38.56892857142856</v>
      </c>
      <c r="FC165">
        <v>38.42821428571428</v>
      </c>
      <c r="FD165">
        <v>39.22514285714286</v>
      </c>
      <c r="FE165">
        <v>1955.077142857143</v>
      </c>
      <c r="FF165">
        <v>39.91</v>
      </c>
      <c r="FG165">
        <v>0</v>
      </c>
      <c r="FH165">
        <v>1679511366.4</v>
      </c>
      <c r="FI165">
        <v>0</v>
      </c>
      <c r="FJ165">
        <v>164.33988</v>
      </c>
      <c r="FK165">
        <v>0.6021538471624055</v>
      </c>
      <c r="FL165">
        <v>0.9223076647428305</v>
      </c>
      <c r="FM165">
        <v>3286.0812</v>
      </c>
      <c r="FN165">
        <v>15</v>
      </c>
      <c r="FO165">
        <v>0</v>
      </c>
      <c r="FP165" t="s">
        <v>431</v>
      </c>
      <c r="FQ165">
        <v>1679456443.1</v>
      </c>
      <c r="FR165">
        <v>1679456433.1</v>
      </c>
      <c r="FS165">
        <v>0</v>
      </c>
      <c r="FT165">
        <v>-0.109</v>
      </c>
      <c r="FU165">
        <v>0.019</v>
      </c>
      <c r="FV165">
        <v>-0.823</v>
      </c>
      <c r="FW165">
        <v>0.271</v>
      </c>
      <c r="FX165">
        <v>420</v>
      </c>
      <c r="FY165">
        <v>24</v>
      </c>
      <c r="FZ165">
        <v>0.71</v>
      </c>
      <c r="GA165">
        <v>0.25</v>
      </c>
      <c r="GB165">
        <v>-31.43797073170732</v>
      </c>
      <c r="GC165">
        <v>-0.3504710801394259</v>
      </c>
      <c r="GD165">
        <v>0.249304374888386</v>
      </c>
      <c r="GE165">
        <v>0</v>
      </c>
      <c r="GF165">
        <v>0.7063971463414634</v>
      </c>
      <c r="GG165">
        <v>0.04918344250871209</v>
      </c>
      <c r="GH165">
        <v>0.005216898155880364</v>
      </c>
      <c r="GI165">
        <v>1</v>
      </c>
      <c r="GJ165">
        <v>1</v>
      </c>
      <c r="GK165">
        <v>2</v>
      </c>
      <c r="GL165" t="s">
        <v>432</v>
      </c>
      <c r="GM165">
        <v>3.10463</v>
      </c>
      <c r="GN165">
        <v>2.73524</v>
      </c>
      <c r="GO165">
        <v>0.139694</v>
      </c>
      <c r="GP165">
        <v>0.143291</v>
      </c>
      <c r="GQ165">
        <v>0.109067</v>
      </c>
      <c r="GR165">
        <v>0.108191</v>
      </c>
      <c r="GS165">
        <v>22163.6</v>
      </c>
      <c r="GT165">
        <v>21793.7</v>
      </c>
      <c r="GU165">
        <v>26299.5</v>
      </c>
      <c r="GV165">
        <v>25766.3</v>
      </c>
      <c r="GW165">
        <v>37610</v>
      </c>
      <c r="GX165">
        <v>35064.3</v>
      </c>
      <c r="GY165">
        <v>46018.7</v>
      </c>
      <c r="GZ165">
        <v>42552.8</v>
      </c>
      <c r="HA165">
        <v>1.92353</v>
      </c>
      <c r="HB165">
        <v>1.97068</v>
      </c>
      <c r="HC165">
        <v>0.11358</v>
      </c>
      <c r="HD165">
        <v>0</v>
      </c>
      <c r="HE165">
        <v>25.6287</v>
      </c>
      <c r="HF165">
        <v>999.9</v>
      </c>
      <c r="HG165">
        <v>56.9</v>
      </c>
      <c r="HH165">
        <v>29.1</v>
      </c>
      <c r="HI165">
        <v>25.5744</v>
      </c>
      <c r="HJ165">
        <v>60.6032</v>
      </c>
      <c r="HK165">
        <v>25.5489</v>
      </c>
      <c r="HL165">
        <v>1</v>
      </c>
      <c r="HM165">
        <v>-0.11486</v>
      </c>
      <c r="HN165">
        <v>0.219306</v>
      </c>
      <c r="HO165">
        <v>20.2752</v>
      </c>
      <c r="HP165">
        <v>5.21564</v>
      </c>
      <c r="HQ165">
        <v>11.9784</v>
      </c>
      <c r="HR165">
        <v>4.96475</v>
      </c>
      <c r="HS165">
        <v>3.2738</v>
      </c>
      <c r="HT165">
        <v>9999</v>
      </c>
      <c r="HU165">
        <v>9999</v>
      </c>
      <c r="HV165">
        <v>9999</v>
      </c>
      <c r="HW165">
        <v>936.4</v>
      </c>
      <c r="HX165">
        <v>1.86417</v>
      </c>
      <c r="HY165">
        <v>1.86014</v>
      </c>
      <c r="HZ165">
        <v>1.85837</v>
      </c>
      <c r="IA165">
        <v>1.85988</v>
      </c>
      <c r="IB165">
        <v>1.85989</v>
      </c>
      <c r="IC165">
        <v>1.85831</v>
      </c>
      <c r="ID165">
        <v>1.8573</v>
      </c>
      <c r="IE165">
        <v>1.85235</v>
      </c>
      <c r="IF165">
        <v>0</v>
      </c>
      <c r="IG165">
        <v>0</v>
      </c>
      <c r="IH165">
        <v>0</v>
      </c>
      <c r="II165">
        <v>0</v>
      </c>
      <c r="IJ165" t="s">
        <v>433</v>
      </c>
      <c r="IK165" t="s">
        <v>434</v>
      </c>
      <c r="IL165" t="s">
        <v>435</v>
      </c>
      <c r="IM165" t="s">
        <v>435</v>
      </c>
      <c r="IN165" t="s">
        <v>435</v>
      </c>
      <c r="IO165" t="s">
        <v>435</v>
      </c>
      <c r="IP165">
        <v>0</v>
      </c>
      <c r="IQ165">
        <v>100</v>
      </c>
      <c r="IR165">
        <v>100</v>
      </c>
      <c r="IS165">
        <v>-0.869</v>
      </c>
      <c r="IT165">
        <v>0.2993</v>
      </c>
      <c r="IU165">
        <v>-0.3228139330668147</v>
      </c>
      <c r="IV165">
        <v>-0.001399286051689175</v>
      </c>
      <c r="IW165">
        <v>1.297619083215453E-06</v>
      </c>
      <c r="IX165">
        <v>-4.997941095464379E-10</v>
      </c>
      <c r="IY165">
        <v>-0.005634625857734406</v>
      </c>
      <c r="IZ165">
        <v>-0.003512179546530375</v>
      </c>
      <c r="JA165">
        <v>0.0008073039280847738</v>
      </c>
      <c r="JB165">
        <v>-5.485301315548657E-06</v>
      </c>
      <c r="JC165">
        <v>2</v>
      </c>
      <c r="JD165">
        <v>1997</v>
      </c>
      <c r="JE165">
        <v>1</v>
      </c>
      <c r="JF165">
        <v>25</v>
      </c>
      <c r="JG165">
        <v>915.7</v>
      </c>
      <c r="JH165">
        <v>915.9</v>
      </c>
      <c r="JI165">
        <v>2.02881</v>
      </c>
      <c r="JJ165">
        <v>2.62329</v>
      </c>
      <c r="JK165">
        <v>1.49658</v>
      </c>
      <c r="JL165">
        <v>2.39136</v>
      </c>
      <c r="JM165">
        <v>1.54907</v>
      </c>
      <c r="JN165">
        <v>2.38892</v>
      </c>
      <c r="JO165">
        <v>34.3497</v>
      </c>
      <c r="JP165">
        <v>24.1926</v>
      </c>
      <c r="JQ165">
        <v>18</v>
      </c>
      <c r="JR165">
        <v>490.071</v>
      </c>
      <c r="JS165">
        <v>533.301</v>
      </c>
      <c r="JT165">
        <v>24.8193</v>
      </c>
      <c r="JU165">
        <v>25.8305</v>
      </c>
      <c r="JV165">
        <v>30.0003</v>
      </c>
      <c r="JW165">
        <v>25.9014</v>
      </c>
      <c r="JX165">
        <v>25.8494</v>
      </c>
      <c r="JY165">
        <v>40.7247</v>
      </c>
      <c r="JZ165">
        <v>10.0562</v>
      </c>
      <c r="KA165">
        <v>100</v>
      </c>
      <c r="KB165">
        <v>24.8243</v>
      </c>
      <c r="KC165">
        <v>854.981</v>
      </c>
      <c r="KD165">
        <v>23.633</v>
      </c>
      <c r="KE165">
        <v>100.541</v>
      </c>
      <c r="KF165">
        <v>100.952</v>
      </c>
    </row>
    <row r="166" spans="1:292">
      <c r="A166">
        <v>148</v>
      </c>
      <c r="B166">
        <v>1679511388.6</v>
      </c>
      <c r="C166">
        <v>2801.099999904633</v>
      </c>
      <c r="D166" t="s">
        <v>729</v>
      </c>
      <c r="E166" t="s">
        <v>730</v>
      </c>
      <c r="F166">
        <v>5</v>
      </c>
      <c r="G166" t="s">
        <v>428</v>
      </c>
      <c r="H166">
        <v>1679511380.760714</v>
      </c>
      <c r="I166">
        <f>(J166)/1000</f>
        <v>0</v>
      </c>
      <c r="J166">
        <f>IF(DO166, AM166, AG166)</f>
        <v>0</v>
      </c>
      <c r="K166">
        <f>IF(DO166, AH166, AF166)</f>
        <v>0</v>
      </c>
      <c r="L166">
        <f>DQ166 - IF(AT166&gt;1, K166*DK166*100.0/(AV166*EE166), 0)</f>
        <v>0</v>
      </c>
      <c r="M166">
        <f>((S166-I166/2)*L166-K166)/(S166+I166/2)</f>
        <v>0</v>
      </c>
      <c r="N166">
        <f>M166*(DX166+DY166)/1000.0</f>
        <v>0</v>
      </c>
      <c r="O166">
        <f>(DQ166 - IF(AT166&gt;1, K166*DK166*100.0/(AV166*EE166), 0))*(DX166+DY166)/1000.0</f>
        <v>0</v>
      </c>
      <c r="P166">
        <f>2.0/((1/R166-1/Q166)+SIGN(R166)*SQRT((1/R166-1/Q166)*(1/R166-1/Q166) + 4*DL166/((DL166+1)*(DL166+1))*(2*1/R166*1/Q166-1/Q166*1/Q166)))</f>
        <v>0</v>
      </c>
      <c r="Q166">
        <f>IF(LEFT(DM166,1)&lt;&gt;"0",IF(LEFT(DM166,1)="1",3.0,DN166),$D$5+$E$5*(EE166*DX166/($K$5*1000))+$F$5*(EE166*DX166/($K$5*1000))*MAX(MIN(DK166,$J$5),$I$5)*MAX(MIN(DK166,$J$5),$I$5)+$G$5*MAX(MIN(DK166,$J$5),$I$5)*(EE166*DX166/($K$5*1000))+$H$5*(EE166*DX166/($K$5*1000))*(EE166*DX166/($K$5*1000)))</f>
        <v>0</v>
      </c>
      <c r="R166">
        <f>I166*(1000-(1000*0.61365*exp(17.502*V166/(240.97+V166))/(DX166+DY166)+DS166)/2)/(1000*0.61365*exp(17.502*V166/(240.97+V166))/(DX166+DY166)-DS166)</f>
        <v>0</v>
      </c>
      <c r="S166">
        <f>1/((DL166+1)/(P166/1.6)+1/(Q166/1.37)) + DL166/((DL166+1)/(P166/1.6) + DL166/(Q166/1.37))</f>
        <v>0</v>
      </c>
      <c r="T166">
        <f>(DG166*DJ166)</f>
        <v>0</v>
      </c>
      <c r="U166">
        <f>(DZ166+(T166+2*0.95*5.67E-8*(((DZ166+$B$9)+273)^4-(DZ166+273)^4)-44100*I166)/(1.84*29.3*Q166+8*0.95*5.67E-8*(DZ166+273)^3))</f>
        <v>0</v>
      </c>
      <c r="V166">
        <f>($C$9*EA166+$D$9*EB166+$E$9*U166)</f>
        <v>0</v>
      </c>
      <c r="W166">
        <f>0.61365*exp(17.502*V166/(240.97+V166))</f>
        <v>0</v>
      </c>
      <c r="X166">
        <f>(Y166/Z166*100)</f>
        <v>0</v>
      </c>
      <c r="Y166">
        <f>DS166*(DX166+DY166)/1000</f>
        <v>0</v>
      </c>
      <c r="Z166">
        <f>0.61365*exp(17.502*DZ166/(240.97+DZ166))</f>
        <v>0</v>
      </c>
      <c r="AA166">
        <f>(W166-DS166*(DX166+DY166)/1000)</f>
        <v>0</v>
      </c>
      <c r="AB166">
        <f>(-I166*44100)</f>
        <v>0</v>
      </c>
      <c r="AC166">
        <f>2*29.3*Q166*0.92*(DZ166-V166)</f>
        <v>0</v>
      </c>
      <c r="AD166">
        <f>2*0.95*5.67E-8*(((DZ166+$B$9)+273)^4-(V166+273)^4)</f>
        <v>0</v>
      </c>
      <c r="AE166">
        <f>T166+AD166+AB166+AC166</f>
        <v>0</v>
      </c>
      <c r="AF166">
        <f>DW166*AT166*(DR166-DQ166*(1000-AT166*DT166)/(1000-AT166*DS166))/(100*DK166)</f>
        <v>0</v>
      </c>
      <c r="AG166">
        <f>1000*DW166*AT166*(DS166-DT166)/(100*DK166*(1000-AT166*DS166))</f>
        <v>0</v>
      </c>
      <c r="AH166">
        <f>(AI166 - AJ166 - DX166*1E3/(8.314*(DZ166+273.15)) * AL166/DW166 * AK166) * DW166/(100*DK166) * (1000 - DT166)/1000</f>
        <v>0</v>
      </c>
      <c r="AI166">
        <v>859.8704438762669</v>
      </c>
      <c r="AJ166">
        <v>836.9749757575752</v>
      </c>
      <c r="AK166">
        <v>3.391995493722148</v>
      </c>
      <c r="AL166">
        <v>67.30139003579045</v>
      </c>
      <c r="AM166">
        <f>(AO166 - AN166 + DX166*1E3/(8.314*(DZ166+273.15)) * AQ166/DW166 * AP166) * DW166/(100*DK166) * 1000/(1000 - AO166)</f>
        <v>0</v>
      </c>
      <c r="AN166">
        <v>23.58861102930541</v>
      </c>
      <c r="AO166">
        <v>24.2989515151515</v>
      </c>
      <c r="AP166">
        <v>-8.91134645100376E-06</v>
      </c>
      <c r="AQ166">
        <v>93.42874812251745</v>
      </c>
      <c r="AR166">
        <v>0</v>
      </c>
      <c r="AS166">
        <v>0</v>
      </c>
      <c r="AT166">
        <f>IF(AR166*$H$15&gt;=AV166,1.0,(AV166/(AV166-AR166*$H$15)))</f>
        <v>0</v>
      </c>
      <c r="AU166">
        <f>(AT166-1)*100</f>
        <v>0</v>
      </c>
      <c r="AV166">
        <f>MAX(0,($B$15+$C$15*EE166)/(1+$D$15*EE166)*DX166/(DZ166+273)*$E$15)</f>
        <v>0</v>
      </c>
      <c r="AW166" t="s">
        <v>429</v>
      </c>
      <c r="AX166" t="s">
        <v>429</v>
      </c>
      <c r="AY166">
        <v>0</v>
      </c>
      <c r="AZ166">
        <v>0</v>
      </c>
      <c r="BA166">
        <f>1-AY166/AZ166</f>
        <v>0</v>
      </c>
      <c r="BB166">
        <v>0</v>
      </c>
      <c r="BC166" t="s">
        <v>429</v>
      </c>
      <c r="BD166" t="s">
        <v>429</v>
      </c>
      <c r="BE166">
        <v>0</v>
      </c>
      <c r="BF166">
        <v>0</v>
      </c>
      <c r="BG166">
        <f>1-BE166/BF166</f>
        <v>0</v>
      </c>
      <c r="BH166">
        <v>0.5</v>
      </c>
      <c r="BI166">
        <f>DH166</f>
        <v>0</v>
      </c>
      <c r="BJ166">
        <f>K166</f>
        <v>0</v>
      </c>
      <c r="BK166">
        <f>BG166*BH166*BI166</f>
        <v>0</v>
      </c>
      <c r="BL166">
        <f>(BJ166-BB166)/BI166</f>
        <v>0</v>
      </c>
      <c r="BM166">
        <f>(AZ166-BF166)/BF166</f>
        <v>0</v>
      </c>
      <c r="BN166">
        <f>AY166/(BA166+AY166/BF166)</f>
        <v>0</v>
      </c>
      <c r="BO166" t="s">
        <v>429</v>
      </c>
      <c r="BP166">
        <v>0</v>
      </c>
      <c r="BQ166">
        <f>IF(BP166&lt;&gt;0, BP166, BN166)</f>
        <v>0</v>
      </c>
      <c r="BR166">
        <f>1-BQ166/BF166</f>
        <v>0</v>
      </c>
      <c r="BS166">
        <f>(BF166-BE166)/(BF166-BQ166)</f>
        <v>0</v>
      </c>
      <c r="BT166">
        <f>(AZ166-BF166)/(AZ166-BQ166)</f>
        <v>0</v>
      </c>
      <c r="BU166">
        <f>(BF166-BE166)/(BF166-AY166)</f>
        <v>0</v>
      </c>
      <c r="BV166">
        <f>(AZ166-BF166)/(AZ166-AY166)</f>
        <v>0</v>
      </c>
      <c r="BW166">
        <f>(BS166*BQ166/BE166)</f>
        <v>0</v>
      </c>
      <c r="BX166">
        <f>(1-BW166)</f>
        <v>0</v>
      </c>
      <c r="DG166">
        <f>$B$13*EF166+$C$13*EG166+$F$13*ER166*(1-EU166)</f>
        <v>0</v>
      </c>
      <c r="DH166">
        <f>DG166*DI166</f>
        <v>0</v>
      </c>
      <c r="DI166">
        <f>($B$13*$D$11+$C$13*$D$11+$F$13*((FE166+EW166)/MAX(FE166+EW166+FF166, 0.1)*$I$11+FF166/MAX(FE166+EW166+FF166, 0.1)*$J$11))/($B$13+$C$13+$F$13)</f>
        <v>0</v>
      </c>
      <c r="DJ166">
        <f>($B$13*$K$11+$C$13*$K$11+$F$13*((FE166+EW166)/MAX(FE166+EW166+FF166, 0.1)*$P$11+FF166/MAX(FE166+EW166+FF166, 0.1)*$Q$11))/($B$13+$C$13+$F$13)</f>
        <v>0</v>
      </c>
      <c r="DK166">
        <v>1.91</v>
      </c>
      <c r="DL166">
        <v>0.5</v>
      </c>
      <c r="DM166" t="s">
        <v>430</v>
      </c>
      <c r="DN166">
        <v>2</v>
      </c>
      <c r="DO166" t="b">
        <v>1</v>
      </c>
      <c r="DP166">
        <v>1679511380.760714</v>
      </c>
      <c r="DQ166">
        <v>792.1926785714285</v>
      </c>
      <c r="DR166">
        <v>823.8048928571428</v>
      </c>
      <c r="DS166">
        <v>24.30262857142858</v>
      </c>
      <c r="DT166">
        <v>23.59168928571428</v>
      </c>
      <c r="DU166">
        <v>793.0585000000001</v>
      </c>
      <c r="DV166">
        <v>24.00329285714286</v>
      </c>
      <c r="DW166">
        <v>500.0296785714285</v>
      </c>
      <c r="DX166">
        <v>90.00230714285713</v>
      </c>
      <c r="DY166">
        <v>0.1000230107142857</v>
      </c>
      <c r="DZ166">
        <v>26.37173571428571</v>
      </c>
      <c r="EA166">
        <v>27.48961785714286</v>
      </c>
      <c r="EB166">
        <v>999.9000000000002</v>
      </c>
      <c r="EC166">
        <v>0</v>
      </c>
      <c r="ED166">
        <v>0</v>
      </c>
      <c r="EE166">
        <v>9986.111428571428</v>
      </c>
      <c r="EF166">
        <v>0</v>
      </c>
      <c r="EG166">
        <v>12.454475</v>
      </c>
      <c r="EH166">
        <v>-31.61221071428571</v>
      </c>
      <c r="EI166">
        <v>811.9247142857142</v>
      </c>
      <c r="EJ166">
        <v>843.709392857143</v>
      </c>
      <c r="EK166">
        <v>0.7109385714285715</v>
      </c>
      <c r="EL166">
        <v>823.8048928571428</v>
      </c>
      <c r="EM166">
        <v>23.59168928571428</v>
      </c>
      <c r="EN166">
        <v>2.187293928571429</v>
      </c>
      <c r="EO166">
        <v>2.123306428571429</v>
      </c>
      <c r="EP166">
        <v>18.86955357142857</v>
      </c>
      <c r="EQ166">
        <v>18.39511428571429</v>
      </c>
      <c r="ER166">
        <v>2000.006785714285</v>
      </c>
      <c r="ES166">
        <v>0.9799956428571426</v>
      </c>
      <c r="ET166">
        <v>0.02000453571428571</v>
      </c>
      <c r="EU166">
        <v>0</v>
      </c>
      <c r="EV166">
        <v>164.4137142857142</v>
      </c>
      <c r="EW166">
        <v>5.00078</v>
      </c>
      <c r="EX166">
        <v>3286.100714285715</v>
      </c>
      <c r="EY166">
        <v>16379.66428571429</v>
      </c>
      <c r="EZ166">
        <v>37.95957142857143</v>
      </c>
      <c r="FA166">
        <v>39.04871428571428</v>
      </c>
      <c r="FB166">
        <v>38.54221428571429</v>
      </c>
      <c r="FC166">
        <v>38.41935714285713</v>
      </c>
      <c r="FD166">
        <v>39.20957142857143</v>
      </c>
      <c r="FE166">
        <v>1955.096785714286</v>
      </c>
      <c r="FF166">
        <v>39.91</v>
      </c>
      <c r="FG166">
        <v>0</v>
      </c>
      <c r="FH166">
        <v>1679511370.6</v>
      </c>
      <c r="FI166">
        <v>0</v>
      </c>
      <c r="FJ166">
        <v>164.4073461538461</v>
      </c>
      <c r="FK166">
        <v>0.5179829083826932</v>
      </c>
      <c r="FL166">
        <v>-1.237606842394255</v>
      </c>
      <c r="FM166">
        <v>3286.094615384615</v>
      </c>
      <c r="FN166">
        <v>15</v>
      </c>
      <c r="FO166">
        <v>0</v>
      </c>
      <c r="FP166" t="s">
        <v>431</v>
      </c>
      <c r="FQ166">
        <v>1679456443.1</v>
      </c>
      <c r="FR166">
        <v>1679456433.1</v>
      </c>
      <c r="FS166">
        <v>0</v>
      </c>
      <c r="FT166">
        <v>-0.109</v>
      </c>
      <c r="FU166">
        <v>0.019</v>
      </c>
      <c r="FV166">
        <v>-0.823</v>
      </c>
      <c r="FW166">
        <v>0.271</v>
      </c>
      <c r="FX166">
        <v>420</v>
      </c>
      <c r="FY166">
        <v>24</v>
      </c>
      <c r="FZ166">
        <v>0.71</v>
      </c>
      <c r="GA166">
        <v>0.25</v>
      </c>
      <c r="GB166">
        <v>-31.5102875</v>
      </c>
      <c r="GC166">
        <v>-2.252981988742996</v>
      </c>
      <c r="GD166">
        <v>0.2503382393757493</v>
      </c>
      <c r="GE166">
        <v>0</v>
      </c>
      <c r="GF166">
        <v>0.7101502749999999</v>
      </c>
      <c r="GG166">
        <v>0.02177084803001785</v>
      </c>
      <c r="GH166">
        <v>0.002356131288654135</v>
      </c>
      <c r="GI166">
        <v>1</v>
      </c>
      <c r="GJ166">
        <v>1</v>
      </c>
      <c r="GK166">
        <v>2</v>
      </c>
      <c r="GL166" t="s">
        <v>432</v>
      </c>
      <c r="GM166">
        <v>3.10449</v>
      </c>
      <c r="GN166">
        <v>2.73524</v>
      </c>
      <c r="GO166">
        <v>0.141402</v>
      </c>
      <c r="GP166">
        <v>0.144966</v>
      </c>
      <c r="GQ166">
        <v>0.109056</v>
      </c>
      <c r="GR166">
        <v>0.108162</v>
      </c>
      <c r="GS166">
        <v>22119.3</v>
      </c>
      <c r="GT166">
        <v>21750.9</v>
      </c>
      <c r="GU166">
        <v>26299.1</v>
      </c>
      <c r="GV166">
        <v>25766.1</v>
      </c>
      <c r="GW166">
        <v>37610.3</v>
      </c>
      <c r="GX166">
        <v>35065</v>
      </c>
      <c r="GY166">
        <v>46018.3</v>
      </c>
      <c r="GZ166">
        <v>42552</v>
      </c>
      <c r="HA166">
        <v>1.92267</v>
      </c>
      <c r="HB166">
        <v>1.9711</v>
      </c>
      <c r="HC166">
        <v>0.113785</v>
      </c>
      <c r="HD166">
        <v>0</v>
      </c>
      <c r="HE166">
        <v>25.6275</v>
      </c>
      <c r="HF166">
        <v>999.9</v>
      </c>
      <c r="HG166">
        <v>56.9</v>
      </c>
      <c r="HH166">
        <v>29.1</v>
      </c>
      <c r="HI166">
        <v>25.5735</v>
      </c>
      <c r="HJ166">
        <v>60.2632</v>
      </c>
      <c r="HK166">
        <v>25.5769</v>
      </c>
      <c r="HL166">
        <v>1</v>
      </c>
      <c r="HM166">
        <v>-0.114726</v>
      </c>
      <c r="HN166">
        <v>0.22829</v>
      </c>
      <c r="HO166">
        <v>20.2752</v>
      </c>
      <c r="HP166">
        <v>5.21594</v>
      </c>
      <c r="HQ166">
        <v>11.9793</v>
      </c>
      <c r="HR166">
        <v>4.96485</v>
      </c>
      <c r="HS166">
        <v>3.27395</v>
      </c>
      <c r="HT166">
        <v>9999</v>
      </c>
      <c r="HU166">
        <v>9999</v>
      </c>
      <c r="HV166">
        <v>9999</v>
      </c>
      <c r="HW166">
        <v>936.4</v>
      </c>
      <c r="HX166">
        <v>1.86417</v>
      </c>
      <c r="HY166">
        <v>1.86012</v>
      </c>
      <c r="HZ166">
        <v>1.85836</v>
      </c>
      <c r="IA166">
        <v>1.85987</v>
      </c>
      <c r="IB166">
        <v>1.85989</v>
      </c>
      <c r="IC166">
        <v>1.8583</v>
      </c>
      <c r="ID166">
        <v>1.8573</v>
      </c>
      <c r="IE166">
        <v>1.85235</v>
      </c>
      <c r="IF166">
        <v>0</v>
      </c>
      <c r="IG166">
        <v>0</v>
      </c>
      <c r="IH166">
        <v>0</v>
      </c>
      <c r="II166">
        <v>0</v>
      </c>
      <c r="IJ166" t="s">
        <v>433</v>
      </c>
      <c r="IK166" t="s">
        <v>434</v>
      </c>
      <c r="IL166" t="s">
        <v>435</v>
      </c>
      <c r="IM166" t="s">
        <v>435</v>
      </c>
      <c r="IN166" t="s">
        <v>435</v>
      </c>
      <c r="IO166" t="s">
        <v>435</v>
      </c>
      <c r="IP166">
        <v>0</v>
      </c>
      <c r="IQ166">
        <v>100</v>
      </c>
      <c r="IR166">
        <v>100</v>
      </c>
      <c r="IS166">
        <v>-0.873</v>
      </c>
      <c r="IT166">
        <v>0.2992</v>
      </c>
      <c r="IU166">
        <v>-0.3228139330668147</v>
      </c>
      <c r="IV166">
        <v>-0.001399286051689175</v>
      </c>
      <c r="IW166">
        <v>1.297619083215453E-06</v>
      </c>
      <c r="IX166">
        <v>-4.997941095464379E-10</v>
      </c>
      <c r="IY166">
        <v>-0.005634625857734406</v>
      </c>
      <c r="IZ166">
        <v>-0.003512179546530375</v>
      </c>
      <c r="JA166">
        <v>0.0008073039280847738</v>
      </c>
      <c r="JB166">
        <v>-5.485301315548657E-06</v>
      </c>
      <c r="JC166">
        <v>2</v>
      </c>
      <c r="JD166">
        <v>1997</v>
      </c>
      <c r="JE166">
        <v>1</v>
      </c>
      <c r="JF166">
        <v>25</v>
      </c>
      <c r="JG166">
        <v>915.8</v>
      </c>
      <c r="JH166">
        <v>915.9</v>
      </c>
      <c r="JI166">
        <v>2.05688</v>
      </c>
      <c r="JJ166">
        <v>2.61963</v>
      </c>
      <c r="JK166">
        <v>1.49658</v>
      </c>
      <c r="JL166">
        <v>2.39136</v>
      </c>
      <c r="JM166">
        <v>1.54907</v>
      </c>
      <c r="JN166">
        <v>2.42676</v>
      </c>
      <c r="JO166">
        <v>34.3497</v>
      </c>
      <c r="JP166">
        <v>24.2013</v>
      </c>
      <c r="JQ166">
        <v>18</v>
      </c>
      <c r="JR166">
        <v>489.59</v>
      </c>
      <c r="JS166">
        <v>533.612</v>
      </c>
      <c r="JT166">
        <v>24.8258</v>
      </c>
      <c r="JU166">
        <v>25.8323</v>
      </c>
      <c r="JV166">
        <v>30.0003</v>
      </c>
      <c r="JW166">
        <v>25.9027</v>
      </c>
      <c r="JX166">
        <v>25.8512</v>
      </c>
      <c r="JY166">
        <v>41.2893</v>
      </c>
      <c r="JZ166">
        <v>10.0562</v>
      </c>
      <c r="KA166">
        <v>100</v>
      </c>
      <c r="KB166">
        <v>24.8307</v>
      </c>
      <c r="KC166">
        <v>875.019</v>
      </c>
      <c r="KD166">
        <v>23.633</v>
      </c>
      <c r="KE166">
        <v>100.54</v>
      </c>
      <c r="KF166">
        <v>100.95</v>
      </c>
    </row>
    <row r="167" spans="1:292">
      <c r="A167">
        <v>149</v>
      </c>
      <c r="B167">
        <v>1679511394.1</v>
      </c>
      <c r="C167">
        <v>2806.599999904633</v>
      </c>
      <c r="D167" t="s">
        <v>731</v>
      </c>
      <c r="E167" t="s">
        <v>732</v>
      </c>
      <c r="F167">
        <v>5</v>
      </c>
      <c r="G167" t="s">
        <v>428</v>
      </c>
      <c r="H167">
        <v>1679511386.332142</v>
      </c>
      <c r="I167">
        <f>(J167)/1000</f>
        <v>0</v>
      </c>
      <c r="J167">
        <f>IF(DO167, AM167, AG167)</f>
        <v>0</v>
      </c>
      <c r="K167">
        <f>IF(DO167, AH167, AF167)</f>
        <v>0</v>
      </c>
      <c r="L167">
        <f>DQ167 - IF(AT167&gt;1, K167*DK167*100.0/(AV167*EE167), 0)</f>
        <v>0</v>
      </c>
      <c r="M167">
        <f>((S167-I167/2)*L167-K167)/(S167+I167/2)</f>
        <v>0</v>
      </c>
      <c r="N167">
        <f>M167*(DX167+DY167)/1000.0</f>
        <v>0</v>
      </c>
      <c r="O167">
        <f>(DQ167 - IF(AT167&gt;1, K167*DK167*100.0/(AV167*EE167), 0))*(DX167+DY167)/1000.0</f>
        <v>0</v>
      </c>
      <c r="P167">
        <f>2.0/((1/R167-1/Q167)+SIGN(R167)*SQRT((1/R167-1/Q167)*(1/R167-1/Q167) + 4*DL167/((DL167+1)*(DL167+1))*(2*1/R167*1/Q167-1/Q167*1/Q167)))</f>
        <v>0</v>
      </c>
      <c r="Q167">
        <f>IF(LEFT(DM167,1)&lt;&gt;"0",IF(LEFT(DM167,1)="1",3.0,DN167),$D$5+$E$5*(EE167*DX167/($K$5*1000))+$F$5*(EE167*DX167/($K$5*1000))*MAX(MIN(DK167,$J$5),$I$5)*MAX(MIN(DK167,$J$5),$I$5)+$G$5*MAX(MIN(DK167,$J$5),$I$5)*(EE167*DX167/($K$5*1000))+$H$5*(EE167*DX167/($K$5*1000))*(EE167*DX167/($K$5*1000)))</f>
        <v>0</v>
      </c>
      <c r="R167">
        <f>I167*(1000-(1000*0.61365*exp(17.502*V167/(240.97+V167))/(DX167+DY167)+DS167)/2)/(1000*0.61365*exp(17.502*V167/(240.97+V167))/(DX167+DY167)-DS167)</f>
        <v>0</v>
      </c>
      <c r="S167">
        <f>1/((DL167+1)/(P167/1.6)+1/(Q167/1.37)) + DL167/((DL167+1)/(P167/1.6) + DL167/(Q167/1.37))</f>
        <v>0</v>
      </c>
      <c r="T167">
        <f>(DG167*DJ167)</f>
        <v>0</v>
      </c>
      <c r="U167">
        <f>(DZ167+(T167+2*0.95*5.67E-8*(((DZ167+$B$9)+273)^4-(DZ167+273)^4)-44100*I167)/(1.84*29.3*Q167+8*0.95*5.67E-8*(DZ167+273)^3))</f>
        <v>0</v>
      </c>
      <c r="V167">
        <f>($C$9*EA167+$D$9*EB167+$E$9*U167)</f>
        <v>0</v>
      </c>
      <c r="W167">
        <f>0.61365*exp(17.502*V167/(240.97+V167))</f>
        <v>0</v>
      </c>
      <c r="X167">
        <f>(Y167/Z167*100)</f>
        <v>0</v>
      </c>
      <c r="Y167">
        <f>DS167*(DX167+DY167)/1000</f>
        <v>0</v>
      </c>
      <c r="Z167">
        <f>0.61365*exp(17.502*DZ167/(240.97+DZ167))</f>
        <v>0</v>
      </c>
      <c r="AA167">
        <f>(W167-DS167*(DX167+DY167)/1000)</f>
        <v>0</v>
      </c>
      <c r="AB167">
        <f>(-I167*44100)</f>
        <v>0</v>
      </c>
      <c r="AC167">
        <f>2*29.3*Q167*0.92*(DZ167-V167)</f>
        <v>0</v>
      </c>
      <c r="AD167">
        <f>2*0.95*5.67E-8*(((DZ167+$B$9)+273)^4-(V167+273)^4)</f>
        <v>0</v>
      </c>
      <c r="AE167">
        <f>T167+AD167+AB167+AC167</f>
        <v>0</v>
      </c>
      <c r="AF167">
        <f>DW167*AT167*(DR167-DQ167*(1000-AT167*DT167)/(1000-AT167*DS167))/(100*DK167)</f>
        <v>0</v>
      </c>
      <c r="AG167">
        <f>1000*DW167*AT167*(DS167-DT167)/(100*DK167*(1000-AT167*DS167))</f>
        <v>0</v>
      </c>
      <c r="AH167">
        <f>(AI167 - AJ167 - DX167*1E3/(8.314*(DZ167+273.15)) * AL167/DW167 * AK167) * DW167/(100*DK167) * (1000 - DT167)/1000</f>
        <v>0</v>
      </c>
      <c r="AI167">
        <v>878.5687247277527</v>
      </c>
      <c r="AJ167">
        <v>855.8502121212122</v>
      </c>
      <c r="AK167">
        <v>3.425676600381547</v>
      </c>
      <c r="AL167">
        <v>67.30139003579045</v>
      </c>
      <c r="AM167">
        <f>(AO167 - AN167 + DX167*1E3/(8.314*(DZ167+273.15)) * AQ167/DW167 * AP167) * DW167/(100*DK167) * 1000/(1000 - AO167)</f>
        <v>0</v>
      </c>
      <c r="AN167">
        <v>23.58200078239258</v>
      </c>
      <c r="AO167">
        <v>24.29737757575755</v>
      </c>
      <c r="AP167">
        <v>-2.326233552441401E-06</v>
      </c>
      <c r="AQ167">
        <v>93.42874812251745</v>
      </c>
      <c r="AR167">
        <v>0</v>
      </c>
      <c r="AS167">
        <v>0</v>
      </c>
      <c r="AT167">
        <f>IF(AR167*$H$15&gt;=AV167,1.0,(AV167/(AV167-AR167*$H$15)))</f>
        <v>0</v>
      </c>
      <c r="AU167">
        <f>(AT167-1)*100</f>
        <v>0</v>
      </c>
      <c r="AV167">
        <f>MAX(0,($B$15+$C$15*EE167)/(1+$D$15*EE167)*DX167/(DZ167+273)*$E$15)</f>
        <v>0</v>
      </c>
      <c r="AW167" t="s">
        <v>429</v>
      </c>
      <c r="AX167" t="s">
        <v>429</v>
      </c>
      <c r="AY167">
        <v>0</v>
      </c>
      <c r="AZ167">
        <v>0</v>
      </c>
      <c r="BA167">
        <f>1-AY167/AZ167</f>
        <v>0</v>
      </c>
      <c r="BB167">
        <v>0</v>
      </c>
      <c r="BC167" t="s">
        <v>429</v>
      </c>
      <c r="BD167" t="s">
        <v>429</v>
      </c>
      <c r="BE167">
        <v>0</v>
      </c>
      <c r="BF167">
        <v>0</v>
      </c>
      <c r="BG167">
        <f>1-BE167/BF167</f>
        <v>0</v>
      </c>
      <c r="BH167">
        <v>0.5</v>
      </c>
      <c r="BI167">
        <f>DH167</f>
        <v>0</v>
      </c>
      <c r="BJ167">
        <f>K167</f>
        <v>0</v>
      </c>
      <c r="BK167">
        <f>BG167*BH167*BI167</f>
        <v>0</v>
      </c>
      <c r="BL167">
        <f>(BJ167-BB167)/BI167</f>
        <v>0</v>
      </c>
      <c r="BM167">
        <f>(AZ167-BF167)/BF167</f>
        <v>0</v>
      </c>
      <c r="BN167">
        <f>AY167/(BA167+AY167/BF167)</f>
        <v>0</v>
      </c>
      <c r="BO167" t="s">
        <v>429</v>
      </c>
      <c r="BP167">
        <v>0</v>
      </c>
      <c r="BQ167">
        <f>IF(BP167&lt;&gt;0, BP167, BN167)</f>
        <v>0</v>
      </c>
      <c r="BR167">
        <f>1-BQ167/BF167</f>
        <v>0</v>
      </c>
      <c r="BS167">
        <f>(BF167-BE167)/(BF167-BQ167)</f>
        <v>0</v>
      </c>
      <c r="BT167">
        <f>(AZ167-BF167)/(AZ167-BQ167)</f>
        <v>0</v>
      </c>
      <c r="BU167">
        <f>(BF167-BE167)/(BF167-AY167)</f>
        <v>0</v>
      </c>
      <c r="BV167">
        <f>(AZ167-BF167)/(AZ167-AY167)</f>
        <v>0</v>
      </c>
      <c r="BW167">
        <f>(BS167*BQ167/BE167)</f>
        <v>0</v>
      </c>
      <c r="BX167">
        <f>(1-BW167)</f>
        <v>0</v>
      </c>
      <c r="DG167">
        <f>$B$13*EF167+$C$13*EG167+$F$13*ER167*(1-EU167)</f>
        <v>0</v>
      </c>
      <c r="DH167">
        <f>DG167*DI167</f>
        <v>0</v>
      </c>
      <c r="DI167">
        <f>($B$13*$D$11+$C$13*$D$11+$F$13*((FE167+EW167)/MAX(FE167+EW167+FF167, 0.1)*$I$11+FF167/MAX(FE167+EW167+FF167, 0.1)*$J$11))/($B$13+$C$13+$F$13)</f>
        <v>0</v>
      </c>
      <c r="DJ167">
        <f>($B$13*$K$11+$C$13*$K$11+$F$13*((FE167+EW167)/MAX(FE167+EW167+FF167, 0.1)*$P$11+FF167/MAX(FE167+EW167+FF167, 0.1)*$Q$11))/($B$13+$C$13+$F$13)</f>
        <v>0</v>
      </c>
      <c r="DK167">
        <v>1.91</v>
      </c>
      <c r="DL167">
        <v>0.5</v>
      </c>
      <c r="DM167" t="s">
        <v>430</v>
      </c>
      <c r="DN167">
        <v>2</v>
      </c>
      <c r="DO167" t="b">
        <v>1</v>
      </c>
      <c r="DP167">
        <v>1679511386.332142</v>
      </c>
      <c r="DQ167">
        <v>810.7743571428572</v>
      </c>
      <c r="DR167">
        <v>842.4811428571429</v>
      </c>
      <c r="DS167">
        <v>24.30099642857143</v>
      </c>
      <c r="DT167">
        <v>23.58688928571429</v>
      </c>
      <c r="DU167">
        <v>811.6453571428572</v>
      </c>
      <c r="DV167">
        <v>24.00169285714285</v>
      </c>
      <c r="DW167">
        <v>500.0190357142857</v>
      </c>
      <c r="DX167">
        <v>90.00210714285713</v>
      </c>
      <c r="DY167">
        <v>0.1000844428571428</v>
      </c>
      <c r="DZ167">
        <v>26.371975</v>
      </c>
      <c r="EA167">
        <v>27.48901785714286</v>
      </c>
      <c r="EB167">
        <v>999.9000000000002</v>
      </c>
      <c r="EC167">
        <v>0</v>
      </c>
      <c r="ED167">
        <v>0</v>
      </c>
      <c r="EE167">
        <v>9977.923928571428</v>
      </c>
      <c r="EF167">
        <v>0</v>
      </c>
      <c r="EG167">
        <v>12.45290357142857</v>
      </c>
      <c r="EH167">
        <v>-31.70680714285714</v>
      </c>
      <c r="EI167">
        <v>830.96775</v>
      </c>
      <c r="EJ167">
        <v>862.8327857142856</v>
      </c>
      <c r="EK167">
        <v>0.7140958214285714</v>
      </c>
      <c r="EL167">
        <v>842.4811428571429</v>
      </c>
      <c r="EM167">
        <v>23.58688928571429</v>
      </c>
      <c r="EN167">
        <v>2.187141428571429</v>
      </c>
      <c r="EO167">
        <v>2.12287</v>
      </c>
      <c r="EP167">
        <v>18.86843571428571</v>
      </c>
      <c r="EQ167">
        <v>18.39183214285714</v>
      </c>
      <c r="ER167">
        <v>1999.995714285714</v>
      </c>
      <c r="ES167">
        <v>0.9799954285714284</v>
      </c>
      <c r="ET167">
        <v>0.02000475357142856</v>
      </c>
      <c r="EU167">
        <v>0</v>
      </c>
      <c r="EV167">
        <v>164.4344285714286</v>
      </c>
      <c r="EW167">
        <v>5.00078</v>
      </c>
      <c r="EX167">
        <v>3285.996071428571</v>
      </c>
      <c r="EY167">
        <v>16379.56785714286</v>
      </c>
      <c r="EZ167">
        <v>37.93503571428572</v>
      </c>
      <c r="FA167">
        <v>39.02657142857142</v>
      </c>
      <c r="FB167">
        <v>38.52667857142857</v>
      </c>
      <c r="FC167">
        <v>38.406</v>
      </c>
      <c r="FD167">
        <v>39.18953571428572</v>
      </c>
      <c r="FE167">
        <v>1955.085714285714</v>
      </c>
      <c r="FF167">
        <v>39.91</v>
      </c>
      <c r="FG167">
        <v>0</v>
      </c>
      <c r="FH167">
        <v>1679511376</v>
      </c>
      <c r="FI167">
        <v>0</v>
      </c>
      <c r="FJ167">
        <v>164.42596</v>
      </c>
      <c r="FK167">
        <v>-0.2682307716514439</v>
      </c>
      <c r="FL167">
        <v>-1.299999999094876</v>
      </c>
      <c r="FM167">
        <v>3285.992</v>
      </c>
      <c r="FN167">
        <v>15</v>
      </c>
      <c r="FO167">
        <v>0</v>
      </c>
      <c r="FP167" t="s">
        <v>431</v>
      </c>
      <c r="FQ167">
        <v>1679456443.1</v>
      </c>
      <c r="FR167">
        <v>1679456433.1</v>
      </c>
      <c r="FS167">
        <v>0</v>
      </c>
      <c r="FT167">
        <v>-0.109</v>
      </c>
      <c r="FU167">
        <v>0.019</v>
      </c>
      <c r="FV167">
        <v>-0.823</v>
      </c>
      <c r="FW167">
        <v>0.271</v>
      </c>
      <c r="FX167">
        <v>420</v>
      </c>
      <c r="FY167">
        <v>24</v>
      </c>
      <c r="FZ167">
        <v>0.71</v>
      </c>
      <c r="GA167">
        <v>0.25</v>
      </c>
      <c r="GB167">
        <v>-31.64070731707317</v>
      </c>
      <c r="GC167">
        <v>-1.090369337979061</v>
      </c>
      <c r="GD167">
        <v>0.1433568843408781</v>
      </c>
      <c r="GE167">
        <v>0</v>
      </c>
      <c r="GF167">
        <v>0.7126361463414634</v>
      </c>
      <c r="GG167">
        <v>0.0307525923344951</v>
      </c>
      <c r="GH167">
        <v>0.003319793488735783</v>
      </c>
      <c r="GI167">
        <v>1</v>
      </c>
      <c r="GJ167">
        <v>1</v>
      </c>
      <c r="GK167">
        <v>2</v>
      </c>
      <c r="GL167" t="s">
        <v>432</v>
      </c>
      <c r="GM167">
        <v>3.10459</v>
      </c>
      <c r="GN167">
        <v>2.73527</v>
      </c>
      <c r="GO167">
        <v>0.143494</v>
      </c>
      <c r="GP167">
        <v>0.147037</v>
      </c>
      <c r="GQ167">
        <v>0.109047</v>
      </c>
      <c r="GR167">
        <v>0.108159</v>
      </c>
      <c r="GS167">
        <v>22065.4</v>
      </c>
      <c r="GT167">
        <v>21698.3</v>
      </c>
      <c r="GU167">
        <v>26299</v>
      </c>
      <c r="GV167">
        <v>25766.2</v>
      </c>
      <c r="GW167">
        <v>37610.7</v>
      </c>
      <c r="GX167">
        <v>35065.5</v>
      </c>
      <c r="GY167">
        <v>46018</v>
      </c>
      <c r="GZ167">
        <v>42552.3</v>
      </c>
      <c r="HA167">
        <v>1.92285</v>
      </c>
      <c r="HB167">
        <v>1.97057</v>
      </c>
      <c r="HC167">
        <v>0.113443</v>
      </c>
      <c r="HD167">
        <v>0</v>
      </c>
      <c r="HE167">
        <v>25.6275</v>
      </c>
      <c r="HF167">
        <v>999.9</v>
      </c>
      <c r="HG167">
        <v>56.9</v>
      </c>
      <c r="HH167">
        <v>29.1</v>
      </c>
      <c r="HI167">
        <v>25.5731</v>
      </c>
      <c r="HJ167">
        <v>60.1432</v>
      </c>
      <c r="HK167">
        <v>25.3846</v>
      </c>
      <c r="HL167">
        <v>1</v>
      </c>
      <c r="HM167">
        <v>-0.11439</v>
      </c>
      <c r="HN167">
        <v>0.221204</v>
      </c>
      <c r="HO167">
        <v>20.2752</v>
      </c>
      <c r="HP167">
        <v>5.21549</v>
      </c>
      <c r="HQ167">
        <v>11.9787</v>
      </c>
      <c r="HR167">
        <v>4.9645</v>
      </c>
      <c r="HS167">
        <v>3.2739</v>
      </c>
      <c r="HT167">
        <v>9999</v>
      </c>
      <c r="HU167">
        <v>9999</v>
      </c>
      <c r="HV167">
        <v>9999</v>
      </c>
      <c r="HW167">
        <v>936.4</v>
      </c>
      <c r="HX167">
        <v>1.86417</v>
      </c>
      <c r="HY167">
        <v>1.86013</v>
      </c>
      <c r="HZ167">
        <v>1.85836</v>
      </c>
      <c r="IA167">
        <v>1.85988</v>
      </c>
      <c r="IB167">
        <v>1.85989</v>
      </c>
      <c r="IC167">
        <v>1.85828</v>
      </c>
      <c r="ID167">
        <v>1.85731</v>
      </c>
      <c r="IE167">
        <v>1.85233</v>
      </c>
      <c r="IF167">
        <v>0</v>
      </c>
      <c r="IG167">
        <v>0</v>
      </c>
      <c r="IH167">
        <v>0</v>
      </c>
      <c r="II167">
        <v>0</v>
      </c>
      <c r="IJ167" t="s">
        <v>433</v>
      </c>
      <c r="IK167" t="s">
        <v>434</v>
      </c>
      <c r="IL167" t="s">
        <v>435</v>
      </c>
      <c r="IM167" t="s">
        <v>435</v>
      </c>
      <c r="IN167" t="s">
        <v>435</v>
      </c>
      <c r="IO167" t="s">
        <v>435</v>
      </c>
      <c r="IP167">
        <v>0</v>
      </c>
      <c r="IQ167">
        <v>100</v>
      </c>
      <c r="IR167">
        <v>100</v>
      </c>
      <c r="IS167">
        <v>-0.878</v>
      </c>
      <c r="IT167">
        <v>0.2992</v>
      </c>
      <c r="IU167">
        <v>-0.3228139330668147</v>
      </c>
      <c r="IV167">
        <v>-0.001399286051689175</v>
      </c>
      <c r="IW167">
        <v>1.297619083215453E-06</v>
      </c>
      <c r="IX167">
        <v>-4.997941095464379E-10</v>
      </c>
      <c r="IY167">
        <v>-0.005634625857734406</v>
      </c>
      <c r="IZ167">
        <v>-0.003512179546530375</v>
      </c>
      <c r="JA167">
        <v>0.0008073039280847738</v>
      </c>
      <c r="JB167">
        <v>-5.485301315548657E-06</v>
      </c>
      <c r="JC167">
        <v>2</v>
      </c>
      <c r="JD167">
        <v>1997</v>
      </c>
      <c r="JE167">
        <v>1</v>
      </c>
      <c r="JF167">
        <v>25</v>
      </c>
      <c r="JG167">
        <v>915.9</v>
      </c>
      <c r="JH167">
        <v>916</v>
      </c>
      <c r="JI167">
        <v>2.09351</v>
      </c>
      <c r="JJ167">
        <v>2.61841</v>
      </c>
      <c r="JK167">
        <v>1.49658</v>
      </c>
      <c r="JL167">
        <v>2.39136</v>
      </c>
      <c r="JM167">
        <v>1.54907</v>
      </c>
      <c r="JN167">
        <v>2.37915</v>
      </c>
      <c r="JO167">
        <v>34.3497</v>
      </c>
      <c r="JP167">
        <v>24.2013</v>
      </c>
      <c r="JQ167">
        <v>18</v>
      </c>
      <c r="JR167">
        <v>489.712</v>
      </c>
      <c r="JS167">
        <v>533.269</v>
      </c>
      <c r="JT167">
        <v>24.8327</v>
      </c>
      <c r="JU167">
        <v>25.8348</v>
      </c>
      <c r="JV167">
        <v>30.0002</v>
      </c>
      <c r="JW167">
        <v>25.9052</v>
      </c>
      <c r="JX167">
        <v>25.8532</v>
      </c>
      <c r="JY167">
        <v>42.0204</v>
      </c>
      <c r="JZ167">
        <v>10.0562</v>
      </c>
      <c r="KA167">
        <v>100</v>
      </c>
      <c r="KB167">
        <v>24.8412</v>
      </c>
      <c r="KC167">
        <v>888.38</v>
      </c>
      <c r="KD167">
        <v>23.633</v>
      </c>
      <c r="KE167">
        <v>100.54</v>
      </c>
      <c r="KF167">
        <v>100.951</v>
      </c>
    </row>
    <row r="168" spans="1:292">
      <c r="A168">
        <v>150</v>
      </c>
      <c r="B168">
        <v>1679511398.6</v>
      </c>
      <c r="C168">
        <v>2811.099999904633</v>
      </c>
      <c r="D168" t="s">
        <v>733</v>
      </c>
      <c r="E168" t="s">
        <v>734</v>
      </c>
      <c r="F168">
        <v>5</v>
      </c>
      <c r="G168" t="s">
        <v>428</v>
      </c>
      <c r="H168">
        <v>1679511390.778571</v>
      </c>
      <c r="I168">
        <f>(J168)/1000</f>
        <v>0</v>
      </c>
      <c r="J168">
        <f>IF(DO168, AM168, AG168)</f>
        <v>0</v>
      </c>
      <c r="K168">
        <f>IF(DO168, AH168, AF168)</f>
        <v>0</v>
      </c>
      <c r="L168">
        <f>DQ168 - IF(AT168&gt;1, K168*DK168*100.0/(AV168*EE168), 0)</f>
        <v>0</v>
      </c>
      <c r="M168">
        <f>((S168-I168/2)*L168-K168)/(S168+I168/2)</f>
        <v>0</v>
      </c>
      <c r="N168">
        <f>M168*(DX168+DY168)/1000.0</f>
        <v>0</v>
      </c>
      <c r="O168">
        <f>(DQ168 - IF(AT168&gt;1, K168*DK168*100.0/(AV168*EE168), 0))*(DX168+DY168)/1000.0</f>
        <v>0</v>
      </c>
      <c r="P168">
        <f>2.0/((1/R168-1/Q168)+SIGN(R168)*SQRT((1/R168-1/Q168)*(1/R168-1/Q168) + 4*DL168/((DL168+1)*(DL168+1))*(2*1/R168*1/Q168-1/Q168*1/Q168)))</f>
        <v>0</v>
      </c>
      <c r="Q168">
        <f>IF(LEFT(DM168,1)&lt;&gt;"0",IF(LEFT(DM168,1)="1",3.0,DN168),$D$5+$E$5*(EE168*DX168/($K$5*1000))+$F$5*(EE168*DX168/($K$5*1000))*MAX(MIN(DK168,$J$5),$I$5)*MAX(MIN(DK168,$J$5),$I$5)+$G$5*MAX(MIN(DK168,$J$5),$I$5)*(EE168*DX168/($K$5*1000))+$H$5*(EE168*DX168/($K$5*1000))*(EE168*DX168/($K$5*1000)))</f>
        <v>0</v>
      </c>
      <c r="R168">
        <f>I168*(1000-(1000*0.61365*exp(17.502*V168/(240.97+V168))/(DX168+DY168)+DS168)/2)/(1000*0.61365*exp(17.502*V168/(240.97+V168))/(DX168+DY168)-DS168)</f>
        <v>0</v>
      </c>
      <c r="S168">
        <f>1/((DL168+1)/(P168/1.6)+1/(Q168/1.37)) + DL168/((DL168+1)/(P168/1.6) + DL168/(Q168/1.37))</f>
        <v>0</v>
      </c>
      <c r="T168">
        <f>(DG168*DJ168)</f>
        <v>0</v>
      </c>
      <c r="U168">
        <f>(DZ168+(T168+2*0.95*5.67E-8*(((DZ168+$B$9)+273)^4-(DZ168+273)^4)-44100*I168)/(1.84*29.3*Q168+8*0.95*5.67E-8*(DZ168+273)^3))</f>
        <v>0</v>
      </c>
      <c r="V168">
        <f>($C$9*EA168+$D$9*EB168+$E$9*U168)</f>
        <v>0</v>
      </c>
      <c r="W168">
        <f>0.61365*exp(17.502*V168/(240.97+V168))</f>
        <v>0</v>
      </c>
      <c r="X168">
        <f>(Y168/Z168*100)</f>
        <v>0</v>
      </c>
      <c r="Y168">
        <f>DS168*(DX168+DY168)/1000</f>
        <v>0</v>
      </c>
      <c r="Z168">
        <f>0.61365*exp(17.502*DZ168/(240.97+DZ168))</f>
        <v>0</v>
      </c>
      <c r="AA168">
        <f>(W168-DS168*(DX168+DY168)/1000)</f>
        <v>0</v>
      </c>
      <c r="AB168">
        <f>(-I168*44100)</f>
        <v>0</v>
      </c>
      <c r="AC168">
        <f>2*29.3*Q168*0.92*(DZ168-V168)</f>
        <v>0</v>
      </c>
      <c r="AD168">
        <f>2*0.95*5.67E-8*(((DZ168+$B$9)+273)^4-(V168+273)^4)</f>
        <v>0</v>
      </c>
      <c r="AE168">
        <f>T168+AD168+AB168+AC168</f>
        <v>0</v>
      </c>
      <c r="AF168">
        <f>DW168*AT168*(DR168-DQ168*(1000-AT168*DT168)/(1000-AT168*DS168))/(100*DK168)</f>
        <v>0</v>
      </c>
      <c r="AG168">
        <f>1000*DW168*AT168*(DS168-DT168)/(100*DK168*(1000-AT168*DS168))</f>
        <v>0</v>
      </c>
      <c r="AH168">
        <f>(AI168 - AJ168 - DX168*1E3/(8.314*(DZ168+273.15)) * AL168/DW168 * AK168) * DW168/(100*DK168) * (1000 - DT168)/1000</f>
        <v>0</v>
      </c>
      <c r="AI168">
        <v>894.2216169869407</v>
      </c>
      <c r="AJ168">
        <v>871.3110727272724</v>
      </c>
      <c r="AK168">
        <v>3.427735137086668</v>
      </c>
      <c r="AL168">
        <v>67.30139003579045</v>
      </c>
      <c r="AM168">
        <f>(AO168 - AN168 + DX168*1E3/(8.314*(DZ168+273.15)) * AQ168/DW168 * AP168) * DW168/(100*DK168) * 1000/(1000 - AO168)</f>
        <v>0</v>
      </c>
      <c r="AN168">
        <v>23.58174830112018</v>
      </c>
      <c r="AO168">
        <v>24.2968103030303</v>
      </c>
      <c r="AP168">
        <v>5.374435226267644E-07</v>
      </c>
      <c r="AQ168">
        <v>93.42874812251745</v>
      </c>
      <c r="AR168">
        <v>0</v>
      </c>
      <c r="AS168">
        <v>0</v>
      </c>
      <c r="AT168">
        <f>IF(AR168*$H$15&gt;=AV168,1.0,(AV168/(AV168-AR168*$H$15)))</f>
        <v>0</v>
      </c>
      <c r="AU168">
        <f>(AT168-1)*100</f>
        <v>0</v>
      </c>
      <c r="AV168">
        <f>MAX(0,($B$15+$C$15*EE168)/(1+$D$15*EE168)*DX168/(DZ168+273)*$E$15)</f>
        <v>0</v>
      </c>
      <c r="AW168" t="s">
        <v>429</v>
      </c>
      <c r="AX168" t="s">
        <v>429</v>
      </c>
      <c r="AY168">
        <v>0</v>
      </c>
      <c r="AZ168">
        <v>0</v>
      </c>
      <c r="BA168">
        <f>1-AY168/AZ168</f>
        <v>0</v>
      </c>
      <c r="BB168">
        <v>0</v>
      </c>
      <c r="BC168" t="s">
        <v>429</v>
      </c>
      <c r="BD168" t="s">
        <v>429</v>
      </c>
      <c r="BE168">
        <v>0</v>
      </c>
      <c r="BF168">
        <v>0</v>
      </c>
      <c r="BG168">
        <f>1-BE168/BF168</f>
        <v>0</v>
      </c>
      <c r="BH168">
        <v>0.5</v>
      </c>
      <c r="BI168">
        <f>DH168</f>
        <v>0</v>
      </c>
      <c r="BJ168">
        <f>K168</f>
        <v>0</v>
      </c>
      <c r="BK168">
        <f>BG168*BH168*BI168</f>
        <v>0</v>
      </c>
      <c r="BL168">
        <f>(BJ168-BB168)/BI168</f>
        <v>0</v>
      </c>
      <c r="BM168">
        <f>(AZ168-BF168)/BF168</f>
        <v>0</v>
      </c>
      <c r="BN168">
        <f>AY168/(BA168+AY168/BF168)</f>
        <v>0</v>
      </c>
      <c r="BO168" t="s">
        <v>429</v>
      </c>
      <c r="BP168">
        <v>0</v>
      </c>
      <c r="BQ168">
        <f>IF(BP168&lt;&gt;0, BP168, BN168)</f>
        <v>0</v>
      </c>
      <c r="BR168">
        <f>1-BQ168/BF168</f>
        <v>0</v>
      </c>
      <c r="BS168">
        <f>(BF168-BE168)/(BF168-BQ168)</f>
        <v>0</v>
      </c>
      <c r="BT168">
        <f>(AZ168-BF168)/(AZ168-BQ168)</f>
        <v>0</v>
      </c>
      <c r="BU168">
        <f>(BF168-BE168)/(BF168-AY168)</f>
        <v>0</v>
      </c>
      <c r="BV168">
        <f>(AZ168-BF168)/(AZ168-AY168)</f>
        <v>0</v>
      </c>
      <c r="BW168">
        <f>(BS168*BQ168/BE168)</f>
        <v>0</v>
      </c>
      <c r="BX168">
        <f>(1-BW168)</f>
        <v>0</v>
      </c>
      <c r="DG168">
        <f>$B$13*EF168+$C$13*EG168+$F$13*ER168*(1-EU168)</f>
        <v>0</v>
      </c>
      <c r="DH168">
        <f>DG168*DI168</f>
        <v>0</v>
      </c>
      <c r="DI168">
        <f>($B$13*$D$11+$C$13*$D$11+$F$13*((FE168+EW168)/MAX(FE168+EW168+FF168, 0.1)*$I$11+FF168/MAX(FE168+EW168+FF168, 0.1)*$J$11))/($B$13+$C$13+$F$13)</f>
        <v>0</v>
      </c>
      <c r="DJ168">
        <f>($B$13*$K$11+$C$13*$K$11+$F$13*((FE168+EW168)/MAX(FE168+EW168+FF168, 0.1)*$P$11+FF168/MAX(FE168+EW168+FF168, 0.1)*$Q$11))/($B$13+$C$13+$F$13)</f>
        <v>0</v>
      </c>
      <c r="DK168">
        <v>1.91</v>
      </c>
      <c r="DL168">
        <v>0.5</v>
      </c>
      <c r="DM168" t="s">
        <v>430</v>
      </c>
      <c r="DN168">
        <v>2</v>
      </c>
      <c r="DO168" t="b">
        <v>1</v>
      </c>
      <c r="DP168">
        <v>1679511390.778571</v>
      </c>
      <c r="DQ168">
        <v>825.6435714285715</v>
      </c>
      <c r="DR168">
        <v>857.4309642857143</v>
      </c>
      <c r="DS168">
        <v>24.29896071428571</v>
      </c>
      <c r="DT168">
        <v>23.58393928571429</v>
      </c>
      <c r="DU168">
        <v>826.5187500000002</v>
      </c>
      <c r="DV168">
        <v>23.99970714285715</v>
      </c>
      <c r="DW168">
        <v>499.9974642857142</v>
      </c>
      <c r="DX168">
        <v>90.00085714285714</v>
      </c>
      <c r="DY168">
        <v>0.09997005357142859</v>
      </c>
      <c r="DZ168">
        <v>26.37221071428571</v>
      </c>
      <c r="EA168">
        <v>27.48691071428572</v>
      </c>
      <c r="EB168">
        <v>999.9000000000002</v>
      </c>
      <c r="EC168">
        <v>0</v>
      </c>
      <c r="ED168">
        <v>0</v>
      </c>
      <c r="EE168">
        <v>9988.283214285713</v>
      </c>
      <c r="EF168">
        <v>0</v>
      </c>
      <c r="EG168">
        <v>12.45003214285714</v>
      </c>
      <c r="EH168">
        <v>-31.78737857142857</v>
      </c>
      <c r="EI168">
        <v>846.2055714285715</v>
      </c>
      <c r="EJ168">
        <v>878.141</v>
      </c>
      <c r="EK168">
        <v>0.7150070000000001</v>
      </c>
      <c r="EL168">
        <v>857.4309642857143</v>
      </c>
      <c r="EM168">
        <v>23.58393928571429</v>
      </c>
      <c r="EN168">
        <v>2.186927857142857</v>
      </c>
      <c r="EO168">
        <v>2.122574642857143</v>
      </c>
      <c r="EP168">
        <v>18.86686428571429</v>
      </c>
      <c r="EQ168">
        <v>18.38962142857143</v>
      </c>
      <c r="ER168">
        <v>2000.013214285714</v>
      </c>
      <c r="ES168">
        <v>0.9799955357142854</v>
      </c>
      <c r="ET168">
        <v>0.02000464642857143</v>
      </c>
      <c r="EU168">
        <v>0</v>
      </c>
      <c r="EV168">
        <v>164.5041428571429</v>
      </c>
      <c r="EW168">
        <v>5.00078</v>
      </c>
      <c r="EX168">
        <v>3285.925714285714</v>
      </c>
      <c r="EY168">
        <v>16379.72142857143</v>
      </c>
      <c r="EZ168">
        <v>37.93053571428571</v>
      </c>
      <c r="FA168">
        <v>39.0155</v>
      </c>
      <c r="FB168">
        <v>38.53103571428571</v>
      </c>
      <c r="FC168">
        <v>38.39042857142857</v>
      </c>
      <c r="FD168">
        <v>39.18053571428571</v>
      </c>
      <c r="FE168">
        <v>1955.103214285714</v>
      </c>
      <c r="FF168">
        <v>39.91</v>
      </c>
      <c r="FG168">
        <v>0</v>
      </c>
      <c r="FH168">
        <v>1679511380.8</v>
      </c>
      <c r="FI168">
        <v>0</v>
      </c>
      <c r="FJ168">
        <v>164.50044</v>
      </c>
      <c r="FK168">
        <v>0.8345384601769079</v>
      </c>
      <c r="FL168">
        <v>-2.030769237031132</v>
      </c>
      <c r="FM168">
        <v>3285.8772</v>
      </c>
      <c r="FN168">
        <v>15</v>
      </c>
      <c r="FO168">
        <v>0</v>
      </c>
      <c r="FP168" t="s">
        <v>431</v>
      </c>
      <c r="FQ168">
        <v>1679456443.1</v>
      </c>
      <c r="FR168">
        <v>1679456433.1</v>
      </c>
      <c r="FS168">
        <v>0</v>
      </c>
      <c r="FT168">
        <v>-0.109</v>
      </c>
      <c r="FU168">
        <v>0.019</v>
      </c>
      <c r="FV168">
        <v>-0.823</v>
      </c>
      <c r="FW168">
        <v>0.271</v>
      </c>
      <c r="FX168">
        <v>420</v>
      </c>
      <c r="FY168">
        <v>24</v>
      </c>
      <c r="FZ168">
        <v>0.71</v>
      </c>
      <c r="GA168">
        <v>0.25</v>
      </c>
      <c r="GB168">
        <v>-31.72061219512195</v>
      </c>
      <c r="GC168">
        <v>-1.160646689895455</v>
      </c>
      <c r="GD168">
        <v>0.1404627981216277</v>
      </c>
      <c r="GE168">
        <v>0</v>
      </c>
      <c r="GF168">
        <v>0.7140533414634147</v>
      </c>
      <c r="GG168">
        <v>0.01963703832752786</v>
      </c>
      <c r="GH168">
        <v>0.002533724931744609</v>
      </c>
      <c r="GI168">
        <v>1</v>
      </c>
      <c r="GJ168">
        <v>1</v>
      </c>
      <c r="GK168">
        <v>2</v>
      </c>
      <c r="GL168" t="s">
        <v>432</v>
      </c>
      <c r="GM168">
        <v>3.10457</v>
      </c>
      <c r="GN168">
        <v>2.73528</v>
      </c>
      <c r="GO168">
        <v>0.14519</v>
      </c>
      <c r="GP168">
        <v>0.1487</v>
      </c>
      <c r="GQ168">
        <v>0.109048</v>
      </c>
      <c r="GR168">
        <v>0.108156</v>
      </c>
      <c r="GS168">
        <v>22021.7</v>
      </c>
      <c r="GT168">
        <v>21656.2</v>
      </c>
      <c r="GU168">
        <v>26299</v>
      </c>
      <c r="GV168">
        <v>25766.3</v>
      </c>
      <c r="GW168">
        <v>37610.8</v>
      </c>
      <c r="GX168">
        <v>35066</v>
      </c>
      <c r="GY168">
        <v>46017.8</v>
      </c>
      <c r="GZ168">
        <v>42552.4</v>
      </c>
      <c r="HA168">
        <v>1.92272</v>
      </c>
      <c r="HB168">
        <v>1.97073</v>
      </c>
      <c r="HC168">
        <v>0.113763</v>
      </c>
      <c r="HD168">
        <v>0</v>
      </c>
      <c r="HE168">
        <v>25.6285</v>
      </c>
      <c r="HF168">
        <v>999.9</v>
      </c>
      <c r="HG168">
        <v>56.9</v>
      </c>
      <c r="HH168">
        <v>29.1</v>
      </c>
      <c r="HI168">
        <v>25.5729</v>
      </c>
      <c r="HJ168">
        <v>60.2532</v>
      </c>
      <c r="HK168">
        <v>25.5208</v>
      </c>
      <c r="HL168">
        <v>1</v>
      </c>
      <c r="HM168">
        <v>-0.114411</v>
      </c>
      <c r="HN168">
        <v>0.20963</v>
      </c>
      <c r="HO168">
        <v>20.275</v>
      </c>
      <c r="HP168">
        <v>5.21534</v>
      </c>
      <c r="HQ168">
        <v>11.9794</v>
      </c>
      <c r="HR168">
        <v>4.96455</v>
      </c>
      <c r="HS168">
        <v>3.27378</v>
      </c>
      <c r="HT168">
        <v>9999</v>
      </c>
      <c r="HU168">
        <v>9999</v>
      </c>
      <c r="HV168">
        <v>9999</v>
      </c>
      <c r="HW168">
        <v>936.4</v>
      </c>
      <c r="HX168">
        <v>1.86417</v>
      </c>
      <c r="HY168">
        <v>1.86016</v>
      </c>
      <c r="HZ168">
        <v>1.85837</v>
      </c>
      <c r="IA168">
        <v>1.85987</v>
      </c>
      <c r="IB168">
        <v>1.85989</v>
      </c>
      <c r="IC168">
        <v>1.85828</v>
      </c>
      <c r="ID168">
        <v>1.85731</v>
      </c>
      <c r="IE168">
        <v>1.85234</v>
      </c>
      <c r="IF168">
        <v>0</v>
      </c>
      <c r="IG168">
        <v>0</v>
      </c>
      <c r="IH168">
        <v>0</v>
      </c>
      <c r="II168">
        <v>0</v>
      </c>
      <c r="IJ168" t="s">
        <v>433</v>
      </c>
      <c r="IK168" t="s">
        <v>434</v>
      </c>
      <c r="IL168" t="s">
        <v>435</v>
      </c>
      <c r="IM168" t="s">
        <v>435</v>
      </c>
      <c r="IN168" t="s">
        <v>435</v>
      </c>
      <c r="IO168" t="s">
        <v>435</v>
      </c>
      <c r="IP168">
        <v>0</v>
      </c>
      <c r="IQ168">
        <v>100</v>
      </c>
      <c r="IR168">
        <v>100</v>
      </c>
      <c r="IS168">
        <v>-0.882</v>
      </c>
      <c r="IT168">
        <v>0.2991</v>
      </c>
      <c r="IU168">
        <v>-0.3228139330668147</v>
      </c>
      <c r="IV168">
        <v>-0.001399286051689175</v>
      </c>
      <c r="IW168">
        <v>1.297619083215453E-06</v>
      </c>
      <c r="IX168">
        <v>-4.997941095464379E-10</v>
      </c>
      <c r="IY168">
        <v>-0.005634625857734406</v>
      </c>
      <c r="IZ168">
        <v>-0.003512179546530375</v>
      </c>
      <c r="JA168">
        <v>0.0008073039280847738</v>
      </c>
      <c r="JB168">
        <v>-5.485301315548657E-06</v>
      </c>
      <c r="JC168">
        <v>2</v>
      </c>
      <c r="JD168">
        <v>1997</v>
      </c>
      <c r="JE168">
        <v>1</v>
      </c>
      <c r="JF168">
        <v>25</v>
      </c>
      <c r="JG168">
        <v>915.9</v>
      </c>
      <c r="JH168">
        <v>916.1</v>
      </c>
      <c r="JI168">
        <v>2.12158</v>
      </c>
      <c r="JJ168">
        <v>2.62695</v>
      </c>
      <c r="JK168">
        <v>1.49658</v>
      </c>
      <c r="JL168">
        <v>2.39136</v>
      </c>
      <c r="JM168">
        <v>1.54907</v>
      </c>
      <c r="JN168">
        <v>2.30469</v>
      </c>
      <c r="JO168">
        <v>34.3497</v>
      </c>
      <c r="JP168">
        <v>24.1926</v>
      </c>
      <c r="JQ168">
        <v>18</v>
      </c>
      <c r="JR168">
        <v>489.654</v>
      </c>
      <c r="JS168">
        <v>533.395</v>
      </c>
      <c r="JT168">
        <v>24.8415</v>
      </c>
      <c r="JU168">
        <v>25.8361</v>
      </c>
      <c r="JV168">
        <v>30.0002</v>
      </c>
      <c r="JW168">
        <v>25.907</v>
      </c>
      <c r="JX168">
        <v>25.8556</v>
      </c>
      <c r="JY168">
        <v>42.5788</v>
      </c>
      <c r="JZ168">
        <v>10.0562</v>
      </c>
      <c r="KA168">
        <v>100</v>
      </c>
      <c r="KB168">
        <v>24.8518</v>
      </c>
      <c r="KC168">
        <v>908.419</v>
      </c>
      <c r="KD168">
        <v>23.633</v>
      </c>
      <c r="KE168">
        <v>100.539</v>
      </c>
      <c r="KF168">
        <v>100.951</v>
      </c>
    </row>
    <row r="169" spans="1:292">
      <c r="A169">
        <v>151</v>
      </c>
      <c r="B169">
        <v>1679511404.1</v>
      </c>
      <c r="C169">
        <v>2816.599999904633</v>
      </c>
      <c r="D169" t="s">
        <v>735</v>
      </c>
      <c r="E169" t="s">
        <v>736</v>
      </c>
      <c r="F169">
        <v>5</v>
      </c>
      <c r="G169" t="s">
        <v>428</v>
      </c>
      <c r="H169">
        <v>1679511396.35</v>
      </c>
      <c r="I169">
        <f>(J169)/1000</f>
        <v>0</v>
      </c>
      <c r="J169">
        <f>IF(DO169, AM169, AG169)</f>
        <v>0</v>
      </c>
      <c r="K169">
        <f>IF(DO169, AH169, AF169)</f>
        <v>0</v>
      </c>
      <c r="L169">
        <f>DQ169 - IF(AT169&gt;1, K169*DK169*100.0/(AV169*EE169), 0)</f>
        <v>0</v>
      </c>
      <c r="M169">
        <f>((S169-I169/2)*L169-K169)/(S169+I169/2)</f>
        <v>0</v>
      </c>
      <c r="N169">
        <f>M169*(DX169+DY169)/1000.0</f>
        <v>0</v>
      </c>
      <c r="O169">
        <f>(DQ169 - IF(AT169&gt;1, K169*DK169*100.0/(AV169*EE169), 0))*(DX169+DY169)/1000.0</f>
        <v>0</v>
      </c>
      <c r="P169">
        <f>2.0/((1/R169-1/Q169)+SIGN(R169)*SQRT((1/R169-1/Q169)*(1/R169-1/Q169) + 4*DL169/((DL169+1)*(DL169+1))*(2*1/R169*1/Q169-1/Q169*1/Q169)))</f>
        <v>0</v>
      </c>
      <c r="Q169">
        <f>IF(LEFT(DM169,1)&lt;&gt;"0",IF(LEFT(DM169,1)="1",3.0,DN169),$D$5+$E$5*(EE169*DX169/($K$5*1000))+$F$5*(EE169*DX169/($K$5*1000))*MAX(MIN(DK169,$J$5),$I$5)*MAX(MIN(DK169,$J$5),$I$5)+$G$5*MAX(MIN(DK169,$J$5),$I$5)*(EE169*DX169/($K$5*1000))+$H$5*(EE169*DX169/($K$5*1000))*(EE169*DX169/($K$5*1000)))</f>
        <v>0</v>
      </c>
      <c r="R169">
        <f>I169*(1000-(1000*0.61365*exp(17.502*V169/(240.97+V169))/(DX169+DY169)+DS169)/2)/(1000*0.61365*exp(17.502*V169/(240.97+V169))/(DX169+DY169)-DS169)</f>
        <v>0</v>
      </c>
      <c r="S169">
        <f>1/((DL169+1)/(P169/1.6)+1/(Q169/1.37)) + DL169/((DL169+1)/(P169/1.6) + DL169/(Q169/1.37))</f>
        <v>0</v>
      </c>
      <c r="T169">
        <f>(DG169*DJ169)</f>
        <v>0</v>
      </c>
      <c r="U169">
        <f>(DZ169+(T169+2*0.95*5.67E-8*(((DZ169+$B$9)+273)^4-(DZ169+273)^4)-44100*I169)/(1.84*29.3*Q169+8*0.95*5.67E-8*(DZ169+273)^3))</f>
        <v>0</v>
      </c>
      <c r="V169">
        <f>($C$9*EA169+$D$9*EB169+$E$9*U169)</f>
        <v>0</v>
      </c>
      <c r="W169">
        <f>0.61365*exp(17.502*V169/(240.97+V169))</f>
        <v>0</v>
      </c>
      <c r="X169">
        <f>(Y169/Z169*100)</f>
        <v>0</v>
      </c>
      <c r="Y169">
        <f>DS169*(DX169+DY169)/1000</f>
        <v>0</v>
      </c>
      <c r="Z169">
        <f>0.61365*exp(17.502*DZ169/(240.97+DZ169))</f>
        <v>0</v>
      </c>
      <c r="AA169">
        <f>(W169-DS169*(DX169+DY169)/1000)</f>
        <v>0</v>
      </c>
      <c r="AB169">
        <f>(-I169*44100)</f>
        <v>0</v>
      </c>
      <c r="AC169">
        <f>2*29.3*Q169*0.92*(DZ169-V169)</f>
        <v>0</v>
      </c>
      <c r="AD169">
        <f>2*0.95*5.67E-8*(((DZ169+$B$9)+273)^4-(V169+273)^4)</f>
        <v>0</v>
      </c>
      <c r="AE169">
        <f>T169+AD169+AB169+AC169</f>
        <v>0</v>
      </c>
      <c r="AF169">
        <f>DW169*AT169*(DR169-DQ169*(1000-AT169*DT169)/(1000-AT169*DS169))/(100*DK169)</f>
        <v>0</v>
      </c>
      <c r="AG169">
        <f>1000*DW169*AT169*(DS169-DT169)/(100*DK169*(1000-AT169*DS169))</f>
        <v>0</v>
      </c>
      <c r="AH169">
        <f>(AI169 - AJ169 - DX169*1E3/(8.314*(DZ169+273.15)) * AL169/DW169 * AK169) * DW169/(100*DK169) * (1000 - DT169)/1000</f>
        <v>0</v>
      </c>
      <c r="AI169">
        <v>913.056603209659</v>
      </c>
      <c r="AJ169">
        <v>890.1972909090906</v>
      </c>
      <c r="AK169">
        <v>3.434606927459074</v>
      </c>
      <c r="AL169">
        <v>67.30139003579045</v>
      </c>
      <c r="AM169">
        <f>(AO169 - AN169 + DX169*1E3/(8.314*(DZ169+273.15)) * AQ169/DW169 * AP169) * DW169/(100*DK169) * 1000/(1000 - AO169)</f>
        <v>0</v>
      </c>
      <c r="AN169">
        <v>23.57973132499946</v>
      </c>
      <c r="AO169">
        <v>24.29179878787878</v>
      </c>
      <c r="AP169">
        <v>-8.287154009562907E-06</v>
      </c>
      <c r="AQ169">
        <v>93.42874812251745</v>
      </c>
      <c r="AR169">
        <v>0</v>
      </c>
      <c r="AS169">
        <v>0</v>
      </c>
      <c r="AT169">
        <f>IF(AR169*$H$15&gt;=AV169,1.0,(AV169/(AV169-AR169*$H$15)))</f>
        <v>0</v>
      </c>
      <c r="AU169">
        <f>(AT169-1)*100</f>
        <v>0</v>
      </c>
      <c r="AV169">
        <f>MAX(0,($B$15+$C$15*EE169)/(1+$D$15*EE169)*DX169/(DZ169+273)*$E$15)</f>
        <v>0</v>
      </c>
      <c r="AW169" t="s">
        <v>429</v>
      </c>
      <c r="AX169" t="s">
        <v>429</v>
      </c>
      <c r="AY169">
        <v>0</v>
      </c>
      <c r="AZ169">
        <v>0</v>
      </c>
      <c r="BA169">
        <f>1-AY169/AZ169</f>
        <v>0</v>
      </c>
      <c r="BB169">
        <v>0</v>
      </c>
      <c r="BC169" t="s">
        <v>429</v>
      </c>
      <c r="BD169" t="s">
        <v>429</v>
      </c>
      <c r="BE169">
        <v>0</v>
      </c>
      <c r="BF169">
        <v>0</v>
      </c>
      <c r="BG169">
        <f>1-BE169/BF169</f>
        <v>0</v>
      </c>
      <c r="BH169">
        <v>0.5</v>
      </c>
      <c r="BI169">
        <f>DH169</f>
        <v>0</v>
      </c>
      <c r="BJ169">
        <f>K169</f>
        <v>0</v>
      </c>
      <c r="BK169">
        <f>BG169*BH169*BI169</f>
        <v>0</v>
      </c>
      <c r="BL169">
        <f>(BJ169-BB169)/BI169</f>
        <v>0</v>
      </c>
      <c r="BM169">
        <f>(AZ169-BF169)/BF169</f>
        <v>0</v>
      </c>
      <c r="BN169">
        <f>AY169/(BA169+AY169/BF169)</f>
        <v>0</v>
      </c>
      <c r="BO169" t="s">
        <v>429</v>
      </c>
      <c r="BP169">
        <v>0</v>
      </c>
      <c r="BQ169">
        <f>IF(BP169&lt;&gt;0, BP169, BN169)</f>
        <v>0</v>
      </c>
      <c r="BR169">
        <f>1-BQ169/BF169</f>
        <v>0</v>
      </c>
      <c r="BS169">
        <f>(BF169-BE169)/(BF169-BQ169)</f>
        <v>0</v>
      </c>
      <c r="BT169">
        <f>(AZ169-BF169)/(AZ169-BQ169)</f>
        <v>0</v>
      </c>
      <c r="BU169">
        <f>(BF169-BE169)/(BF169-AY169)</f>
        <v>0</v>
      </c>
      <c r="BV169">
        <f>(AZ169-BF169)/(AZ169-AY169)</f>
        <v>0</v>
      </c>
      <c r="BW169">
        <f>(BS169*BQ169/BE169)</f>
        <v>0</v>
      </c>
      <c r="BX169">
        <f>(1-BW169)</f>
        <v>0</v>
      </c>
      <c r="DG169">
        <f>$B$13*EF169+$C$13*EG169+$F$13*ER169*(1-EU169)</f>
        <v>0</v>
      </c>
      <c r="DH169">
        <f>DG169*DI169</f>
        <v>0</v>
      </c>
      <c r="DI169">
        <f>($B$13*$D$11+$C$13*$D$11+$F$13*((FE169+EW169)/MAX(FE169+EW169+FF169, 0.1)*$I$11+FF169/MAX(FE169+EW169+FF169, 0.1)*$J$11))/($B$13+$C$13+$F$13)</f>
        <v>0</v>
      </c>
      <c r="DJ169">
        <f>($B$13*$K$11+$C$13*$K$11+$F$13*((FE169+EW169)/MAX(FE169+EW169+FF169, 0.1)*$P$11+FF169/MAX(FE169+EW169+FF169, 0.1)*$Q$11))/($B$13+$C$13+$F$13)</f>
        <v>0</v>
      </c>
      <c r="DK169">
        <v>1.91</v>
      </c>
      <c r="DL169">
        <v>0.5</v>
      </c>
      <c r="DM169" t="s">
        <v>430</v>
      </c>
      <c r="DN169">
        <v>2</v>
      </c>
      <c r="DO169" t="b">
        <v>1</v>
      </c>
      <c r="DP169">
        <v>1679511396.35</v>
      </c>
      <c r="DQ169">
        <v>844.2893214285716</v>
      </c>
      <c r="DR169">
        <v>876.1091071428572</v>
      </c>
      <c r="DS169">
        <v>24.296625</v>
      </c>
      <c r="DT169">
        <v>23.58096428571428</v>
      </c>
      <c r="DU169">
        <v>845.1697142857143</v>
      </c>
      <c r="DV169">
        <v>23.99742857142857</v>
      </c>
      <c r="DW169">
        <v>499.9813571428571</v>
      </c>
      <c r="DX169">
        <v>90.00131785714287</v>
      </c>
      <c r="DY169">
        <v>0.1000303</v>
      </c>
      <c r="DZ169">
        <v>26.37376071428571</v>
      </c>
      <c r="EA169">
        <v>27.48691785714286</v>
      </c>
      <c r="EB169">
        <v>999.9000000000002</v>
      </c>
      <c r="EC169">
        <v>0</v>
      </c>
      <c r="ED169">
        <v>0</v>
      </c>
      <c r="EE169">
        <v>9987.279642857144</v>
      </c>
      <c r="EF169">
        <v>0</v>
      </c>
      <c r="EG169">
        <v>12.45019285714285</v>
      </c>
      <c r="EH169">
        <v>-31.81972857142857</v>
      </c>
      <c r="EI169">
        <v>865.3135714285714</v>
      </c>
      <c r="EJ169">
        <v>897.2676071428572</v>
      </c>
      <c r="EK169">
        <v>0.7156501428571429</v>
      </c>
      <c r="EL169">
        <v>876.1091071428572</v>
      </c>
      <c r="EM169">
        <v>23.58096428571428</v>
      </c>
      <c r="EN169">
        <v>2.186728214285714</v>
      </c>
      <c r="EO169">
        <v>2.1223175</v>
      </c>
      <c r="EP169">
        <v>18.8654</v>
      </c>
      <c r="EQ169">
        <v>18.38768928571428</v>
      </c>
      <c r="ER169">
        <v>2000.001428571429</v>
      </c>
      <c r="ES169">
        <v>0.9799953214285713</v>
      </c>
      <c r="ET169">
        <v>0.02000486785714286</v>
      </c>
      <c r="EU169">
        <v>0</v>
      </c>
      <c r="EV169">
        <v>164.4999285714286</v>
      </c>
      <c r="EW169">
        <v>5.00078</v>
      </c>
      <c r="EX169">
        <v>3285.708571428572</v>
      </c>
      <c r="EY169">
        <v>16379.63571428572</v>
      </c>
      <c r="EZ169">
        <v>37.91496428571428</v>
      </c>
      <c r="FA169">
        <v>39</v>
      </c>
      <c r="FB169">
        <v>38.51764285714285</v>
      </c>
      <c r="FC169">
        <v>38.37253571428572</v>
      </c>
      <c r="FD169">
        <v>39.16928571428571</v>
      </c>
      <c r="FE169">
        <v>1955.091428571428</v>
      </c>
      <c r="FF169">
        <v>39.91</v>
      </c>
      <c r="FG169">
        <v>0</v>
      </c>
      <c r="FH169">
        <v>1679511386.2</v>
      </c>
      <c r="FI169">
        <v>0</v>
      </c>
      <c r="FJ169">
        <v>164.4888846153846</v>
      </c>
      <c r="FK169">
        <v>0.3387692255681302</v>
      </c>
      <c r="FL169">
        <v>-2.705982908433542</v>
      </c>
      <c r="FM169">
        <v>3285.685</v>
      </c>
      <c r="FN169">
        <v>15</v>
      </c>
      <c r="FO169">
        <v>0</v>
      </c>
      <c r="FP169" t="s">
        <v>431</v>
      </c>
      <c r="FQ169">
        <v>1679456443.1</v>
      </c>
      <c r="FR169">
        <v>1679456433.1</v>
      </c>
      <c r="FS169">
        <v>0</v>
      </c>
      <c r="FT169">
        <v>-0.109</v>
      </c>
      <c r="FU169">
        <v>0.019</v>
      </c>
      <c r="FV169">
        <v>-0.823</v>
      </c>
      <c r="FW169">
        <v>0.271</v>
      </c>
      <c r="FX169">
        <v>420</v>
      </c>
      <c r="FY169">
        <v>24</v>
      </c>
      <c r="FZ169">
        <v>0.71</v>
      </c>
      <c r="GA169">
        <v>0.25</v>
      </c>
      <c r="GB169">
        <v>-31.79639756097561</v>
      </c>
      <c r="GC169">
        <v>-0.6393972125435636</v>
      </c>
      <c r="GD169">
        <v>0.09175569228784634</v>
      </c>
      <c r="GE169">
        <v>0</v>
      </c>
      <c r="GF169">
        <v>0.7147991219512194</v>
      </c>
      <c r="GG169">
        <v>0.00787043205574752</v>
      </c>
      <c r="GH169">
        <v>0.00208694495112601</v>
      </c>
      <c r="GI169">
        <v>1</v>
      </c>
      <c r="GJ169">
        <v>1</v>
      </c>
      <c r="GK169">
        <v>2</v>
      </c>
      <c r="GL169" t="s">
        <v>432</v>
      </c>
      <c r="GM169">
        <v>3.10448</v>
      </c>
      <c r="GN169">
        <v>2.73548</v>
      </c>
      <c r="GO169">
        <v>0.147233</v>
      </c>
      <c r="GP169">
        <v>0.150709</v>
      </c>
      <c r="GQ169">
        <v>0.10903</v>
      </c>
      <c r="GR169">
        <v>0.108143</v>
      </c>
      <c r="GS169">
        <v>21968.8</v>
      </c>
      <c r="GT169">
        <v>21604.9</v>
      </c>
      <c r="GU169">
        <v>26298.6</v>
      </c>
      <c r="GV169">
        <v>25766</v>
      </c>
      <c r="GW169">
        <v>37611.5</v>
      </c>
      <c r="GX169">
        <v>35066.6</v>
      </c>
      <c r="GY169">
        <v>46017.4</v>
      </c>
      <c r="GZ169">
        <v>42552.2</v>
      </c>
      <c r="HA169">
        <v>1.92262</v>
      </c>
      <c r="HB169">
        <v>1.97085</v>
      </c>
      <c r="HC169">
        <v>0.113245</v>
      </c>
      <c r="HD169">
        <v>0</v>
      </c>
      <c r="HE169">
        <v>25.6311</v>
      </c>
      <c r="HF169">
        <v>999.9</v>
      </c>
      <c r="HG169">
        <v>56.9</v>
      </c>
      <c r="HH169">
        <v>29.1</v>
      </c>
      <c r="HI169">
        <v>25.575</v>
      </c>
      <c r="HJ169">
        <v>60.6732</v>
      </c>
      <c r="HK169">
        <v>25.5889</v>
      </c>
      <c r="HL169">
        <v>1</v>
      </c>
      <c r="HM169">
        <v>-0.114319</v>
      </c>
      <c r="HN169">
        <v>0.202906</v>
      </c>
      <c r="HO169">
        <v>20.2752</v>
      </c>
      <c r="HP169">
        <v>5.21534</v>
      </c>
      <c r="HQ169">
        <v>11.9798</v>
      </c>
      <c r="HR169">
        <v>4.9647</v>
      </c>
      <c r="HS169">
        <v>3.27387</v>
      </c>
      <c r="HT169">
        <v>9999</v>
      </c>
      <c r="HU169">
        <v>9999</v>
      </c>
      <c r="HV169">
        <v>9999</v>
      </c>
      <c r="HW169">
        <v>936.4</v>
      </c>
      <c r="HX169">
        <v>1.86417</v>
      </c>
      <c r="HY169">
        <v>1.86014</v>
      </c>
      <c r="HZ169">
        <v>1.85836</v>
      </c>
      <c r="IA169">
        <v>1.85985</v>
      </c>
      <c r="IB169">
        <v>1.85989</v>
      </c>
      <c r="IC169">
        <v>1.85828</v>
      </c>
      <c r="ID169">
        <v>1.8573</v>
      </c>
      <c r="IE169">
        <v>1.85232</v>
      </c>
      <c r="IF169">
        <v>0</v>
      </c>
      <c r="IG169">
        <v>0</v>
      </c>
      <c r="IH169">
        <v>0</v>
      </c>
      <c r="II169">
        <v>0</v>
      </c>
      <c r="IJ169" t="s">
        <v>433</v>
      </c>
      <c r="IK169" t="s">
        <v>434</v>
      </c>
      <c r="IL169" t="s">
        <v>435</v>
      </c>
      <c r="IM169" t="s">
        <v>435</v>
      </c>
      <c r="IN169" t="s">
        <v>435</v>
      </c>
      <c r="IO169" t="s">
        <v>435</v>
      </c>
      <c r="IP169">
        <v>0</v>
      </c>
      <c r="IQ169">
        <v>100</v>
      </c>
      <c r="IR169">
        <v>100</v>
      </c>
      <c r="IS169">
        <v>-0.887</v>
      </c>
      <c r="IT169">
        <v>0.2991</v>
      </c>
      <c r="IU169">
        <v>-0.3228139330668147</v>
      </c>
      <c r="IV169">
        <v>-0.001399286051689175</v>
      </c>
      <c r="IW169">
        <v>1.297619083215453E-06</v>
      </c>
      <c r="IX169">
        <v>-4.997941095464379E-10</v>
      </c>
      <c r="IY169">
        <v>-0.005634625857734406</v>
      </c>
      <c r="IZ169">
        <v>-0.003512179546530375</v>
      </c>
      <c r="JA169">
        <v>0.0008073039280847738</v>
      </c>
      <c r="JB169">
        <v>-5.485301315548657E-06</v>
      </c>
      <c r="JC169">
        <v>2</v>
      </c>
      <c r="JD169">
        <v>1997</v>
      </c>
      <c r="JE169">
        <v>1</v>
      </c>
      <c r="JF169">
        <v>25</v>
      </c>
      <c r="JG169">
        <v>916</v>
      </c>
      <c r="JH169">
        <v>916.2</v>
      </c>
      <c r="JI169">
        <v>2.1582</v>
      </c>
      <c r="JJ169">
        <v>2.62085</v>
      </c>
      <c r="JK169">
        <v>1.49658</v>
      </c>
      <c r="JL169">
        <v>2.39136</v>
      </c>
      <c r="JM169">
        <v>1.54907</v>
      </c>
      <c r="JN169">
        <v>2.40356</v>
      </c>
      <c r="JO169">
        <v>34.3497</v>
      </c>
      <c r="JP169">
        <v>24.2013</v>
      </c>
      <c r="JQ169">
        <v>18</v>
      </c>
      <c r="JR169">
        <v>489.618</v>
      </c>
      <c r="JS169">
        <v>533.506</v>
      </c>
      <c r="JT169">
        <v>24.8528</v>
      </c>
      <c r="JU169">
        <v>25.8387</v>
      </c>
      <c r="JV169">
        <v>30.0002</v>
      </c>
      <c r="JW169">
        <v>25.9096</v>
      </c>
      <c r="JX169">
        <v>25.8581</v>
      </c>
      <c r="JY169">
        <v>43.3031</v>
      </c>
      <c r="JZ169">
        <v>10.0562</v>
      </c>
      <c r="KA169">
        <v>100</v>
      </c>
      <c r="KB169">
        <v>24.8578</v>
      </c>
      <c r="KC169">
        <v>921.7809999999999</v>
      </c>
      <c r="KD169">
        <v>23.634</v>
      </c>
      <c r="KE169">
        <v>100.538</v>
      </c>
      <c r="KF169">
        <v>100.951</v>
      </c>
    </row>
    <row r="170" spans="1:292">
      <c r="A170">
        <v>152</v>
      </c>
      <c r="B170">
        <v>1679511408.6</v>
      </c>
      <c r="C170">
        <v>2821.099999904633</v>
      </c>
      <c r="D170" t="s">
        <v>737</v>
      </c>
      <c r="E170" t="s">
        <v>738</v>
      </c>
      <c r="F170">
        <v>5</v>
      </c>
      <c r="G170" t="s">
        <v>428</v>
      </c>
      <c r="H170">
        <v>1679511400.778571</v>
      </c>
      <c r="I170">
        <f>(J170)/1000</f>
        <v>0</v>
      </c>
      <c r="J170">
        <f>IF(DO170, AM170, AG170)</f>
        <v>0</v>
      </c>
      <c r="K170">
        <f>IF(DO170, AH170, AF170)</f>
        <v>0</v>
      </c>
      <c r="L170">
        <f>DQ170 - IF(AT170&gt;1, K170*DK170*100.0/(AV170*EE170), 0)</f>
        <v>0</v>
      </c>
      <c r="M170">
        <f>((S170-I170/2)*L170-K170)/(S170+I170/2)</f>
        <v>0</v>
      </c>
      <c r="N170">
        <f>M170*(DX170+DY170)/1000.0</f>
        <v>0</v>
      </c>
      <c r="O170">
        <f>(DQ170 - IF(AT170&gt;1, K170*DK170*100.0/(AV170*EE170), 0))*(DX170+DY170)/1000.0</f>
        <v>0</v>
      </c>
      <c r="P170">
        <f>2.0/((1/R170-1/Q170)+SIGN(R170)*SQRT((1/R170-1/Q170)*(1/R170-1/Q170) + 4*DL170/((DL170+1)*(DL170+1))*(2*1/R170*1/Q170-1/Q170*1/Q170)))</f>
        <v>0</v>
      </c>
      <c r="Q170">
        <f>IF(LEFT(DM170,1)&lt;&gt;"0",IF(LEFT(DM170,1)="1",3.0,DN170),$D$5+$E$5*(EE170*DX170/($K$5*1000))+$F$5*(EE170*DX170/($K$5*1000))*MAX(MIN(DK170,$J$5),$I$5)*MAX(MIN(DK170,$J$5),$I$5)+$G$5*MAX(MIN(DK170,$J$5),$I$5)*(EE170*DX170/($K$5*1000))+$H$5*(EE170*DX170/($K$5*1000))*(EE170*DX170/($K$5*1000)))</f>
        <v>0</v>
      </c>
      <c r="R170">
        <f>I170*(1000-(1000*0.61365*exp(17.502*V170/(240.97+V170))/(DX170+DY170)+DS170)/2)/(1000*0.61365*exp(17.502*V170/(240.97+V170))/(DX170+DY170)-DS170)</f>
        <v>0</v>
      </c>
      <c r="S170">
        <f>1/((DL170+1)/(P170/1.6)+1/(Q170/1.37)) + DL170/((DL170+1)/(P170/1.6) + DL170/(Q170/1.37))</f>
        <v>0</v>
      </c>
      <c r="T170">
        <f>(DG170*DJ170)</f>
        <v>0</v>
      </c>
      <c r="U170">
        <f>(DZ170+(T170+2*0.95*5.67E-8*(((DZ170+$B$9)+273)^4-(DZ170+273)^4)-44100*I170)/(1.84*29.3*Q170+8*0.95*5.67E-8*(DZ170+273)^3))</f>
        <v>0</v>
      </c>
      <c r="V170">
        <f>($C$9*EA170+$D$9*EB170+$E$9*U170)</f>
        <v>0</v>
      </c>
      <c r="W170">
        <f>0.61365*exp(17.502*V170/(240.97+V170))</f>
        <v>0</v>
      </c>
      <c r="X170">
        <f>(Y170/Z170*100)</f>
        <v>0</v>
      </c>
      <c r="Y170">
        <f>DS170*(DX170+DY170)/1000</f>
        <v>0</v>
      </c>
      <c r="Z170">
        <f>0.61365*exp(17.502*DZ170/(240.97+DZ170))</f>
        <v>0</v>
      </c>
      <c r="AA170">
        <f>(W170-DS170*(DX170+DY170)/1000)</f>
        <v>0</v>
      </c>
      <c r="AB170">
        <f>(-I170*44100)</f>
        <v>0</v>
      </c>
      <c r="AC170">
        <f>2*29.3*Q170*0.92*(DZ170-V170)</f>
        <v>0</v>
      </c>
      <c r="AD170">
        <f>2*0.95*5.67E-8*(((DZ170+$B$9)+273)^4-(V170+273)^4)</f>
        <v>0</v>
      </c>
      <c r="AE170">
        <f>T170+AD170+AB170+AC170</f>
        <v>0</v>
      </c>
      <c r="AF170">
        <f>DW170*AT170*(DR170-DQ170*(1000-AT170*DT170)/(1000-AT170*DS170))/(100*DK170)</f>
        <v>0</v>
      </c>
      <c r="AG170">
        <f>1000*DW170*AT170*(DS170-DT170)/(100*DK170*(1000-AT170*DS170))</f>
        <v>0</v>
      </c>
      <c r="AH170">
        <f>(AI170 - AJ170 - DX170*1E3/(8.314*(DZ170+273.15)) * AL170/DW170 * AK170) * DW170/(100*DK170) * (1000 - DT170)/1000</f>
        <v>0</v>
      </c>
      <c r="AI170">
        <v>928.4577121757638</v>
      </c>
      <c r="AJ170">
        <v>905.5133212121214</v>
      </c>
      <c r="AK170">
        <v>3.403761190052944</v>
      </c>
      <c r="AL170">
        <v>67.30139003579045</v>
      </c>
      <c r="AM170">
        <f>(AO170 - AN170 + DX170*1E3/(8.314*(DZ170+273.15)) * AQ170/DW170 * AP170) * DW170/(100*DK170) * 1000/(1000 - AO170)</f>
        <v>0</v>
      </c>
      <c r="AN170">
        <v>23.57507892488453</v>
      </c>
      <c r="AO170">
        <v>24.28723696969696</v>
      </c>
      <c r="AP170">
        <v>-1.268997457116115E-05</v>
      </c>
      <c r="AQ170">
        <v>93.42874812251745</v>
      </c>
      <c r="AR170">
        <v>0</v>
      </c>
      <c r="AS170">
        <v>0</v>
      </c>
      <c r="AT170">
        <f>IF(AR170*$H$15&gt;=AV170,1.0,(AV170/(AV170-AR170*$H$15)))</f>
        <v>0</v>
      </c>
      <c r="AU170">
        <f>(AT170-1)*100</f>
        <v>0</v>
      </c>
      <c r="AV170">
        <f>MAX(0,($B$15+$C$15*EE170)/(1+$D$15*EE170)*DX170/(DZ170+273)*$E$15)</f>
        <v>0</v>
      </c>
      <c r="AW170" t="s">
        <v>429</v>
      </c>
      <c r="AX170" t="s">
        <v>429</v>
      </c>
      <c r="AY170">
        <v>0</v>
      </c>
      <c r="AZ170">
        <v>0</v>
      </c>
      <c r="BA170">
        <f>1-AY170/AZ170</f>
        <v>0</v>
      </c>
      <c r="BB170">
        <v>0</v>
      </c>
      <c r="BC170" t="s">
        <v>429</v>
      </c>
      <c r="BD170" t="s">
        <v>429</v>
      </c>
      <c r="BE170">
        <v>0</v>
      </c>
      <c r="BF170">
        <v>0</v>
      </c>
      <c r="BG170">
        <f>1-BE170/BF170</f>
        <v>0</v>
      </c>
      <c r="BH170">
        <v>0.5</v>
      </c>
      <c r="BI170">
        <f>DH170</f>
        <v>0</v>
      </c>
      <c r="BJ170">
        <f>K170</f>
        <v>0</v>
      </c>
      <c r="BK170">
        <f>BG170*BH170*BI170</f>
        <v>0</v>
      </c>
      <c r="BL170">
        <f>(BJ170-BB170)/BI170</f>
        <v>0</v>
      </c>
      <c r="BM170">
        <f>(AZ170-BF170)/BF170</f>
        <v>0</v>
      </c>
      <c r="BN170">
        <f>AY170/(BA170+AY170/BF170)</f>
        <v>0</v>
      </c>
      <c r="BO170" t="s">
        <v>429</v>
      </c>
      <c r="BP170">
        <v>0</v>
      </c>
      <c r="BQ170">
        <f>IF(BP170&lt;&gt;0, BP170, BN170)</f>
        <v>0</v>
      </c>
      <c r="BR170">
        <f>1-BQ170/BF170</f>
        <v>0</v>
      </c>
      <c r="BS170">
        <f>(BF170-BE170)/(BF170-BQ170)</f>
        <v>0</v>
      </c>
      <c r="BT170">
        <f>(AZ170-BF170)/(AZ170-BQ170)</f>
        <v>0</v>
      </c>
      <c r="BU170">
        <f>(BF170-BE170)/(BF170-AY170)</f>
        <v>0</v>
      </c>
      <c r="BV170">
        <f>(AZ170-BF170)/(AZ170-AY170)</f>
        <v>0</v>
      </c>
      <c r="BW170">
        <f>(BS170*BQ170/BE170)</f>
        <v>0</v>
      </c>
      <c r="BX170">
        <f>(1-BW170)</f>
        <v>0</v>
      </c>
      <c r="DG170">
        <f>$B$13*EF170+$C$13*EG170+$F$13*ER170*(1-EU170)</f>
        <v>0</v>
      </c>
      <c r="DH170">
        <f>DG170*DI170</f>
        <v>0</v>
      </c>
      <c r="DI170">
        <f>($B$13*$D$11+$C$13*$D$11+$F$13*((FE170+EW170)/MAX(FE170+EW170+FF170, 0.1)*$I$11+FF170/MAX(FE170+EW170+FF170, 0.1)*$J$11))/($B$13+$C$13+$F$13)</f>
        <v>0</v>
      </c>
      <c r="DJ170">
        <f>($B$13*$K$11+$C$13*$K$11+$F$13*((FE170+EW170)/MAX(FE170+EW170+FF170, 0.1)*$P$11+FF170/MAX(FE170+EW170+FF170, 0.1)*$Q$11))/($B$13+$C$13+$F$13)</f>
        <v>0</v>
      </c>
      <c r="DK170">
        <v>1.91</v>
      </c>
      <c r="DL170">
        <v>0.5</v>
      </c>
      <c r="DM170" t="s">
        <v>430</v>
      </c>
      <c r="DN170">
        <v>2</v>
      </c>
      <c r="DO170" t="b">
        <v>1</v>
      </c>
      <c r="DP170">
        <v>1679511400.778571</v>
      </c>
      <c r="DQ170">
        <v>859.09825</v>
      </c>
      <c r="DR170">
        <v>890.9878214285715</v>
      </c>
      <c r="DS170">
        <v>24.29348571428572</v>
      </c>
      <c r="DT170">
        <v>23.57876071428571</v>
      </c>
      <c r="DU170">
        <v>859.9827857142855</v>
      </c>
      <c r="DV170">
        <v>23.99437500000001</v>
      </c>
      <c r="DW170">
        <v>499.9902142857143</v>
      </c>
      <c r="DX170">
        <v>90.00163571428574</v>
      </c>
      <c r="DY170">
        <v>0.09994698571428572</v>
      </c>
      <c r="DZ170">
        <v>26.37528571428572</v>
      </c>
      <c r="EA170">
        <v>27.48836785714285</v>
      </c>
      <c r="EB170">
        <v>999.9000000000002</v>
      </c>
      <c r="EC170">
        <v>0</v>
      </c>
      <c r="ED170">
        <v>0</v>
      </c>
      <c r="EE170">
        <v>10003.48642857143</v>
      </c>
      <c r="EF170">
        <v>0</v>
      </c>
      <c r="EG170">
        <v>12.45019285714285</v>
      </c>
      <c r="EH170">
        <v>-31.88948214285714</v>
      </c>
      <c r="EI170">
        <v>880.4884285714287</v>
      </c>
      <c r="EJ170">
        <v>912.5035357142859</v>
      </c>
      <c r="EK170">
        <v>0.7147181785714286</v>
      </c>
      <c r="EL170">
        <v>890.9878214285715</v>
      </c>
      <c r="EM170">
        <v>23.57876071428571</v>
      </c>
      <c r="EN170">
        <v>2.186453928571428</v>
      </c>
      <c r="EO170">
        <v>2.122126428571429</v>
      </c>
      <c r="EP170">
        <v>18.86338928571428</v>
      </c>
      <c r="EQ170">
        <v>18.38626428571429</v>
      </c>
      <c r="ER170">
        <v>1999.998928571429</v>
      </c>
      <c r="ES170">
        <v>0.9799952142857141</v>
      </c>
      <c r="ET170">
        <v>0.02000497857142857</v>
      </c>
      <c r="EU170">
        <v>0</v>
      </c>
      <c r="EV170">
        <v>164.5148928571428</v>
      </c>
      <c r="EW170">
        <v>5.00078</v>
      </c>
      <c r="EX170">
        <v>3285.580357142857</v>
      </c>
      <c r="EY170">
        <v>16379.61785714286</v>
      </c>
      <c r="EZ170">
        <v>37.90825</v>
      </c>
      <c r="FA170">
        <v>38.98199999999999</v>
      </c>
      <c r="FB170">
        <v>38.48628571428571</v>
      </c>
      <c r="FC170">
        <v>38.35689285714285</v>
      </c>
      <c r="FD170">
        <v>39.15360714285714</v>
      </c>
      <c r="FE170">
        <v>1955.088928571429</v>
      </c>
      <c r="FF170">
        <v>39.91</v>
      </c>
      <c r="FG170">
        <v>0</v>
      </c>
      <c r="FH170">
        <v>1679511391</v>
      </c>
      <c r="FI170">
        <v>0</v>
      </c>
      <c r="FJ170">
        <v>164.5083076923077</v>
      </c>
      <c r="FK170">
        <v>-0.9273846109297915</v>
      </c>
      <c r="FL170">
        <v>-1.393162399417559</v>
      </c>
      <c r="FM170">
        <v>3285.584230769231</v>
      </c>
      <c r="FN170">
        <v>15</v>
      </c>
      <c r="FO170">
        <v>0</v>
      </c>
      <c r="FP170" t="s">
        <v>431</v>
      </c>
      <c r="FQ170">
        <v>1679456443.1</v>
      </c>
      <c r="FR170">
        <v>1679456433.1</v>
      </c>
      <c r="FS170">
        <v>0</v>
      </c>
      <c r="FT170">
        <v>-0.109</v>
      </c>
      <c r="FU170">
        <v>0.019</v>
      </c>
      <c r="FV170">
        <v>-0.823</v>
      </c>
      <c r="FW170">
        <v>0.271</v>
      </c>
      <c r="FX170">
        <v>420</v>
      </c>
      <c r="FY170">
        <v>24</v>
      </c>
      <c r="FZ170">
        <v>0.71</v>
      </c>
      <c r="GA170">
        <v>0.25</v>
      </c>
      <c r="GB170">
        <v>-31.84315</v>
      </c>
      <c r="GC170">
        <v>-0.7860270168855179</v>
      </c>
      <c r="GD170">
        <v>0.0923329545720271</v>
      </c>
      <c r="GE170">
        <v>0</v>
      </c>
      <c r="GF170">
        <v>0.7153687750000001</v>
      </c>
      <c r="GG170">
        <v>-0.01209357973733565</v>
      </c>
      <c r="GH170">
        <v>0.001381604112752635</v>
      </c>
      <c r="GI170">
        <v>1</v>
      </c>
      <c r="GJ170">
        <v>1</v>
      </c>
      <c r="GK170">
        <v>2</v>
      </c>
      <c r="GL170" t="s">
        <v>432</v>
      </c>
      <c r="GM170">
        <v>3.10454</v>
      </c>
      <c r="GN170">
        <v>2.73546</v>
      </c>
      <c r="GO170">
        <v>0.148879</v>
      </c>
      <c r="GP170">
        <v>0.152337</v>
      </c>
      <c r="GQ170">
        <v>0.109013</v>
      </c>
      <c r="GR170">
        <v>0.108127</v>
      </c>
      <c r="GS170">
        <v>21926.2</v>
      </c>
      <c r="GT170">
        <v>21563.4</v>
      </c>
      <c r="GU170">
        <v>26298.4</v>
      </c>
      <c r="GV170">
        <v>25766</v>
      </c>
      <c r="GW170">
        <v>37612</v>
      </c>
      <c r="GX170">
        <v>35066.9</v>
      </c>
      <c r="GY170">
        <v>46016.9</v>
      </c>
      <c r="GZ170">
        <v>42551.6</v>
      </c>
      <c r="HA170">
        <v>1.92265</v>
      </c>
      <c r="HB170">
        <v>1.97108</v>
      </c>
      <c r="HC170">
        <v>0.113964</v>
      </c>
      <c r="HD170">
        <v>0</v>
      </c>
      <c r="HE170">
        <v>25.6345</v>
      </c>
      <c r="HF170">
        <v>999.9</v>
      </c>
      <c r="HG170">
        <v>56.9</v>
      </c>
      <c r="HH170">
        <v>29.1</v>
      </c>
      <c r="HI170">
        <v>25.5756</v>
      </c>
      <c r="HJ170">
        <v>60.8132</v>
      </c>
      <c r="HK170">
        <v>25.3806</v>
      </c>
      <c r="HL170">
        <v>1</v>
      </c>
      <c r="HM170">
        <v>-0.113996</v>
      </c>
      <c r="HN170">
        <v>0.205575</v>
      </c>
      <c r="HO170">
        <v>20.2753</v>
      </c>
      <c r="HP170">
        <v>5.21549</v>
      </c>
      <c r="HQ170">
        <v>11.9797</v>
      </c>
      <c r="HR170">
        <v>4.9646</v>
      </c>
      <c r="HS170">
        <v>3.27383</v>
      </c>
      <c r="HT170">
        <v>9999</v>
      </c>
      <c r="HU170">
        <v>9999</v>
      </c>
      <c r="HV170">
        <v>9999</v>
      </c>
      <c r="HW170">
        <v>936.4</v>
      </c>
      <c r="HX170">
        <v>1.86417</v>
      </c>
      <c r="HY170">
        <v>1.86009</v>
      </c>
      <c r="HZ170">
        <v>1.85837</v>
      </c>
      <c r="IA170">
        <v>1.85985</v>
      </c>
      <c r="IB170">
        <v>1.85989</v>
      </c>
      <c r="IC170">
        <v>1.85825</v>
      </c>
      <c r="ID170">
        <v>1.85731</v>
      </c>
      <c r="IE170">
        <v>1.85229</v>
      </c>
      <c r="IF170">
        <v>0</v>
      </c>
      <c r="IG170">
        <v>0</v>
      </c>
      <c r="IH170">
        <v>0</v>
      </c>
      <c r="II170">
        <v>0</v>
      </c>
      <c r="IJ170" t="s">
        <v>433</v>
      </c>
      <c r="IK170" t="s">
        <v>434</v>
      </c>
      <c r="IL170" t="s">
        <v>435</v>
      </c>
      <c r="IM170" t="s">
        <v>435</v>
      </c>
      <c r="IN170" t="s">
        <v>435</v>
      </c>
      <c r="IO170" t="s">
        <v>435</v>
      </c>
      <c r="IP170">
        <v>0</v>
      </c>
      <c r="IQ170">
        <v>100</v>
      </c>
      <c r="IR170">
        <v>100</v>
      </c>
      <c r="IS170">
        <v>-0.892</v>
      </c>
      <c r="IT170">
        <v>0.299</v>
      </c>
      <c r="IU170">
        <v>-0.3228139330668147</v>
      </c>
      <c r="IV170">
        <v>-0.001399286051689175</v>
      </c>
      <c r="IW170">
        <v>1.297619083215453E-06</v>
      </c>
      <c r="IX170">
        <v>-4.997941095464379E-10</v>
      </c>
      <c r="IY170">
        <v>-0.005634625857734406</v>
      </c>
      <c r="IZ170">
        <v>-0.003512179546530375</v>
      </c>
      <c r="JA170">
        <v>0.0008073039280847738</v>
      </c>
      <c r="JB170">
        <v>-5.485301315548657E-06</v>
      </c>
      <c r="JC170">
        <v>2</v>
      </c>
      <c r="JD170">
        <v>1997</v>
      </c>
      <c r="JE170">
        <v>1</v>
      </c>
      <c r="JF170">
        <v>25</v>
      </c>
      <c r="JG170">
        <v>916.1</v>
      </c>
      <c r="JH170">
        <v>916.3</v>
      </c>
      <c r="JI170">
        <v>2.18506</v>
      </c>
      <c r="JJ170">
        <v>2.61353</v>
      </c>
      <c r="JK170">
        <v>1.49658</v>
      </c>
      <c r="JL170">
        <v>2.39136</v>
      </c>
      <c r="JM170">
        <v>1.54907</v>
      </c>
      <c r="JN170">
        <v>2.42798</v>
      </c>
      <c r="JO170">
        <v>34.3497</v>
      </c>
      <c r="JP170">
        <v>24.2013</v>
      </c>
      <c r="JQ170">
        <v>18</v>
      </c>
      <c r="JR170">
        <v>489.646</v>
      </c>
      <c r="JS170">
        <v>533.678</v>
      </c>
      <c r="JT170">
        <v>24.8587</v>
      </c>
      <c r="JU170">
        <v>25.8405</v>
      </c>
      <c r="JV170">
        <v>30.0003</v>
      </c>
      <c r="JW170">
        <v>25.9114</v>
      </c>
      <c r="JX170">
        <v>25.8599</v>
      </c>
      <c r="JY170">
        <v>43.8552</v>
      </c>
      <c r="JZ170">
        <v>10.0562</v>
      </c>
      <c r="KA170">
        <v>100</v>
      </c>
      <c r="KB170">
        <v>24.8659</v>
      </c>
      <c r="KC170">
        <v>941.819</v>
      </c>
      <c r="KD170">
        <v>23.639</v>
      </c>
      <c r="KE170">
        <v>100.537</v>
      </c>
      <c r="KF170">
        <v>100.95</v>
      </c>
    </row>
    <row r="171" spans="1:292">
      <c r="A171">
        <v>153</v>
      </c>
      <c r="B171">
        <v>1679511414.1</v>
      </c>
      <c r="C171">
        <v>2826.599999904633</v>
      </c>
      <c r="D171" t="s">
        <v>739</v>
      </c>
      <c r="E171" t="s">
        <v>740</v>
      </c>
      <c r="F171">
        <v>5</v>
      </c>
      <c r="G171" t="s">
        <v>428</v>
      </c>
      <c r="H171">
        <v>1679511406.35</v>
      </c>
      <c r="I171">
        <f>(J171)/1000</f>
        <v>0</v>
      </c>
      <c r="J171">
        <f>IF(DO171, AM171, AG171)</f>
        <v>0</v>
      </c>
      <c r="K171">
        <f>IF(DO171, AH171, AF171)</f>
        <v>0</v>
      </c>
      <c r="L171">
        <f>DQ171 - IF(AT171&gt;1, K171*DK171*100.0/(AV171*EE171), 0)</f>
        <v>0</v>
      </c>
      <c r="M171">
        <f>((S171-I171/2)*L171-K171)/(S171+I171/2)</f>
        <v>0</v>
      </c>
      <c r="N171">
        <f>M171*(DX171+DY171)/1000.0</f>
        <v>0</v>
      </c>
      <c r="O171">
        <f>(DQ171 - IF(AT171&gt;1, K171*DK171*100.0/(AV171*EE171), 0))*(DX171+DY171)/1000.0</f>
        <v>0</v>
      </c>
      <c r="P171">
        <f>2.0/((1/R171-1/Q171)+SIGN(R171)*SQRT((1/R171-1/Q171)*(1/R171-1/Q171) + 4*DL171/((DL171+1)*(DL171+1))*(2*1/R171*1/Q171-1/Q171*1/Q171)))</f>
        <v>0</v>
      </c>
      <c r="Q171">
        <f>IF(LEFT(DM171,1)&lt;&gt;"0",IF(LEFT(DM171,1)="1",3.0,DN171),$D$5+$E$5*(EE171*DX171/($K$5*1000))+$F$5*(EE171*DX171/($K$5*1000))*MAX(MIN(DK171,$J$5),$I$5)*MAX(MIN(DK171,$J$5),$I$5)+$G$5*MAX(MIN(DK171,$J$5),$I$5)*(EE171*DX171/($K$5*1000))+$H$5*(EE171*DX171/($K$5*1000))*(EE171*DX171/($K$5*1000)))</f>
        <v>0</v>
      </c>
      <c r="R171">
        <f>I171*(1000-(1000*0.61365*exp(17.502*V171/(240.97+V171))/(DX171+DY171)+DS171)/2)/(1000*0.61365*exp(17.502*V171/(240.97+V171))/(DX171+DY171)-DS171)</f>
        <v>0</v>
      </c>
      <c r="S171">
        <f>1/((DL171+1)/(P171/1.6)+1/(Q171/1.37)) + DL171/((DL171+1)/(P171/1.6) + DL171/(Q171/1.37))</f>
        <v>0</v>
      </c>
      <c r="T171">
        <f>(DG171*DJ171)</f>
        <v>0</v>
      </c>
      <c r="U171">
        <f>(DZ171+(T171+2*0.95*5.67E-8*(((DZ171+$B$9)+273)^4-(DZ171+273)^4)-44100*I171)/(1.84*29.3*Q171+8*0.95*5.67E-8*(DZ171+273)^3))</f>
        <v>0</v>
      </c>
      <c r="V171">
        <f>($C$9*EA171+$D$9*EB171+$E$9*U171)</f>
        <v>0</v>
      </c>
      <c r="W171">
        <f>0.61365*exp(17.502*V171/(240.97+V171))</f>
        <v>0</v>
      </c>
      <c r="X171">
        <f>(Y171/Z171*100)</f>
        <v>0</v>
      </c>
      <c r="Y171">
        <f>DS171*(DX171+DY171)/1000</f>
        <v>0</v>
      </c>
      <c r="Z171">
        <f>0.61365*exp(17.502*DZ171/(240.97+DZ171))</f>
        <v>0</v>
      </c>
      <c r="AA171">
        <f>(W171-DS171*(DX171+DY171)/1000)</f>
        <v>0</v>
      </c>
      <c r="AB171">
        <f>(-I171*44100)</f>
        <v>0</v>
      </c>
      <c r="AC171">
        <f>2*29.3*Q171*0.92*(DZ171-V171)</f>
        <v>0</v>
      </c>
      <c r="AD171">
        <f>2*0.95*5.67E-8*(((DZ171+$B$9)+273)^4-(V171+273)^4)</f>
        <v>0</v>
      </c>
      <c r="AE171">
        <f>T171+AD171+AB171+AC171</f>
        <v>0</v>
      </c>
      <c r="AF171">
        <f>DW171*AT171*(DR171-DQ171*(1000-AT171*DT171)/(1000-AT171*DS171))/(100*DK171)</f>
        <v>0</v>
      </c>
      <c r="AG171">
        <f>1000*DW171*AT171*(DS171-DT171)/(100*DK171*(1000-AT171*DS171))</f>
        <v>0</v>
      </c>
      <c r="AH171">
        <f>(AI171 - AJ171 - DX171*1E3/(8.314*(DZ171+273.15)) * AL171/DW171 * AK171) * DW171/(100*DK171) * (1000 - DT171)/1000</f>
        <v>0</v>
      </c>
      <c r="AI171">
        <v>947.1520015237729</v>
      </c>
      <c r="AJ171">
        <v>924.3758303030309</v>
      </c>
      <c r="AK171">
        <v>3.418410456542041</v>
      </c>
      <c r="AL171">
        <v>67.30139003579045</v>
      </c>
      <c r="AM171">
        <f>(AO171 - AN171 + DX171*1E3/(8.314*(DZ171+273.15)) * AQ171/DW171 * AP171) * DW171/(100*DK171) * 1000/(1000 - AO171)</f>
        <v>0</v>
      </c>
      <c r="AN171">
        <v>23.57221431000966</v>
      </c>
      <c r="AO171">
        <v>24.28917151515151</v>
      </c>
      <c r="AP171">
        <v>7.123633808072416E-06</v>
      </c>
      <c r="AQ171">
        <v>93.42874812251745</v>
      </c>
      <c r="AR171">
        <v>0</v>
      </c>
      <c r="AS171">
        <v>0</v>
      </c>
      <c r="AT171">
        <f>IF(AR171*$H$15&gt;=AV171,1.0,(AV171/(AV171-AR171*$H$15)))</f>
        <v>0</v>
      </c>
      <c r="AU171">
        <f>(AT171-1)*100</f>
        <v>0</v>
      </c>
      <c r="AV171">
        <f>MAX(0,($B$15+$C$15*EE171)/(1+$D$15*EE171)*DX171/(DZ171+273)*$E$15)</f>
        <v>0</v>
      </c>
      <c r="AW171" t="s">
        <v>429</v>
      </c>
      <c r="AX171" t="s">
        <v>429</v>
      </c>
      <c r="AY171">
        <v>0</v>
      </c>
      <c r="AZ171">
        <v>0</v>
      </c>
      <c r="BA171">
        <f>1-AY171/AZ171</f>
        <v>0</v>
      </c>
      <c r="BB171">
        <v>0</v>
      </c>
      <c r="BC171" t="s">
        <v>429</v>
      </c>
      <c r="BD171" t="s">
        <v>429</v>
      </c>
      <c r="BE171">
        <v>0</v>
      </c>
      <c r="BF171">
        <v>0</v>
      </c>
      <c r="BG171">
        <f>1-BE171/BF171</f>
        <v>0</v>
      </c>
      <c r="BH171">
        <v>0.5</v>
      </c>
      <c r="BI171">
        <f>DH171</f>
        <v>0</v>
      </c>
      <c r="BJ171">
        <f>K171</f>
        <v>0</v>
      </c>
      <c r="BK171">
        <f>BG171*BH171*BI171</f>
        <v>0</v>
      </c>
      <c r="BL171">
        <f>(BJ171-BB171)/BI171</f>
        <v>0</v>
      </c>
      <c r="BM171">
        <f>(AZ171-BF171)/BF171</f>
        <v>0</v>
      </c>
      <c r="BN171">
        <f>AY171/(BA171+AY171/BF171)</f>
        <v>0</v>
      </c>
      <c r="BO171" t="s">
        <v>429</v>
      </c>
      <c r="BP171">
        <v>0</v>
      </c>
      <c r="BQ171">
        <f>IF(BP171&lt;&gt;0, BP171, BN171)</f>
        <v>0</v>
      </c>
      <c r="BR171">
        <f>1-BQ171/BF171</f>
        <v>0</v>
      </c>
      <c r="BS171">
        <f>(BF171-BE171)/(BF171-BQ171)</f>
        <v>0</v>
      </c>
      <c r="BT171">
        <f>(AZ171-BF171)/(AZ171-BQ171)</f>
        <v>0</v>
      </c>
      <c r="BU171">
        <f>(BF171-BE171)/(BF171-AY171)</f>
        <v>0</v>
      </c>
      <c r="BV171">
        <f>(AZ171-BF171)/(AZ171-AY171)</f>
        <v>0</v>
      </c>
      <c r="BW171">
        <f>(BS171*BQ171/BE171)</f>
        <v>0</v>
      </c>
      <c r="BX171">
        <f>(1-BW171)</f>
        <v>0</v>
      </c>
      <c r="DG171">
        <f>$B$13*EF171+$C$13*EG171+$F$13*ER171*(1-EU171)</f>
        <v>0</v>
      </c>
      <c r="DH171">
        <f>DG171*DI171</f>
        <v>0</v>
      </c>
      <c r="DI171">
        <f>($B$13*$D$11+$C$13*$D$11+$F$13*((FE171+EW171)/MAX(FE171+EW171+FF171, 0.1)*$I$11+FF171/MAX(FE171+EW171+FF171, 0.1)*$J$11))/($B$13+$C$13+$F$13)</f>
        <v>0</v>
      </c>
      <c r="DJ171">
        <f>($B$13*$K$11+$C$13*$K$11+$F$13*((FE171+EW171)/MAX(FE171+EW171+FF171, 0.1)*$P$11+FF171/MAX(FE171+EW171+FF171, 0.1)*$Q$11))/($B$13+$C$13+$F$13)</f>
        <v>0</v>
      </c>
      <c r="DK171">
        <v>1.91</v>
      </c>
      <c r="DL171">
        <v>0.5</v>
      </c>
      <c r="DM171" t="s">
        <v>430</v>
      </c>
      <c r="DN171">
        <v>2</v>
      </c>
      <c r="DO171" t="b">
        <v>1</v>
      </c>
      <c r="DP171">
        <v>1679511406.35</v>
      </c>
      <c r="DQ171">
        <v>877.723</v>
      </c>
      <c r="DR171">
        <v>909.598392857143</v>
      </c>
      <c r="DS171">
        <v>24.29026785714286</v>
      </c>
      <c r="DT171">
        <v>23.57542857142857</v>
      </c>
      <c r="DU171">
        <v>878.6126428571426</v>
      </c>
      <c r="DV171">
        <v>23.99123928571428</v>
      </c>
      <c r="DW171">
        <v>499.9911785714286</v>
      </c>
      <c r="DX171">
        <v>90.00116071428572</v>
      </c>
      <c r="DY171">
        <v>0.1000212642857143</v>
      </c>
      <c r="DZ171">
        <v>26.37870714285715</v>
      </c>
      <c r="EA171">
        <v>27.492675</v>
      </c>
      <c r="EB171">
        <v>999.9000000000002</v>
      </c>
      <c r="EC171">
        <v>0</v>
      </c>
      <c r="ED171">
        <v>0</v>
      </c>
      <c r="EE171">
        <v>10006.36678571429</v>
      </c>
      <c r="EF171">
        <v>0</v>
      </c>
      <c r="EG171">
        <v>12.44753571428571</v>
      </c>
      <c r="EH171">
        <v>-31.87535357142857</v>
      </c>
      <c r="EI171">
        <v>899.5739642857144</v>
      </c>
      <c r="EJ171">
        <v>931.5603928571429</v>
      </c>
      <c r="EK171">
        <v>0.7148324999999999</v>
      </c>
      <c r="EL171">
        <v>909.598392857143</v>
      </c>
      <c r="EM171">
        <v>23.57542857142857</v>
      </c>
      <c r="EN171">
        <v>2.186152142857143</v>
      </c>
      <c r="EO171">
        <v>2.121816071428571</v>
      </c>
      <c r="EP171">
        <v>18.86118571428571</v>
      </c>
      <c r="EQ171">
        <v>18.38392142857143</v>
      </c>
      <c r="ER171">
        <v>1999.983928571428</v>
      </c>
      <c r="ES171">
        <v>0.9799949999999998</v>
      </c>
      <c r="ET171">
        <v>0.02000519999999999</v>
      </c>
      <c r="EU171">
        <v>0</v>
      </c>
      <c r="EV171">
        <v>164.5203571428572</v>
      </c>
      <c r="EW171">
        <v>5.00078</v>
      </c>
      <c r="EX171">
        <v>3285.427857142856</v>
      </c>
      <c r="EY171">
        <v>16379.48571428571</v>
      </c>
      <c r="EZ171">
        <v>37.8815</v>
      </c>
      <c r="FA171">
        <v>38.96174999999999</v>
      </c>
      <c r="FB171">
        <v>38.45285714285713</v>
      </c>
      <c r="FC171">
        <v>38.34125</v>
      </c>
      <c r="FD171">
        <v>39.13578571428571</v>
      </c>
      <c r="FE171">
        <v>1955.073928571429</v>
      </c>
      <c r="FF171">
        <v>39.91</v>
      </c>
      <c r="FG171">
        <v>0</v>
      </c>
      <c r="FH171">
        <v>1679511396.4</v>
      </c>
      <c r="FI171">
        <v>0</v>
      </c>
      <c r="FJ171">
        <v>164.51664</v>
      </c>
      <c r="FK171">
        <v>0.4601538557639507</v>
      </c>
      <c r="FL171">
        <v>0.212307685313322</v>
      </c>
      <c r="FM171">
        <v>3285.463200000001</v>
      </c>
      <c r="FN171">
        <v>15</v>
      </c>
      <c r="FO171">
        <v>0</v>
      </c>
      <c r="FP171" t="s">
        <v>431</v>
      </c>
      <c r="FQ171">
        <v>1679456443.1</v>
      </c>
      <c r="FR171">
        <v>1679456433.1</v>
      </c>
      <c r="FS171">
        <v>0</v>
      </c>
      <c r="FT171">
        <v>-0.109</v>
      </c>
      <c r="FU171">
        <v>0.019</v>
      </c>
      <c r="FV171">
        <v>-0.823</v>
      </c>
      <c r="FW171">
        <v>0.271</v>
      </c>
      <c r="FX171">
        <v>420</v>
      </c>
      <c r="FY171">
        <v>24</v>
      </c>
      <c r="FZ171">
        <v>0.71</v>
      </c>
      <c r="GA171">
        <v>0.25</v>
      </c>
      <c r="GB171">
        <v>-31.87831707317073</v>
      </c>
      <c r="GC171">
        <v>0.006087804878013435</v>
      </c>
      <c r="GD171">
        <v>0.05643619709595225</v>
      </c>
      <c r="GE171">
        <v>1</v>
      </c>
      <c r="GF171">
        <v>0.7149982439024389</v>
      </c>
      <c r="GG171">
        <v>0.001567672473869151</v>
      </c>
      <c r="GH171">
        <v>0.00110092113938544</v>
      </c>
      <c r="GI171">
        <v>1</v>
      </c>
      <c r="GJ171">
        <v>2</v>
      </c>
      <c r="GK171">
        <v>2</v>
      </c>
      <c r="GL171" t="s">
        <v>476</v>
      </c>
      <c r="GM171">
        <v>3.10471</v>
      </c>
      <c r="GN171">
        <v>2.73559</v>
      </c>
      <c r="GO171">
        <v>0.150882</v>
      </c>
      <c r="GP171">
        <v>0.154313</v>
      </c>
      <c r="GQ171">
        <v>0.10902</v>
      </c>
      <c r="GR171">
        <v>0.108123</v>
      </c>
      <c r="GS171">
        <v>21874.8</v>
      </c>
      <c r="GT171">
        <v>21513.1</v>
      </c>
      <c r="GU171">
        <v>26298.5</v>
      </c>
      <c r="GV171">
        <v>25765.9</v>
      </c>
      <c r="GW171">
        <v>37612.4</v>
      </c>
      <c r="GX171">
        <v>35067.4</v>
      </c>
      <c r="GY171">
        <v>46017.5</v>
      </c>
      <c r="GZ171">
        <v>42551.8</v>
      </c>
      <c r="HA171">
        <v>1.92313</v>
      </c>
      <c r="HB171">
        <v>1.97065</v>
      </c>
      <c r="HC171">
        <v>0.112791</v>
      </c>
      <c r="HD171">
        <v>0</v>
      </c>
      <c r="HE171">
        <v>25.6397</v>
      </c>
      <c r="HF171">
        <v>999.9</v>
      </c>
      <c r="HG171">
        <v>56.9</v>
      </c>
      <c r="HH171">
        <v>29.1</v>
      </c>
      <c r="HI171">
        <v>25.5738</v>
      </c>
      <c r="HJ171">
        <v>60.5732</v>
      </c>
      <c r="HK171">
        <v>25.3405</v>
      </c>
      <c r="HL171">
        <v>1</v>
      </c>
      <c r="HM171">
        <v>-0.113831</v>
      </c>
      <c r="HN171">
        <v>0.20442</v>
      </c>
      <c r="HO171">
        <v>20.2753</v>
      </c>
      <c r="HP171">
        <v>5.21594</v>
      </c>
      <c r="HQ171">
        <v>11.9794</v>
      </c>
      <c r="HR171">
        <v>4.96475</v>
      </c>
      <c r="HS171">
        <v>3.27395</v>
      </c>
      <c r="HT171">
        <v>9999</v>
      </c>
      <c r="HU171">
        <v>9999</v>
      </c>
      <c r="HV171">
        <v>9999</v>
      </c>
      <c r="HW171">
        <v>936.4</v>
      </c>
      <c r="HX171">
        <v>1.86417</v>
      </c>
      <c r="HY171">
        <v>1.86012</v>
      </c>
      <c r="HZ171">
        <v>1.85836</v>
      </c>
      <c r="IA171">
        <v>1.85982</v>
      </c>
      <c r="IB171">
        <v>1.85989</v>
      </c>
      <c r="IC171">
        <v>1.85824</v>
      </c>
      <c r="ID171">
        <v>1.85731</v>
      </c>
      <c r="IE171">
        <v>1.85231</v>
      </c>
      <c r="IF171">
        <v>0</v>
      </c>
      <c r="IG171">
        <v>0</v>
      </c>
      <c r="IH171">
        <v>0</v>
      </c>
      <c r="II171">
        <v>0</v>
      </c>
      <c r="IJ171" t="s">
        <v>433</v>
      </c>
      <c r="IK171" t="s">
        <v>434</v>
      </c>
      <c r="IL171" t="s">
        <v>435</v>
      </c>
      <c r="IM171" t="s">
        <v>435</v>
      </c>
      <c r="IN171" t="s">
        <v>435</v>
      </c>
      <c r="IO171" t="s">
        <v>435</v>
      </c>
      <c r="IP171">
        <v>0</v>
      </c>
      <c r="IQ171">
        <v>100</v>
      </c>
      <c r="IR171">
        <v>100</v>
      </c>
      <c r="IS171">
        <v>-0.896</v>
      </c>
      <c r="IT171">
        <v>0.299</v>
      </c>
      <c r="IU171">
        <v>-0.3228139330668147</v>
      </c>
      <c r="IV171">
        <v>-0.001399286051689175</v>
      </c>
      <c r="IW171">
        <v>1.297619083215453E-06</v>
      </c>
      <c r="IX171">
        <v>-4.997941095464379E-10</v>
      </c>
      <c r="IY171">
        <v>-0.005634625857734406</v>
      </c>
      <c r="IZ171">
        <v>-0.003512179546530375</v>
      </c>
      <c r="JA171">
        <v>0.0008073039280847738</v>
      </c>
      <c r="JB171">
        <v>-5.485301315548657E-06</v>
      </c>
      <c r="JC171">
        <v>2</v>
      </c>
      <c r="JD171">
        <v>1997</v>
      </c>
      <c r="JE171">
        <v>1</v>
      </c>
      <c r="JF171">
        <v>25</v>
      </c>
      <c r="JG171">
        <v>916.2</v>
      </c>
      <c r="JH171">
        <v>916.4</v>
      </c>
      <c r="JI171">
        <v>2.22168</v>
      </c>
      <c r="JJ171">
        <v>2.61597</v>
      </c>
      <c r="JK171">
        <v>1.49658</v>
      </c>
      <c r="JL171">
        <v>2.39136</v>
      </c>
      <c r="JM171">
        <v>1.54907</v>
      </c>
      <c r="JN171">
        <v>2.39258</v>
      </c>
      <c r="JO171">
        <v>34.3497</v>
      </c>
      <c r="JP171">
        <v>24.2013</v>
      </c>
      <c r="JQ171">
        <v>18</v>
      </c>
      <c r="JR171">
        <v>489.946</v>
      </c>
      <c r="JS171">
        <v>533.414</v>
      </c>
      <c r="JT171">
        <v>24.8673</v>
      </c>
      <c r="JU171">
        <v>25.843</v>
      </c>
      <c r="JV171">
        <v>30.0001</v>
      </c>
      <c r="JW171">
        <v>25.9145</v>
      </c>
      <c r="JX171">
        <v>25.8629</v>
      </c>
      <c r="JY171">
        <v>44.58</v>
      </c>
      <c r="JZ171">
        <v>10.0562</v>
      </c>
      <c r="KA171">
        <v>100</v>
      </c>
      <c r="KB171">
        <v>24.8671</v>
      </c>
      <c r="KC171">
        <v>955.176</v>
      </c>
      <c r="KD171">
        <v>23.6386</v>
      </c>
      <c r="KE171">
        <v>100.538</v>
      </c>
      <c r="KF171">
        <v>100.95</v>
      </c>
    </row>
    <row r="172" spans="1:292">
      <c r="A172">
        <v>154</v>
      </c>
      <c r="B172">
        <v>1679511418.6</v>
      </c>
      <c r="C172">
        <v>2831.099999904633</v>
      </c>
      <c r="D172" t="s">
        <v>741</v>
      </c>
      <c r="E172" t="s">
        <v>742</v>
      </c>
      <c r="F172">
        <v>5</v>
      </c>
      <c r="G172" t="s">
        <v>428</v>
      </c>
      <c r="H172">
        <v>1679511410.778571</v>
      </c>
      <c r="I172">
        <f>(J172)/1000</f>
        <v>0</v>
      </c>
      <c r="J172">
        <f>IF(DO172, AM172, AG172)</f>
        <v>0</v>
      </c>
      <c r="K172">
        <f>IF(DO172, AH172, AF172)</f>
        <v>0</v>
      </c>
      <c r="L172">
        <f>DQ172 - IF(AT172&gt;1, K172*DK172*100.0/(AV172*EE172), 0)</f>
        <v>0</v>
      </c>
      <c r="M172">
        <f>((S172-I172/2)*L172-K172)/(S172+I172/2)</f>
        <v>0</v>
      </c>
      <c r="N172">
        <f>M172*(DX172+DY172)/1000.0</f>
        <v>0</v>
      </c>
      <c r="O172">
        <f>(DQ172 - IF(AT172&gt;1, K172*DK172*100.0/(AV172*EE172), 0))*(DX172+DY172)/1000.0</f>
        <v>0</v>
      </c>
      <c r="P172">
        <f>2.0/((1/R172-1/Q172)+SIGN(R172)*SQRT((1/R172-1/Q172)*(1/R172-1/Q172) + 4*DL172/((DL172+1)*(DL172+1))*(2*1/R172*1/Q172-1/Q172*1/Q172)))</f>
        <v>0</v>
      </c>
      <c r="Q172">
        <f>IF(LEFT(DM172,1)&lt;&gt;"0",IF(LEFT(DM172,1)="1",3.0,DN172),$D$5+$E$5*(EE172*DX172/($K$5*1000))+$F$5*(EE172*DX172/($K$5*1000))*MAX(MIN(DK172,$J$5),$I$5)*MAX(MIN(DK172,$J$5),$I$5)+$G$5*MAX(MIN(DK172,$J$5),$I$5)*(EE172*DX172/($K$5*1000))+$H$5*(EE172*DX172/($K$5*1000))*(EE172*DX172/($K$5*1000)))</f>
        <v>0</v>
      </c>
      <c r="R172">
        <f>I172*(1000-(1000*0.61365*exp(17.502*V172/(240.97+V172))/(DX172+DY172)+DS172)/2)/(1000*0.61365*exp(17.502*V172/(240.97+V172))/(DX172+DY172)-DS172)</f>
        <v>0</v>
      </c>
      <c r="S172">
        <f>1/((DL172+1)/(P172/1.6)+1/(Q172/1.37)) + DL172/((DL172+1)/(P172/1.6) + DL172/(Q172/1.37))</f>
        <v>0</v>
      </c>
      <c r="T172">
        <f>(DG172*DJ172)</f>
        <v>0</v>
      </c>
      <c r="U172">
        <f>(DZ172+(T172+2*0.95*5.67E-8*(((DZ172+$B$9)+273)^4-(DZ172+273)^4)-44100*I172)/(1.84*29.3*Q172+8*0.95*5.67E-8*(DZ172+273)^3))</f>
        <v>0</v>
      </c>
      <c r="V172">
        <f>($C$9*EA172+$D$9*EB172+$E$9*U172)</f>
        <v>0</v>
      </c>
      <c r="W172">
        <f>0.61365*exp(17.502*V172/(240.97+V172))</f>
        <v>0</v>
      </c>
      <c r="X172">
        <f>(Y172/Z172*100)</f>
        <v>0</v>
      </c>
      <c r="Y172">
        <f>DS172*(DX172+DY172)/1000</f>
        <v>0</v>
      </c>
      <c r="Z172">
        <f>0.61365*exp(17.502*DZ172/(240.97+DZ172))</f>
        <v>0</v>
      </c>
      <c r="AA172">
        <f>(W172-DS172*(DX172+DY172)/1000)</f>
        <v>0</v>
      </c>
      <c r="AB172">
        <f>(-I172*44100)</f>
        <v>0</v>
      </c>
      <c r="AC172">
        <f>2*29.3*Q172*0.92*(DZ172-V172)</f>
        <v>0</v>
      </c>
      <c r="AD172">
        <f>2*0.95*5.67E-8*(((DZ172+$B$9)+273)^4-(V172+273)^4)</f>
        <v>0</v>
      </c>
      <c r="AE172">
        <f>T172+AD172+AB172+AC172</f>
        <v>0</v>
      </c>
      <c r="AF172">
        <f>DW172*AT172*(DR172-DQ172*(1000-AT172*DT172)/(1000-AT172*DS172))/(100*DK172)</f>
        <v>0</v>
      </c>
      <c r="AG172">
        <f>1000*DW172*AT172*(DS172-DT172)/(100*DK172*(1000-AT172*DS172))</f>
        <v>0</v>
      </c>
      <c r="AH172">
        <f>(AI172 - AJ172 - DX172*1E3/(8.314*(DZ172+273.15)) * AL172/DW172 * AK172) * DW172/(100*DK172) * (1000 - DT172)/1000</f>
        <v>0</v>
      </c>
      <c r="AI172">
        <v>962.8514568841194</v>
      </c>
      <c r="AJ172">
        <v>939.9845575757572</v>
      </c>
      <c r="AK172">
        <v>3.478218550397247</v>
      </c>
      <c r="AL172">
        <v>67.30139003579045</v>
      </c>
      <c r="AM172">
        <f>(AO172 - AN172 + DX172*1E3/(8.314*(DZ172+273.15)) * AQ172/DW172 * AP172) * DW172/(100*DK172) * 1000/(1000 - AO172)</f>
        <v>0</v>
      </c>
      <c r="AN172">
        <v>23.57241537098541</v>
      </c>
      <c r="AO172">
        <v>24.28411212121211</v>
      </c>
      <c r="AP172">
        <v>-1.270035471462355E-05</v>
      </c>
      <c r="AQ172">
        <v>93.42874812251745</v>
      </c>
      <c r="AR172">
        <v>0</v>
      </c>
      <c r="AS172">
        <v>0</v>
      </c>
      <c r="AT172">
        <f>IF(AR172*$H$15&gt;=AV172,1.0,(AV172/(AV172-AR172*$H$15)))</f>
        <v>0</v>
      </c>
      <c r="AU172">
        <f>(AT172-1)*100</f>
        <v>0</v>
      </c>
      <c r="AV172">
        <f>MAX(0,($B$15+$C$15*EE172)/(1+$D$15*EE172)*DX172/(DZ172+273)*$E$15)</f>
        <v>0</v>
      </c>
      <c r="AW172" t="s">
        <v>429</v>
      </c>
      <c r="AX172" t="s">
        <v>429</v>
      </c>
      <c r="AY172">
        <v>0</v>
      </c>
      <c r="AZ172">
        <v>0</v>
      </c>
      <c r="BA172">
        <f>1-AY172/AZ172</f>
        <v>0</v>
      </c>
      <c r="BB172">
        <v>0</v>
      </c>
      <c r="BC172" t="s">
        <v>429</v>
      </c>
      <c r="BD172" t="s">
        <v>429</v>
      </c>
      <c r="BE172">
        <v>0</v>
      </c>
      <c r="BF172">
        <v>0</v>
      </c>
      <c r="BG172">
        <f>1-BE172/BF172</f>
        <v>0</v>
      </c>
      <c r="BH172">
        <v>0.5</v>
      </c>
      <c r="BI172">
        <f>DH172</f>
        <v>0</v>
      </c>
      <c r="BJ172">
        <f>K172</f>
        <v>0</v>
      </c>
      <c r="BK172">
        <f>BG172*BH172*BI172</f>
        <v>0</v>
      </c>
      <c r="BL172">
        <f>(BJ172-BB172)/BI172</f>
        <v>0</v>
      </c>
      <c r="BM172">
        <f>(AZ172-BF172)/BF172</f>
        <v>0</v>
      </c>
      <c r="BN172">
        <f>AY172/(BA172+AY172/BF172)</f>
        <v>0</v>
      </c>
      <c r="BO172" t="s">
        <v>429</v>
      </c>
      <c r="BP172">
        <v>0</v>
      </c>
      <c r="BQ172">
        <f>IF(BP172&lt;&gt;0, BP172, BN172)</f>
        <v>0</v>
      </c>
      <c r="BR172">
        <f>1-BQ172/BF172</f>
        <v>0</v>
      </c>
      <c r="BS172">
        <f>(BF172-BE172)/(BF172-BQ172)</f>
        <v>0</v>
      </c>
      <c r="BT172">
        <f>(AZ172-BF172)/(AZ172-BQ172)</f>
        <v>0</v>
      </c>
      <c r="BU172">
        <f>(BF172-BE172)/(BF172-AY172)</f>
        <v>0</v>
      </c>
      <c r="BV172">
        <f>(AZ172-BF172)/(AZ172-AY172)</f>
        <v>0</v>
      </c>
      <c r="BW172">
        <f>(BS172*BQ172/BE172)</f>
        <v>0</v>
      </c>
      <c r="BX172">
        <f>(1-BW172)</f>
        <v>0</v>
      </c>
      <c r="DG172">
        <f>$B$13*EF172+$C$13*EG172+$F$13*ER172*(1-EU172)</f>
        <v>0</v>
      </c>
      <c r="DH172">
        <f>DG172*DI172</f>
        <v>0</v>
      </c>
      <c r="DI172">
        <f>($B$13*$D$11+$C$13*$D$11+$F$13*((FE172+EW172)/MAX(FE172+EW172+FF172, 0.1)*$I$11+FF172/MAX(FE172+EW172+FF172, 0.1)*$J$11))/($B$13+$C$13+$F$13)</f>
        <v>0</v>
      </c>
      <c r="DJ172">
        <f>($B$13*$K$11+$C$13*$K$11+$F$13*((FE172+EW172)/MAX(FE172+EW172+FF172, 0.1)*$P$11+FF172/MAX(FE172+EW172+FF172, 0.1)*$Q$11))/($B$13+$C$13+$F$13)</f>
        <v>0</v>
      </c>
      <c r="DK172">
        <v>1.91</v>
      </c>
      <c r="DL172">
        <v>0.5</v>
      </c>
      <c r="DM172" t="s">
        <v>430</v>
      </c>
      <c r="DN172">
        <v>2</v>
      </c>
      <c r="DO172" t="b">
        <v>1</v>
      </c>
      <c r="DP172">
        <v>1679511410.778571</v>
      </c>
      <c r="DQ172">
        <v>892.5357142857141</v>
      </c>
      <c r="DR172">
        <v>924.4527142857144</v>
      </c>
      <c r="DS172">
        <v>24.28789285714285</v>
      </c>
      <c r="DT172">
        <v>23.57330714285715</v>
      </c>
      <c r="DU172">
        <v>893.4294642857145</v>
      </c>
      <c r="DV172">
        <v>23.98892857142857</v>
      </c>
      <c r="DW172">
        <v>500.0099642857143</v>
      </c>
      <c r="DX172">
        <v>90.00014999999999</v>
      </c>
      <c r="DY172">
        <v>0.0999696357142857</v>
      </c>
      <c r="DZ172">
        <v>26.38010714285715</v>
      </c>
      <c r="EA172">
        <v>27.49169285714285</v>
      </c>
      <c r="EB172">
        <v>999.9000000000002</v>
      </c>
      <c r="EC172">
        <v>0</v>
      </c>
      <c r="ED172">
        <v>0</v>
      </c>
      <c r="EE172">
        <v>10015.33964285714</v>
      </c>
      <c r="EF172">
        <v>0</v>
      </c>
      <c r="EG172">
        <v>12.4464</v>
      </c>
      <c r="EH172">
        <v>-31.916925</v>
      </c>
      <c r="EI172">
        <v>914.7532857142858</v>
      </c>
      <c r="EJ172">
        <v>946.7712857142857</v>
      </c>
      <c r="EK172">
        <v>0.7145913214285713</v>
      </c>
      <c r="EL172">
        <v>924.4527142857144</v>
      </c>
      <c r="EM172">
        <v>23.57330714285715</v>
      </c>
      <c r="EN172">
        <v>2.185915357142857</v>
      </c>
      <c r="EO172">
        <v>2.121601428571428</v>
      </c>
      <c r="EP172">
        <v>18.85945</v>
      </c>
      <c r="EQ172">
        <v>18.38230357142857</v>
      </c>
      <c r="ER172">
        <v>1999.988214285714</v>
      </c>
      <c r="ES172">
        <v>0.9799949999999998</v>
      </c>
      <c r="ET172">
        <v>0.02000519999999999</v>
      </c>
      <c r="EU172">
        <v>0</v>
      </c>
      <c r="EV172">
        <v>164.5340357142857</v>
      </c>
      <c r="EW172">
        <v>5.00078</v>
      </c>
      <c r="EX172">
        <v>3285.499642857143</v>
      </c>
      <c r="EY172">
        <v>16379.51071428571</v>
      </c>
      <c r="EZ172">
        <v>37.85914285714286</v>
      </c>
      <c r="FA172">
        <v>38.94374999999999</v>
      </c>
      <c r="FB172">
        <v>38.42825</v>
      </c>
      <c r="FC172">
        <v>38.32567857142858</v>
      </c>
      <c r="FD172">
        <v>39.10449999999999</v>
      </c>
      <c r="FE172">
        <v>1955.078214285714</v>
      </c>
      <c r="FF172">
        <v>39.91</v>
      </c>
      <c r="FG172">
        <v>0</v>
      </c>
      <c r="FH172">
        <v>1679511400.6</v>
      </c>
      <c r="FI172">
        <v>0</v>
      </c>
      <c r="FJ172">
        <v>164.5341923076923</v>
      </c>
      <c r="FK172">
        <v>0.4948034347650766</v>
      </c>
      <c r="FL172">
        <v>1.790427332931623</v>
      </c>
      <c r="FM172">
        <v>3285.555</v>
      </c>
      <c r="FN172">
        <v>15</v>
      </c>
      <c r="FO172">
        <v>0</v>
      </c>
      <c r="FP172" t="s">
        <v>431</v>
      </c>
      <c r="FQ172">
        <v>1679456443.1</v>
      </c>
      <c r="FR172">
        <v>1679456433.1</v>
      </c>
      <c r="FS172">
        <v>0</v>
      </c>
      <c r="FT172">
        <v>-0.109</v>
      </c>
      <c r="FU172">
        <v>0.019</v>
      </c>
      <c r="FV172">
        <v>-0.823</v>
      </c>
      <c r="FW172">
        <v>0.271</v>
      </c>
      <c r="FX172">
        <v>420</v>
      </c>
      <c r="FY172">
        <v>24</v>
      </c>
      <c r="FZ172">
        <v>0.71</v>
      </c>
      <c r="GA172">
        <v>0.25</v>
      </c>
      <c r="GB172">
        <v>-31.90566341463414</v>
      </c>
      <c r="GC172">
        <v>-0.4318536585365944</v>
      </c>
      <c r="GD172">
        <v>0.0834489759574089</v>
      </c>
      <c r="GE172">
        <v>0</v>
      </c>
      <c r="GF172">
        <v>0.714742243902439</v>
      </c>
      <c r="GG172">
        <v>0.0001802717770051422</v>
      </c>
      <c r="GH172">
        <v>0.00130466591893243</v>
      </c>
      <c r="GI172">
        <v>1</v>
      </c>
      <c r="GJ172">
        <v>1</v>
      </c>
      <c r="GK172">
        <v>2</v>
      </c>
      <c r="GL172" t="s">
        <v>432</v>
      </c>
      <c r="GM172">
        <v>3.10461</v>
      </c>
      <c r="GN172">
        <v>2.73537</v>
      </c>
      <c r="GO172">
        <v>0.152528</v>
      </c>
      <c r="GP172">
        <v>0.155909</v>
      </c>
      <c r="GQ172">
        <v>0.109002</v>
      </c>
      <c r="GR172">
        <v>0.10812</v>
      </c>
      <c r="GS172">
        <v>21832.5</v>
      </c>
      <c r="GT172">
        <v>21472.6</v>
      </c>
      <c r="GU172">
        <v>26298.6</v>
      </c>
      <c r="GV172">
        <v>25766</v>
      </c>
      <c r="GW172">
        <v>37613.3</v>
      </c>
      <c r="GX172">
        <v>35067.7</v>
      </c>
      <c r="GY172">
        <v>46017.4</v>
      </c>
      <c r="GZ172">
        <v>42551.8</v>
      </c>
      <c r="HA172">
        <v>1.92283</v>
      </c>
      <c r="HB172">
        <v>1.97092</v>
      </c>
      <c r="HC172">
        <v>0.113025</v>
      </c>
      <c r="HD172">
        <v>0</v>
      </c>
      <c r="HE172">
        <v>25.6437</v>
      </c>
      <c r="HF172">
        <v>999.9</v>
      </c>
      <c r="HG172">
        <v>56.8</v>
      </c>
      <c r="HH172">
        <v>29.1</v>
      </c>
      <c r="HI172">
        <v>25.5301</v>
      </c>
      <c r="HJ172">
        <v>60.3532</v>
      </c>
      <c r="HK172">
        <v>25.3285</v>
      </c>
      <c r="HL172">
        <v>1</v>
      </c>
      <c r="HM172">
        <v>-0.11373</v>
      </c>
      <c r="HN172">
        <v>0.216024</v>
      </c>
      <c r="HO172">
        <v>20.2753</v>
      </c>
      <c r="HP172">
        <v>5.21609</v>
      </c>
      <c r="HQ172">
        <v>11.9794</v>
      </c>
      <c r="HR172">
        <v>4.9648</v>
      </c>
      <c r="HS172">
        <v>3.274</v>
      </c>
      <c r="HT172">
        <v>9999</v>
      </c>
      <c r="HU172">
        <v>9999</v>
      </c>
      <c r="HV172">
        <v>9999</v>
      </c>
      <c r="HW172">
        <v>936.4</v>
      </c>
      <c r="HX172">
        <v>1.86417</v>
      </c>
      <c r="HY172">
        <v>1.86012</v>
      </c>
      <c r="HZ172">
        <v>1.85837</v>
      </c>
      <c r="IA172">
        <v>1.85985</v>
      </c>
      <c r="IB172">
        <v>1.85989</v>
      </c>
      <c r="IC172">
        <v>1.85825</v>
      </c>
      <c r="ID172">
        <v>1.8573</v>
      </c>
      <c r="IE172">
        <v>1.85232</v>
      </c>
      <c r="IF172">
        <v>0</v>
      </c>
      <c r="IG172">
        <v>0</v>
      </c>
      <c r="IH172">
        <v>0</v>
      </c>
      <c r="II172">
        <v>0</v>
      </c>
      <c r="IJ172" t="s">
        <v>433</v>
      </c>
      <c r="IK172" t="s">
        <v>434</v>
      </c>
      <c r="IL172" t="s">
        <v>435</v>
      </c>
      <c r="IM172" t="s">
        <v>435</v>
      </c>
      <c r="IN172" t="s">
        <v>435</v>
      </c>
      <c r="IO172" t="s">
        <v>435</v>
      </c>
      <c r="IP172">
        <v>0</v>
      </c>
      <c r="IQ172">
        <v>100</v>
      </c>
      <c r="IR172">
        <v>100</v>
      </c>
      <c r="IS172">
        <v>-0.901</v>
      </c>
      <c r="IT172">
        <v>0.2988</v>
      </c>
      <c r="IU172">
        <v>-0.3228139330668147</v>
      </c>
      <c r="IV172">
        <v>-0.001399286051689175</v>
      </c>
      <c r="IW172">
        <v>1.297619083215453E-06</v>
      </c>
      <c r="IX172">
        <v>-4.997941095464379E-10</v>
      </c>
      <c r="IY172">
        <v>-0.005634625857734406</v>
      </c>
      <c r="IZ172">
        <v>-0.003512179546530375</v>
      </c>
      <c r="JA172">
        <v>0.0008073039280847738</v>
      </c>
      <c r="JB172">
        <v>-5.485301315548657E-06</v>
      </c>
      <c r="JC172">
        <v>2</v>
      </c>
      <c r="JD172">
        <v>1997</v>
      </c>
      <c r="JE172">
        <v>1</v>
      </c>
      <c r="JF172">
        <v>25</v>
      </c>
      <c r="JG172">
        <v>916.3</v>
      </c>
      <c r="JH172">
        <v>916.4</v>
      </c>
      <c r="JI172">
        <v>2.24854</v>
      </c>
      <c r="JJ172">
        <v>2.62207</v>
      </c>
      <c r="JK172">
        <v>1.49658</v>
      </c>
      <c r="JL172">
        <v>2.39136</v>
      </c>
      <c r="JM172">
        <v>1.54907</v>
      </c>
      <c r="JN172">
        <v>2.33398</v>
      </c>
      <c r="JO172">
        <v>34.3725</v>
      </c>
      <c r="JP172">
        <v>24.1926</v>
      </c>
      <c r="JQ172">
        <v>18</v>
      </c>
      <c r="JR172">
        <v>489.787</v>
      </c>
      <c r="JS172">
        <v>533.616</v>
      </c>
      <c r="JT172">
        <v>24.8696</v>
      </c>
      <c r="JU172">
        <v>25.8447</v>
      </c>
      <c r="JV172">
        <v>30.0003</v>
      </c>
      <c r="JW172">
        <v>25.9162</v>
      </c>
      <c r="JX172">
        <v>25.8642</v>
      </c>
      <c r="JY172">
        <v>45.13</v>
      </c>
      <c r="JZ172">
        <v>10.0562</v>
      </c>
      <c r="KA172">
        <v>100</v>
      </c>
      <c r="KB172">
        <v>24.8751</v>
      </c>
      <c r="KC172">
        <v>975.211</v>
      </c>
      <c r="KD172">
        <v>23.6408</v>
      </c>
      <c r="KE172">
        <v>100.538</v>
      </c>
      <c r="KF172">
        <v>100.95</v>
      </c>
    </row>
    <row r="173" spans="1:292">
      <c r="A173">
        <v>155</v>
      </c>
      <c r="B173">
        <v>1679511424.1</v>
      </c>
      <c r="C173">
        <v>2836.599999904633</v>
      </c>
      <c r="D173" t="s">
        <v>743</v>
      </c>
      <c r="E173" t="s">
        <v>744</v>
      </c>
      <c r="F173">
        <v>5</v>
      </c>
      <c r="G173" t="s">
        <v>428</v>
      </c>
      <c r="H173">
        <v>1679511416.35</v>
      </c>
      <c r="I173">
        <f>(J173)/1000</f>
        <v>0</v>
      </c>
      <c r="J173">
        <f>IF(DO173, AM173, AG173)</f>
        <v>0</v>
      </c>
      <c r="K173">
        <f>IF(DO173, AH173, AF173)</f>
        <v>0</v>
      </c>
      <c r="L173">
        <f>DQ173 - IF(AT173&gt;1, K173*DK173*100.0/(AV173*EE173), 0)</f>
        <v>0</v>
      </c>
      <c r="M173">
        <f>((S173-I173/2)*L173-K173)/(S173+I173/2)</f>
        <v>0</v>
      </c>
      <c r="N173">
        <f>M173*(DX173+DY173)/1000.0</f>
        <v>0</v>
      </c>
      <c r="O173">
        <f>(DQ173 - IF(AT173&gt;1, K173*DK173*100.0/(AV173*EE173), 0))*(DX173+DY173)/1000.0</f>
        <v>0</v>
      </c>
      <c r="P173">
        <f>2.0/((1/R173-1/Q173)+SIGN(R173)*SQRT((1/R173-1/Q173)*(1/R173-1/Q173) + 4*DL173/((DL173+1)*(DL173+1))*(2*1/R173*1/Q173-1/Q173*1/Q173)))</f>
        <v>0</v>
      </c>
      <c r="Q173">
        <f>IF(LEFT(DM173,1)&lt;&gt;"0",IF(LEFT(DM173,1)="1",3.0,DN173),$D$5+$E$5*(EE173*DX173/($K$5*1000))+$F$5*(EE173*DX173/($K$5*1000))*MAX(MIN(DK173,$J$5),$I$5)*MAX(MIN(DK173,$J$5),$I$5)+$G$5*MAX(MIN(DK173,$J$5),$I$5)*(EE173*DX173/($K$5*1000))+$H$5*(EE173*DX173/($K$5*1000))*(EE173*DX173/($K$5*1000)))</f>
        <v>0</v>
      </c>
      <c r="R173">
        <f>I173*(1000-(1000*0.61365*exp(17.502*V173/(240.97+V173))/(DX173+DY173)+DS173)/2)/(1000*0.61365*exp(17.502*V173/(240.97+V173))/(DX173+DY173)-DS173)</f>
        <v>0</v>
      </c>
      <c r="S173">
        <f>1/((DL173+1)/(P173/1.6)+1/(Q173/1.37)) + DL173/((DL173+1)/(P173/1.6) + DL173/(Q173/1.37))</f>
        <v>0</v>
      </c>
      <c r="T173">
        <f>(DG173*DJ173)</f>
        <v>0</v>
      </c>
      <c r="U173">
        <f>(DZ173+(T173+2*0.95*5.67E-8*(((DZ173+$B$9)+273)^4-(DZ173+273)^4)-44100*I173)/(1.84*29.3*Q173+8*0.95*5.67E-8*(DZ173+273)^3))</f>
        <v>0</v>
      </c>
      <c r="V173">
        <f>($C$9*EA173+$D$9*EB173+$E$9*U173)</f>
        <v>0</v>
      </c>
      <c r="W173">
        <f>0.61365*exp(17.502*V173/(240.97+V173))</f>
        <v>0</v>
      </c>
      <c r="X173">
        <f>(Y173/Z173*100)</f>
        <v>0</v>
      </c>
      <c r="Y173">
        <f>DS173*(DX173+DY173)/1000</f>
        <v>0</v>
      </c>
      <c r="Z173">
        <f>0.61365*exp(17.502*DZ173/(240.97+DZ173))</f>
        <v>0</v>
      </c>
      <c r="AA173">
        <f>(W173-DS173*(DX173+DY173)/1000)</f>
        <v>0</v>
      </c>
      <c r="AB173">
        <f>(-I173*44100)</f>
        <v>0</v>
      </c>
      <c r="AC173">
        <f>2*29.3*Q173*0.92*(DZ173-V173)</f>
        <v>0</v>
      </c>
      <c r="AD173">
        <f>2*0.95*5.67E-8*(((DZ173+$B$9)+273)^4-(V173+273)^4)</f>
        <v>0</v>
      </c>
      <c r="AE173">
        <f>T173+AD173+AB173+AC173</f>
        <v>0</v>
      </c>
      <c r="AF173">
        <f>DW173*AT173*(DR173-DQ173*(1000-AT173*DT173)/(1000-AT173*DS173))/(100*DK173)</f>
        <v>0</v>
      </c>
      <c r="AG173">
        <f>1000*DW173*AT173*(DS173-DT173)/(100*DK173*(1000-AT173*DS173))</f>
        <v>0</v>
      </c>
      <c r="AH173">
        <f>(AI173 - AJ173 - DX173*1E3/(8.314*(DZ173+273.15)) * AL173/DW173 * AK173) * DW173/(100*DK173) * (1000 - DT173)/1000</f>
        <v>0</v>
      </c>
      <c r="AI173">
        <v>981.5990002955432</v>
      </c>
      <c r="AJ173">
        <v>958.7884969696962</v>
      </c>
      <c r="AK173">
        <v>3.417259749172171</v>
      </c>
      <c r="AL173">
        <v>67.30139003579045</v>
      </c>
      <c r="AM173">
        <f>(AO173 - AN173 + DX173*1E3/(8.314*(DZ173+273.15)) * AQ173/DW173 * AP173) * DW173/(100*DK173) * 1000/(1000 - AO173)</f>
        <v>0</v>
      </c>
      <c r="AN173">
        <v>23.57301313704136</v>
      </c>
      <c r="AO173">
        <v>24.28043272727272</v>
      </c>
      <c r="AP173">
        <v>-1.053187647224858E-05</v>
      </c>
      <c r="AQ173">
        <v>93.42874812251745</v>
      </c>
      <c r="AR173">
        <v>0</v>
      </c>
      <c r="AS173">
        <v>0</v>
      </c>
      <c r="AT173">
        <f>IF(AR173*$H$15&gt;=AV173,1.0,(AV173/(AV173-AR173*$H$15)))</f>
        <v>0</v>
      </c>
      <c r="AU173">
        <f>(AT173-1)*100</f>
        <v>0</v>
      </c>
      <c r="AV173">
        <f>MAX(0,($B$15+$C$15*EE173)/(1+$D$15*EE173)*DX173/(DZ173+273)*$E$15)</f>
        <v>0</v>
      </c>
      <c r="AW173" t="s">
        <v>429</v>
      </c>
      <c r="AX173" t="s">
        <v>429</v>
      </c>
      <c r="AY173">
        <v>0</v>
      </c>
      <c r="AZ173">
        <v>0</v>
      </c>
      <c r="BA173">
        <f>1-AY173/AZ173</f>
        <v>0</v>
      </c>
      <c r="BB173">
        <v>0</v>
      </c>
      <c r="BC173" t="s">
        <v>429</v>
      </c>
      <c r="BD173" t="s">
        <v>429</v>
      </c>
      <c r="BE173">
        <v>0</v>
      </c>
      <c r="BF173">
        <v>0</v>
      </c>
      <c r="BG173">
        <f>1-BE173/BF173</f>
        <v>0</v>
      </c>
      <c r="BH173">
        <v>0.5</v>
      </c>
      <c r="BI173">
        <f>DH173</f>
        <v>0</v>
      </c>
      <c r="BJ173">
        <f>K173</f>
        <v>0</v>
      </c>
      <c r="BK173">
        <f>BG173*BH173*BI173</f>
        <v>0</v>
      </c>
      <c r="BL173">
        <f>(BJ173-BB173)/BI173</f>
        <v>0</v>
      </c>
      <c r="BM173">
        <f>(AZ173-BF173)/BF173</f>
        <v>0</v>
      </c>
      <c r="BN173">
        <f>AY173/(BA173+AY173/BF173)</f>
        <v>0</v>
      </c>
      <c r="BO173" t="s">
        <v>429</v>
      </c>
      <c r="BP173">
        <v>0</v>
      </c>
      <c r="BQ173">
        <f>IF(BP173&lt;&gt;0, BP173, BN173)</f>
        <v>0</v>
      </c>
      <c r="BR173">
        <f>1-BQ173/BF173</f>
        <v>0</v>
      </c>
      <c r="BS173">
        <f>(BF173-BE173)/(BF173-BQ173)</f>
        <v>0</v>
      </c>
      <c r="BT173">
        <f>(AZ173-BF173)/(AZ173-BQ173)</f>
        <v>0</v>
      </c>
      <c r="BU173">
        <f>(BF173-BE173)/(BF173-AY173)</f>
        <v>0</v>
      </c>
      <c r="BV173">
        <f>(AZ173-BF173)/(AZ173-AY173)</f>
        <v>0</v>
      </c>
      <c r="BW173">
        <f>(BS173*BQ173/BE173)</f>
        <v>0</v>
      </c>
      <c r="BX173">
        <f>(1-BW173)</f>
        <v>0</v>
      </c>
      <c r="DG173">
        <f>$B$13*EF173+$C$13*EG173+$F$13*ER173*(1-EU173)</f>
        <v>0</v>
      </c>
      <c r="DH173">
        <f>DG173*DI173</f>
        <v>0</v>
      </c>
      <c r="DI173">
        <f>($B$13*$D$11+$C$13*$D$11+$F$13*((FE173+EW173)/MAX(FE173+EW173+FF173, 0.1)*$I$11+FF173/MAX(FE173+EW173+FF173, 0.1)*$J$11))/($B$13+$C$13+$F$13)</f>
        <v>0</v>
      </c>
      <c r="DJ173">
        <f>($B$13*$K$11+$C$13*$K$11+$F$13*((FE173+EW173)/MAX(FE173+EW173+FF173, 0.1)*$P$11+FF173/MAX(FE173+EW173+FF173, 0.1)*$Q$11))/($B$13+$C$13+$F$13)</f>
        <v>0</v>
      </c>
      <c r="DK173">
        <v>1.91</v>
      </c>
      <c r="DL173">
        <v>0.5</v>
      </c>
      <c r="DM173" t="s">
        <v>430</v>
      </c>
      <c r="DN173">
        <v>2</v>
      </c>
      <c r="DO173" t="b">
        <v>1</v>
      </c>
      <c r="DP173">
        <v>1679511416.35</v>
      </c>
      <c r="DQ173">
        <v>911.2185714285714</v>
      </c>
      <c r="DR173">
        <v>943.1023571428569</v>
      </c>
      <c r="DS173">
        <v>24.28518214285714</v>
      </c>
      <c r="DT173">
        <v>23.57468214285714</v>
      </c>
      <c r="DU173">
        <v>912.1174642857144</v>
      </c>
      <c r="DV173">
        <v>23.98628571428572</v>
      </c>
      <c r="DW173">
        <v>500.0092142857142</v>
      </c>
      <c r="DX173">
        <v>89.999375</v>
      </c>
      <c r="DY173">
        <v>0.1000483571428572</v>
      </c>
      <c r="DZ173">
        <v>26.38222857142857</v>
      </c>
      <c r="EA173">
        <v>27.49703928571429</v>
      </c>
      <c r="EB173">
        <v>999.9000000000002</v>
      </c>
      <c r="EC173">
        <v>0</v>
      </c>
      <c r="ED173">
        <v>0</v>
      </c>
      <c r="EE173">
        <v>10003.77535714286</v>
      </c>
      <c r="EF173">
        <v>0</v>
      </c>
      <c r="EG173">
        <v>12.4464</v>
      </c>
      <c r="EH173">
        <v>-31.88375</v>
      </c>
      <c r="EI173">
        <v>933.8985714285715</v>
      </c>
      <c r="EJ173">
        <v>965.8725357142857</v>
      </c>
      <c r="EK173">
        <v>0.7105148214285715</v>
      </c>
      <c r="EL173">
        <v>943.1023571428569</v>
      </c>
      <c r="EM173">
        <v>23.57468214285714</v>
      </c>
      <c r="EN173">
        <v>2.1856525</v>
      </c>
      <c r="EO173">
        <v>2.121706428571428</v>
      </c>
      <c r="EP173">
        <v>18.85753214285714</v>
      </c>
      <c r="EQ173">
        <v>18.38309285714286</v>
      </c>
      <c r="ER173">
        <v>1999.992857142857</v>
      </c>
      <c r="ES173">
        <v>0.9799949999999998</v>
      </c>
      <c r="ET173">
        <v>0.02000519999999999</v>
      </c>
      <c r="EU173">
        <v>0</v>
      </c>
      <c r="EV173">
        <v>164.5718571428571</v>
      </c>
      <c r="EW173">
        <v>5.00078</v>
      </c>
      <c r="EX173">
        <v>3285.625357142857</v>
      </c>
      <c r="EY173">
        <v>16379.54642857143</v>
      </c>
      <c r="EZ173">
        <v>37.82789285714286</v>
      </c>
      <c r="FA173">
        <v>38.93924999999999</v>
      </c>
      <c r="FB173">
        <v>38.41039285714285</v>
      </c>
      <c r="FC173">
        <v>38.31678571428571</v>
      </c>
      <c r="FD173">
        <v>39.08442857142857</v>
      </c>
      <c r="FE173">
        <v>1955.082857142857</v>
      </c>
      <c r="FF173">
        <v>39.91</v>
      </c>
      <c r="FG173">
        <v>0</v>
      </c>
      <c r="FH173">
        <v>1679511406</v>
      </c>
      <c r="FI173">
        <v>0</v>
      </c>
      <c r="FJ173">
        <v>164.57412</v>
      </c>
      <c r="FK173">
        <v>-0.5945384576741359</v>
      </c>
      <c r="FL173">
        <v>2.830769230345281</v>
      </c>
      <c r="FM173">
        <v>3285.666</v>
      </c>
      <c r="FN173">
        <v>15</v>
      </c>
      <c r="FO173">
        <v>0</v>
      </c>
      <c r="FP173" t="s">
        <v>431</v>
      </c>
      <c r="FQ173">
        <v>1679456443.1</v>
      </c>
      <c r="FR173">
        <v>1679456433.1</v>
      </c>
      <c r="FS173">
        <v>0</v>
      </c>
      <c r="FT173">
        <v>-0.109</v>
      </c>
      <c r="FU173">
        <v>0.019</v>
      </c>
      <c r="FV173">
        <v>-0.823</v>
      </c>
      <c r="FW173">
        <v>0.271</v>
      </c>
      <c r="FX173">
        <v>420</v>
      </c>
      <c r="FY173">
        <v>24</v>
      </c>
      <c r="FZ173">
        <v>0.71</v>
      </c>
      <c r="GA173">
        <v>0.25</v>
      </c>
      <c r="GB173">
        <v>-31.899</v>
      </c>
      <c r="GC173">
        <v>0.08238397212547142</v>
      </c>
      <c r="GD173">
        <v>0.08807944030747455</v>
      </c>
      <c r="GE173">
        <v>1</v>
      </c>
      <c r="GF173">
        <v>0.7131400243902438</v>
      </c>
      <c r="GG173">
        <v>-0.02274493379791033</v>
      </c>
      <c r="GH173">
        <v>0.004471964507951819</v>
      </c>
      <c r="GI173">
        <v>1</v>
      </c>
      <c r="GJ173">
        <v>2</v>
      </c>
      <c r="GK173">
        <v>2</v>
      </c>
      <c r="GL173" t="s">
        <v>476</v>
      </c>
      <c r="GM173">
        <v>3.10452</v>
      </c>
      <c r="GN173">
        <v>2.73534</v>
      </c>
      <c r="GO173">
        <v>0.154483</v>
      </c>
      <c r="GP173">
        <v>0.157837</v>
      </c>
      <c r="GQ173">
        <v>0.108991</v>
      </c>
      <c r="GR173">
        <v>0.108224</v>
      </c>
      <c r="GS173">
        <v>21781.8</v>
      </c>
      <c r="GT173">
        <v>21423.4</v>
      </c>
      <c r="GU173">
        <v>26298.2</v>
      </c>
      <c r="GV173">
        <v>25765.8</v>
      </c>
      <c r="GW173">
        <v>37614</v>
      </c>
      <c r="GX173">
        <v>35063.4</v>
      </c>
      <c r="GY173">
        <v>46017.2</v>
      </c>
      <c r="GZ173">
        <v>42551.2</v>
      </c>
      <c r="HA173">
        <v>1.92267</v>
      </c>
      <c r="HB173">
        <v>1.9709</v>
      </c>
      <c r="HC173">
        <v>0.112288</v>
      </c>
      <c r="HD173">
        <v>0</v>
      </c>
      <c r="HE173">
        <v>25.6484</v>
      </c>
      <c r="HF173">
        <v>999.9</v>
      </c>
      <c r="HG173">
        <v>56.8</v>
      </c>
      <c r="HH173">
        <v>29.1</v>
      </c>
      <c r="HI173">
        <v>25.5293</v>
      </c>
      <c r="HJ173">
        <v>60.5032</v>
      </c>
      <c r="HK173">
        <v>25.629</v>
      </c>
      <c r="HL173">
        <v>1</v>
      </c>
      <c r="HM173">
        <v>-0.113559</v>
      </c>
      <c r="HN173">
        <v>0.282495</v>
      </c>
      <c r="HO173">
        <v>20.2751</v>
      </c>
      <c r="HP173">
        <v>5.21609</v>
      </c>
      <c r="HQ173">
        <v>11.9788</v>
      </c>
      <c r="HR173">
        <v>4.96475</v>
      </c>
      <c r="HS173">
        <v>3.27402</v>
      </c>
      <c r="HT173">
        <v>9999</v>
      </c>
      <c r="HU173">
        <v>9999</v>
      </c>
      <c r="HV173">
        <v>9999</v>
      </c>
      <c r="HW173">
        <v>936.4</v>
      </c>
      <c r="HX173">
        <v>1.86417</v>
      </c>
      <c r="HY173">
        <v>1.86012</v>
      </c>
      <c r="HZ173">
        <v>1.85837</v>
      </c>
      <c r="IA173">
        <v>1.85986</v>
      </c>
      <c r="IB173">
        <v>1.85989</v>
      </c>
      <c r="IC173">
        <v>1.85824</v>
      </c>
      <c r="ID173">
        <v>1.85731</v>
      </c>
      <c r="IE173">
        <v>1.85231</v>
      </c>
      <c r="IF173">
        <v>0</v>
      </c>
      <c r="IG173">
        <v>0</v>
      </c>
      <c r="IH173">
        <v>0</v>
      </c>
      <c r="II173">
        <v>0</v>
      </c>
      <c r="IJ173" t="s">
        <v>433</v>
      </c>
      <c r="IK173" t="s">
        <v>434</v>
      </c>
      <c r="IL173" t="s">
        <v>435</v>
      </c>
      <c r="IM173" t="s">
        <v>435</v>
      </c>
      <c r="IN173" t="s">
        <v>435</v>
      </c>
      <c r="IO173" t="s">
        <v>435</v>
      </c>
      <c r="IP173">
        <v>0</v>
      </c>
      <c r="IQ173">
        <v>100</v>
      </c>
      <c r="IR173">
        <v>100</v>
      </c>
      <c r="IS173">
        <v>-0.906</v>
      </c>
      <c r="IT173">
        <v>0.2988</v>
      </c>
      <c r="IU173">
        <v>-0.3228139330668147</v>
      </c>
      <c r="IV173">
        <v>-0.001399286051689175</v>
      </c>
      <c r="IW173">
        <v>1.297619083215453E-06</v>
      </c>
      <c r="IX173">
        <v>-4.997941095464379E-10</v>
      </c>
      <c r="IY173">
        <v>-0.005634625857734406</v>
      </c>
      <c r="IZ173">
        <v>-0.003512179546530375</v>
      </c>
      <c r="JA173">
        <v>0.0008073039280847738</v>
      </c>
      <c r="JB173">
        <v>-5.485301315548657E-06</v>
      </c>
      <c r="JC173">
        <v>2</v>
      </c>
      <c r="JD173">
        <v>1997</v>
      </c>
      <c r="JE173">
        <v>1</v>
      </c>
      <c r="JF173">
        <v>25</v>
      </c>
      <c r="JG173">
        <v>916.4</v>
      </c>
      <c r="JH173">
        <v>916.5</v>
      </c>
      <c r="JI173">
        <v>2.28516</v>
      </c>
      <c r="JJ173">
        <v>2.61597</v>
      </c>
      <c r="JK173">
        <v>1.49658</v>
      </c>
      <c r="JL173">
        <v>2.39136</v>
      </c>
      <c r="JM173">
        <v>1.54907</v>
      </c>
      <c r="JN173">
        <v>2.40601</v>
      </c>
      <c r="JO173">
        <v>34.3725</v>
      </c>
      <c r="JP173">
        <v>24.2013</v>
      </c>
      <c r="JQ173">
        <v>18</v>
      </c>
      <c r="JR173">
        <v>489.721</v>
      </c>
      <c r="JS173">
        <v>533.629</v>
      </c>
      <c r="JT173">
        <v>24.8756</v>
      </c>
      <c r="JU173">
        <v>25.8469</v>
      </c>
      <c r="JV173">
        <v>30.0003</v>
      </c>
      <c r="JW173">
        <v>25.9188</v>
      </c>
      <c r="JX173">
        <v>25.8673</v>
      </c>
      <c r="JY173">
        <v>45.8467</v>
      </c>
      <c r="JZ173">
        <v>9.782080000000001</v>
      </c>
      <c r="KA173">
        <v>100</v>
      </c>
      <c r="KB173">
        <v>24.8163</v>
      </c>
      <c r="KC173">
        <v>988.571</v>
      </c>
      <c r="KD173">
        <v>23.6452</v>
      </c>
      <c r="KE173">
        <v>100.538</v>
      </c>
      <c r="KF173">
        <v>100.949</v>
      </c>
    </row>
    <row r="174" spans="1:292">
      <c r="A174">
        <v>156</v>
      </c>
      <c r="B174">
        <v>1679511428.6</v>
      </c>
      <c r="C174">
        <v>2841.099999904633</v>
      </c>
      <c r="D174" t="s">
        <v>745</v>
      </c>
      <c r="E174" t="s">
        <v>746</v>
      </c>
      <c r="F174">
        <v>5</v>
      </c>
      <c r="G174" t="s">
        <v>428</v>
      </c>
      <c r="H174">
        <v>1679511420.778571</v>
      </c>
      <c r="I174">
        <f>(J174)/1000</f>
        <v>0</v>
      </c>
      <c r="J174">
        <f>IF(DO174, AM174, AG174)</f>
        <v>0</v>
      </c>
      <c r="K174">
        <f>IF(DO174, AH174, AF174)</f>
        <v>0</v>
      </c>
      <c r="L174">
        <f>DQ174 - IF(AT174&gt;1, K174*DK174*100.0/(AV174*EE174), 0)</f>
        <v>0</v>
      </c>
      <c r="M174">
        <f>((S174-I174/2)*L174-K174)/(S174+I174/2)</f>
        <v>0</v>
      </c>
      <c r="N174">
        <f>M174*(DX174+DY174)/1000.0</f>
        <v>0</v>
      </c>
      <c r="O174">
        <f>(DQ174 - IF(AT174&gt;1, K174*DK174*100.0/(AV174*EE174), 0))*(DX174+DY174)/1000.0</f>
        <v>0</v>
      </c>
      <c r="P174">
        <f>2.0/((1/R174-1/Q174)+SIGN(R174)*SQRT((1/R174-1/Q174)*(1/R174-1/Q174) + 4*DL174/((DL174+1)*(DL174+1))*(2*1/R174*1/Q174-1/Q174*1/Q174)))</f>
        <v>0</v>
      </c>
      <c r="Q174">
        <f>IF(LEFT(DM174,1)&lt;&gt;"0",IF(LEFT(DM174,1)="1",3.0,DN174),$D$5+$E$5*(EE174*DX174/($K$5*1000))+$F$5*(EE174*DX174/($K$5*1000))*MAX(MIN(DK174,$J$5),$I$5)*MAX(MIN(DK174,$J$5),$I$5)+$G$5*MAX(MIN(DK174,$J$5),$I$5)*(EE174*DX174/($K$5*1000))+$H$5*(EE174*DX174/($K$5*1000))*(EE174*DX174/($K$5*1000)))</f>
        <v>0</v>
      </c>
      <c r="R174">
        <f>I174*(1000-(1000*0.61365*exp(17.502*V174/(240.97+V174))/(DX174+DY174)+DS174)/2)/(1000*0.61365*exp(17.502*V174/(240.97+V174))/(DX174+DY174)-DS174)</f>
        <v>0</v>
      </c>
      <c r="S174">
        <f>1/((DL174+1)/(P174/1.6)+1/(Q174/1.37)) + DL174/((DL174+1)/(P174/1.6) + DL174/(Q174/1.37))</f>
        <v>0</v>
      </c>
      <c r="T174">
        <f>(DG174*DJ174)</f>
        <v>0</v>
      </c>
      <c r="U174">
        <f>(DZ174+(T174+2*0.95*5.67E-8*(((DZ174+$B$9)+273)^4-(DZ174+273)^4)-44100*I174)/(1.84*29.3*Q174+8*0.95*5.67E-8*(DZ174+273)^3))</f>
        <v>0</v>
      </c>
      <c r="V174">
        <f>($C$9*EA174+$D$9*EB174+$E$9*U174)</f>
        <v>0</v>
      </c>
      <c r="W174">
        <f>0.61365*exp(17.502*V174/(240.97+V174))</f>
        <v>0</v>
      </c>
      <c r="X174">
        <f>(Y174/Z174*100)</f>
        <v>0</v>
      </c>
      <c r="Y174">
        <f>DS174*(DX174+DY174)/1000</f>
        <v>0</v>
      </c>
      <c r="Z174">
        <f>0.61365*exp(17.502*DZ174/(240.97+DZ174))</f>
        <v>0</v>
      </c>
      <c r="AA174">
        <f>(W174-DS174*(DX174+DY174)/1000)</f>
        <v>0</v>
      </c>
      <c r="AB174">
        <f>(-I174*44100)</f>
        <v>0</v>
      </c>
      <c r="AC174">
        <f>2*29.3*Q174*0.92*(DZ174-V174)</f>
        <v>0</v>
      </c>
      <c r="AD174">
        <f>2*0.95*5.67E-8*(((DZ174+$B$9)+273)^4-(V174+273)^4)</f>
        <v>0</v>
      </c>
      <c r="AE174">
        <f>T174+AD174+AB174+AC174</f>
        <v>0</v>
      </c>
      <c r="AF174">
        <f>DW174*AT174*(DR174-DQ174*(1000-AT174*DT174)/(1000-AT174*DS174))/(100*DK174)</f>
        <v>0</v>
      </c>
      <c r="AG174">
        <f>1000*DW174*AT174*(DS174-DT174)/(100*DK174*(1000-AT174*DS174))</f>
        <v>0</v>
      </c>
      <c r="AH174">
        <f>(AI174 - AJ174 - DX174*1E3/(8.314*(DZ174+273.15)) * AL174/DW174 * AK174) * DW174/(100*DK174) * (1000 - DT174)/1000</f>
        <v>0</v>
      </c>
      <c r="AI174">
        <v>997.1728125716759</v>
      </c>
      <c r="AJ174">
        <v>974.2288787878787</v>
      </c>
      <c r="AK174">
        <v>3.428981178224435</v>
      </c>
      <c r="AL174">
        <v>67.30139003579045</v>
      </c>
      <c r="AM174">
        <f>(AO174 - AN174 + DX174*1E3/(8.314*(DZ174+273.15)) * AQ174/DW174 * AP174) * DW174/(100*DK174) * 1000/(1000 - AO174)</f>
        <v>0</v>
      </c>
      <c r="AN174">
        <v>23.6158660958673</v>
      </c>
      <c r="AO174">
        <v>24.29025636363636</v>
      </c>
      <c r="AP174">
        <v>1.886101804221911E-05</v>
      </c>
      <c r="AQ174">
        <v>93.42874812251745</v>
      </c>
      <c r="AR174">
        <v>0</v>
      </c>
      <c r="AS174">
        <v>0</v>
      </c>
      <c r="AT174">
        <f>IF(AR174*$H$15&gt;=AV174,1.0,(AV174/(AV174-AR174*$H$15)))</f>
        <v>0</v>
      </c>
      <c r="AU174">
        <f>(AT174-1)*100</f>
        <v>0</v>
      </c>
      <c r="AV174">
        <f>MAX(0,($B$15+$C$15*EE174)/(1+$D$15*EE174)*DX174/(DZ174+273)*$E$15)</f>
        <v>0</v>
      </c>
      <c r="AW174" t="s">
        <v>429</v>
      </c>
      <c r="AX174" t="s">
        <v>429</v>
      </c>
      <c r="AY174">
        <v>0</v>
      </c>
      <c r="AZ174">
        <v>0</v>
      </c>
      <c r="BA174">
        <f>1-AY174/AZ174</f>
        <v>0</v>
      </c>
      <c r="BB174">
        <v>0</v>
      </c>
      <c r="BC174" t="s">
        <v>429</v>
      </c>
      <c r="BD174" t="s">
        <v>429</v>
      </c>
      <c r="BE174">
        <v>0</v>
      </c>
      <c r="BF174">
        <v>0</v>
      </c>
      <c r="BG174">
        <f>1-BE174/BF174</f>
        <v>0</v>
      </c>
      <c r="BH174">
        <v>0.5</v>
      </c>
      <c r="BI174">
        <f>DH174</f>
        <v>0</v>
      </c>
      <c r="BJ174">
        <f>K174</f>
        <v>0</v>
      </c>
      <c r="BK174">
        <f>BG174*BH174*BI174</f>
        <v>0</v>
      </c>
      <c r="BL174">
        <f>(BJ174-BB174)/BI174</f>
        <v>0</v>
      </c>
      <c r="BM174">
        <f>(AZ174-BF174)/BF174</f>
        <v>0</v>
      </c>
      <c r="BN174">
        <f>AY174/(BA174+AY174/BF174)</f>
        <v>0</v>
      </c>
      <c r="BO174" t="s">
        <v>429</v>
      </c>
      <c r="BP174">
        <v>0</v>
      </c>
      <c r="BQ174">
        <f>IF(BP174&lt;&gt;0, BP174, BN174)</f>
        <v>0</v>
      </c>
      <c r="BR174">
        <f>1-BQ174/BF174</f>
        <v>0</v>
      </c>
      <c r="BS174">
        <f>(BF174-BE174)/(BF174-BQ174)</f>
        <v>0</v>
      </c>
      <c r="BT174">
        <f>(AZ174-BF174)/(AZ174-BQ174)</f>
        <v>0</v>
      </c>
      <c r="BU174">
        <f>(BF174-BE174)/(BF174-AY174)</f>
        <v>0</v>
      </c>
      <c r="BV174">
        <f>(AZ174-BF174)/(AZ174-AY174)</f>
        <v>0</v>
      </c>
      <c r="BW174">
        <f>(BS174*BQ174/BE174)</f>
        <v>0</v>
      </c>
      <c r="BX174">
        <f>(1-BW174)</f>
        <v>0</v>
      </c>
      <c r="DG174">
        <f>$B$13*EF174+$C$13*EG174+$F$13*ER174*(1-EU174)</f>
        <v>0</v>
      </c>
      <c r="DH174">
        <f>DG174*DI174</f>
        <v>0</v>
      </c>
      <c r="DI174">
        <f>($B$13*$D$11+$C$13*$D$11+$F$13*((FE174+EW174)/MAX(FE174+EW174+FF174, 0.1)*$I$11+FF174/MAX(FE174+EW174+FF174, 0.1)*$J$11))/($B$13+$C$13+$F$13)</f>
        <v>0</v>
      </c>
      <c r="DJ174">
        <f>($B$13*$K$11+$C$13*$K$11+$F$13*((FE174+EW174)/MAX(FE174+EW174+FF174, 0.1)*$P$11+FF174/MAX(FE174+EW174+FF174, 0.1)*$Q$11))/($B$13+$C$13+$F$13)</f>
        <v>0</v>
      </c>
      <c r="DK174">
        <v>1.91</v>
      </c>
      <c r="DL174">
        <v>0.5</v>
      </c>
      <c r="DM174" t="s">
        <v>430</v>
      </c>
      <c r="DN174">
        <v>2</v>
      </c>
      <c r="DO174" t="b">
        <v>1</v>
      </c>
      <c r="DP174">
        <v>1679511420.778571</v>
      </c>
      <c r="DQ174">
        <v>926.0592857142857</v>
      </c>
      <c r="DR174">
        <v>957.985607142857</v>
      </c>
      <c r="DS174">
        <v>24.28460714285714</v>
      </c>
      <c r="DT174">
        <v>23.58761785714285</v>
      </c>
      <c r="DU174">
        <v>926.9623214285714</v>
      </c>
      <c r="DV174">
        <v>23.98572857142857</v>
      </c>
      <c r="DW174">
        <v>500.0388214285715</v>
      </c>
      <c r="DX174">
        <v>89.99893928571429</v>
      </c>
      <c r="DY174">
        <v>0.09996092499999999</v>
      </c>
      <c r="DZ174">
        <v>26.38394285714286</v>
      </c>
      <c r="EA174">
        <v>27.49525714285714</v>
      </c>
      <c r="EB174">
        <v>999.9000000000002</v>
      </c>
      <c r="EC174">
        <v>0</v>
      </c>
      <c r="ED174">
        <v>0</v>
      </c>
      <c r="EE174">
        <v>10002.72392857143</v>
      </c>
      <c r="EF174">
        <v>0</v>
      </c>
      <c r="EG174">
        <v>12.4464</v>
      </c>
      <c r="EH174">
        <v>-31.926325</v>
      </c>
      <c r="EI174">
        <v>949.1081428571428</v>
      </c>
      <c r="EJ174">
        <v>981.1282142857144</v>
      </c>
      <c r="EK174">
        <v>0.6970073214285712</v>
      </c>
      <c r="EL174">
        <v>957.985607142857</v>
      </c>
      <c r="EM174">
        <v>23.58761785714285</v>
      </c>
      <c r="EN174">
        <v>2.185590714285714</v>
      </c>
      <c r="EO174">
        <v>2.122859642857143</v>
      </c>
      <c r="EP174">
        <v>18.85707857142857</v>
      </c>
      <c r="EQ174">
        <v>18.39176071428571</v>
      </c>
      <c r="ER174">
        <v>1999.992857142857</v>
      </c>
      <c r="ES174">
        <v>0.9799949999999998</v>
      </c>
      <c r="ET174">
        <v>0.02000519999999999</v>
      </c>
      <c r="EU174">
        <v>0</v>
      </c>
      <c r="EV174">
        <v>164.5567142857143</v>
      </c>
      <c r="EW174">
        <v>5.00078</v>
      </c>
      <c r="EX174">
        <v>3285.709642857144</v>
      </c>
      <c r="EY174">
        <v>16379.54642857143</v>
      </c>
      <c r="EZ174">
        <v>37.81889285714285</v>
      </c>
      <c r="FA174">
        <v>38.93039285714286</v>
      </c>
      <c r="FB174">
        <v>38.39696428571428</v>
      </c>
      <c r="FC174">
        <v>38.31228571428571</v>
      </c>
      <c r="FD174">
        <v>39.06885714285714</v>
      </c>
      <c r="FE174">
        <v>1955.082857142857</v>
      </c>
      <c r="FF174">
        <v>39.91</v>
      </c>
      <c r="FG174">
        <v>0</v>
      </c>
      <c r="FH174">
        <v>1679511410.8</v>
      </c>
      <c r="FI174">
        <v>0</v>
      </c>
      <c r="FJ174">
        <v>164.54932</v>
      </c>
      <c r="FK174">
        <v>-0.2161538450785646</v>
      </c>
      <c r="FL174">
        <v>-0.1807692359740347</v>
      </c>
      <c r="FM174">
        <v>3285.7612</v>
      </c>
      <c r="FN174">
        <v>15</v>
      </c>
      <c r="FO174">
        <v>0</v>
      </c>
      <c r="FP174" t="s">
        <v>431</v>
      </c>
      <c r="FQ174">
        <v>1679456443.1</v>
      </c>
      <c r="FR174">
        <v>1679456433.1</v>
      </c>
      <c r="FS174">
        <v>0</v>
      </c>
      <c r="FT174">
        <v>-0.109</v>
      </c>
      <c r="FU174">
        <v>0.019</v>
      </c>
      <c r="FV174">
        <v>-0.823</v>
      </c>
      <c r="FW174">
        <v>0.271</v>
      </c>
      <c r="FX174">
        <v>420</v>
      </c>
      <c r="FY174">
        <v>24</v>
      </c>
      <c r="FZ174">
        <v>0.71</v>
      </c>
      <c r="GA174">
        <v>0.25</v>
      </c>
      <c r="GB174">
        <v>-31.9049575</v>
      </c>
      <c r="GC174">
        <v>-0.1350878048779712</v>
      </c>
      <c r="GD174">
        <v>0.09149058390757997</v>
      </c>
      <c r="GE174">
        <v>0</v>
      </c>
      <c r="GF174">
        <v>0.7015270499999999</v>
      </c>
      <c r="GG174">
        <v>-0.1698054934333978</v>
      </c>
      <c r="GH174">
        <v>0.01905654627411536</v>
      </c>
      <c r="GI174">
        <v>1</v>
      </c>
      <c r="GJ174">
        <v>1</v>
      </c>
      <c r="GK174">
        <v>2</v>
      </c>
      <c r="GL174" t="s">
        <v>432</v>
      </c>
      <c r="GM174">
        <v>3.10471</v>
      </c>
      <c r="GN174">
        <v>2.7352</v>
      </c>
      <c r="GO174">
        <v>0.156082</v>
      </c>
      <c r="GP174">
        <v>0.15941</v>
      </c>
      <c r="GQ174">
        <v>0.109028</v>
      </c>
      <c r="GR174">
        <v>0.10828</v>
      </c>
      <c r="GS174">
        <v>21740.8</v>
      </c>
      <c r="GT174">
        <v>21383.4</v>
      </c>
      <c r="GU174">
        <v>26298.4</v>
      </c>
      <c r="GV174">
        <v>25765.7</v>
      </c>
      <c r="GW174">
        <v>37612.2</v>
      </c>
      <c r="GX174">
        <v>35061.5</v>
      </c>
      <c r="GY174">
        <v>46016.8</v>
      </c>
      <c r="GZ174">
        <v>42551.4</v>
      </c>
      <c r="HA174">
        <v>1.92297</v>
      </c>
      <c r="HB174">
        <v>1.9708</v>
      </c>
      <c r="HC174">
        <v>0.1131</v>
      </c>
      <c r="HD174">
        <v>0</v>
      </c>
      <c r="HE174">
        <v>25.6507</v>
      </c>
      <c r="HF174">
        <v>999.9</v>
      </c>
      <c r="HG174">
        <v>56.8</v>
      </c>
      <c r="HH174">
        <v>29.1</v>
      </c>
      <c r="HI174">
        <v>25.5303</v>
      </c>
      <c r="HJ174">
        <v>60.2232</v>
      </c>
      <c r="HK174">
        <v>25.3205</v>
      </c>
      <c r="HL174">
        <v>1</v>
      </c>
      <c r="HM174">
        <v>-0.112358</v>
      </c>
      <c r="HN174">
        <v>0.405801</v>
      </c>
      <c r="HO174">
        <v>20.2748</v>
      </c>
      <c r="HP174">
        <v>5.21549</v>
      </c>
      <c r="HQ174">
        <v>11.9788</v>
      </c>
      <c r="HR174">
        <v>4.96455</v>
      </c>
      <c r="HS174">
        <v>3.27393</v>
      </c>
      <c r="HT174">
        <v>9999</v>
      </c>
      <c r="HU174">
        <v>9999</v>
      </c>
      <c r="HV174">
        <v>9999</v>
      </c>
      <c r="HW174">
        <v>936.4</v>
      </c>
      <c r="HX174">
        <v>1.86417</v>
      </c>
      <c r="HY174">
        <v>1.86012</v>
      </c>
      <c r="HZ174">
        <v>1.85834</v>
      </c>
      <c r="IA174">
        <v>1.85985</v>
      </c>
      <c r="IB174">
        <v>1.85989</v>
      </c>
      <c r="IC174">
        <v>1.85828</v>
      </c>
      <c r="ID174">
        <v>1.85732</v>
      </c>
      <c r="IE174">
        <v>1.85232</v>
      </c>
      <c r="IF174">
        <v>0</v>
      </c>
      <c r="IG174">
        <v>0</v>
      </c>
      <c r="IH174">
        <v>0</v>
      </c>
      <c r="II174">
        <v>0</v>
      </c>
      <c r="IJ174" t="s">
        <v>433</v>
      </c>
      <c r="IK174" t="s">
        <v>434</v>
      </c>
      <c r="IL174" t="s">
        <v>435</v>
      </c>
      <c r="IM174" t="s">
        <v>435</v>
      </c>
      <c r="IN174" t="s">
        <v>435</v>
      </c>
      <c r="IO174" t="s">
        <v>435</v>
      </c>
      <c r="IP174">
        <v>0</v>
      </c>
      <c r="IQ174">
        <v>100</v>
      </c>
      <c r="IR174">
        <v>100</v>
      </c>
      <c r="IS174">
        <v>-0.91</v>
      </c>
      <c r="IT174">
        <v>0.299</v>
      </c>
      <c r="IU174">
        <v>-0.3228139330668147</v>
      </c>
      <c r="IV174">
        <v>-0.001399286051689175</v>
      </c>
      <c r="IW174">
        <v>1.297619083215453E-06</v>
      </c>
      <c r="IX174">
        <v>-4.997941095464379E-10</v>
      </c>
      <c r="IY174">
        <v>-0.005634625857734406</v>
      </c>
      <c r="IZ174">
        <v>-0.003512179546530375</v>
      </c>
      <c r="JA174">
        <v>0.0008073039280847738</v>
      </c>
      <c r="JB174">
        <v>-5.485301315548657E-06</v>
      </c>
      <c r="JC174">
        <v>2</v>
      </c>
      <c r="JD174">
        <v>1997</v>
      </c>
      <c r="JE174">
        <v>1</v>
      </c>
      <c r="JF174">
        <v>25</v>
      </c>
      <c r="JG174">
        <v>916.4</v>
      </c>
      <c r="JH174">
        <v>916.6</v>
      </c>
      <c r="JI174">
        <v>2.31201</v>
      </c>
      <c r="JJ174">
        <v>2.61475</v>
      </c>
      <c r="JK174">
        <v>1.49658</v>
      </c>
      <c r="JL174">
        <v>2.39136</v>
      </c>
      <c r="JM174">
        <v>1.54907</v>
      </c>
      <c r="JN174">
        <v>2.41211</v>
      </c>
      <c r="JO174">
        <v>34.3725</v>
      </c>
      <c r="JP174">
        <v>24.2013</v>
      </c>
      <c r="JQ174">
        <v>18</v>
      </c>
      <c r="JR174">
        <v>489.909</v>
      </c>
      <c r="JS174">
        <v>533.582</v>
      </c>
      <c r="JT174">
        <v>24.8343</v>
      </c>
      <c r="JU174">
        <v>25.8491</v>
      </c>
      <c r="JV174">
        <v>30.0009</v>
      </c>
      <c r="JW174">
        <v>25.9206</v>
      </c>
      <c r="JX174">
        <v>25.8696</v>
      </c>
      <c r="JY174">
        <v>46.396</v>
      </c>
      <c r="JZ174">
        <v>9.782080000000001</v>
      </c>
      <c r="KA174">
        <v>100</v>
      </c>
      <c r="KB174">
        <v>24.8275</v>
      </c>
      <c r="KC174">
        <v>1008.61</v>
      </c>
      <c r="KD174">
        <v>23.6418</v>
      </c>
      <c r="KE174">
        <v>100.537</v>
      </c>
      <c r="KF174">
        <v>100.949</v>
      </c>
    </row>
    <row r="175" spans="1:292">
      <c r="A175">
        <v>157</v>
      </c>
      <c r="B175">
        <v>1679511433.6</v>
      </c>
      <c r="C175">
        <v>2846.099999904633</v>
      </c>
      <c r="D175" t="s">
        <v>747</v>
      </c>
      <c r="E175" t="s">
        <v>748</v>
      </c>
      <c r="F175">
        <v>5</v>
      </c>
      <c r="G175" t="s">
        <v>428</v>
      </c>
      <c r="H175">
        <v>1679511426.081481</v>
      </c>
      <c r="I175">
        <f>(J175)/1000</f>
        <v>0</v>
      </c>
      <c r="J175">
        <f>IF(DO175, AM175, AG175)</f>
        <v>0</v>
      </c>
      <c r="K175">
        <f>IF(DO175, AH175, AF175)</f>
        <v>0</v>
      </c>
      <c r="L175">
        <f>DQ175 - IF(AT175&gt;1, K175*DK175*100.0/(AV175*EE175), 0)</f>
        <v>0</v>
      </c>
      <c r="M175">
        <f>((S175-I175/2)*L175-K175)/(S175+I175/2)</f>
        <v>0</v>
      </c>
      <c r="N175">
        <f>M175*(DX175+DY175)/1000.0</f>
        <v>0</v>
      </c>
      <c r="O175">
        <f>(DQ175 - IF(AT175&gt;1, K175*DK175*100.0/(AV175*EE175), 0))*(DX175+DY175)/1000.0</f>
        <v>0</v>
      </c>
      <c r="P175">
        <f>2.0/((1/R175-1/Q175)+SIGN(R175)*SQRT((1/R175-1/Q175)*(1/R175-1/Q175) + 4*DL175/((DL175+1)*(DL175+1))*(2*1/R175*1/Q175-1/Q175*1/Q175)))</f>
        <v>0</v>
      </c>
      <c r="Q175">
        <f>IF(LEFT(DM175,1)&lt;&gt;"0",IF(LEFT(DM175,1)="1",3.0,DN175),$D$5+$E$5*(EE175*DX175/($K$5*1000))+$F$5*(EE175*DX175/($K$5*1000))*MAX(MIN(DK175,$J$5),$I$5)*MAX(MIN(DK175,$J$5),$I$5)+$G$5*MAX(MIN(DK175,$J$5),$I$5)*(EE175*DX175/($K$5*1000))+$H$5*(EE175*DX175/($K$5*1000))*(EE175*DX175/($K$5*1000)))</f>
        <v>0</v>
      </c>
      <c r="R175">
        <f>I175*(1000-(1000*0.61365*exp(17.502*V175/(240.97+V175))/(DX175+DY175)+DS175)/2)/(1000*0.61365*exp(17.502*V175/(240.97+V175))/(DX175+DY175)-DS175)</f>
        <v>0</v>
      </c>
      <c r="S175">
        <f>1/((DL175+1)/(P175/1.6)+1/(Q175/1.37)) + DL175/((DL175+1)/(P175/1.6) + DL175/(Q175/1.37))</f>
        <v>0</v>
      </c>
      <c r="T175">
        <f>(DG175*DJ175)</f>
        <v>0</v>
      </c>
      <c r="U175">
        <f>(DZ175+(T175+2*0.95*5.67E-8*(((DZ175+$B$9)+273)^4-(DZ175+273)^4)-44100*I175)/(1.84*29.3*Q175+8*0.95*5.67E-8*(DZ175+273)^3))</f>
        <v>0</v>
      </c>
      <c r="V175">
        <f>($C$9*EA175+$D$9*EB175+$E$9*U175)</f>
        <v>0</v>
      </c>
      <c r="W175">
        <f>0.61365*exp(17.502*V175/(240.97+V175))</f>
        <v>0</v>
      </c>
      <c r="X175">
        <f>(Y175/Z175*100)</f>
        <v>0</v>
      </c>
      <c r="Y175">
        <f>DS175*(DX175+DY175)/1000</f>
        <v>0</v>
      </c>
      <c r="Z175">
        <f>0.61365*exp(17.502*DZ175/(240.97+DZ175))</f>
        <v>0</v>
      </c>
      <c r="AA175">
        <f>(W175-DS175*(DX175+DY175)/1000)</f>
        <v>0</v>
      </c>
      <c r="AB175">
        <f>(-I175*44100)</f>
        <v>0</v>
      </c>
      <c r="AC175">
        <f>2*29.3*Q175*0.92*(DZ175-V175)</f>
        <v>0</v>
      </c>
      <c r="AD175">
        <f>2*0.95*5.67E-8*(((DZ175+$B$9)+273)^4-(V175+273)^4)</f>
        <v>0</v>
      </c>
      <c r="AE175">
        <f>T175+AD175+AB175+AC175</f>
        <v>0</v>
      </c>
      <c r="AF175">
        <f>DW175*AT175*(DR175-DQ175*(1000-AT175*DT175)/(1000-AT175*DS175))/(100*DK175)</f>
        <v>0</v>
      </c>
      <c r="AG175">
        <f>1000*DW175*AT175*(DS175-DT175)/(100*DK175*(1000-AT175*DS175))</f>
        <v>0</v>
      </c>
      <c r="AH175">
        <f>(AI175 - AJ175 - DX175*1E3/(8.314*(DZ175+273.15)) * AL175/DW175 * AK175) * DW175/(100*DK175) * (1000 - DT175)/1000</f>
        <v>0</v>
      </c>
      <c r="AI175">
        <v>1014.160995310841</v>
      </c>
      <c r="AJ175">
        <v>991.4046060606059</v>
      </c>
      <c r="AK175">
        <v>3.433680835280928</v>
      </c>
      <c r="AL175">
        <v>67.30139003579045</v>
      </c>
      <c r="AM175">
        <f>(AO175 - AN175 + DX175*1E3/(8.314*(DZ175+273.15)) * AQ175/DW175 * AP175) * DW175/(100*DK175) * 1000/(1000 - AO175)</f>
        <v>0</v>
      </c>
      <c r="AN175">
        <v>23.6236819483314</v>
      </c>
      <c r="AO175">
        <v>24.30224666666666</v>
      </c>
      <c r="AP175">
        <v>2.474267273209218E-05</v>
      </c>
      <c r="AQ175">
        <v>93.42874812251745</v>
      </c>
      <c r="AR175">
        <v>0</v>
      </c>
      <c r="AS175">
        <v>0</v>
      </c>
      <c r="AT175">
        <f>IF(AR175*$H$15&gt;=AV175,1.0,(AV175/(AV175-AR175*$H$15)))</f>
        <v>0</v>
      </c>
      <c r="AU175">
        <f>(AT175-1)*100</f>
        <v>0</v>
      </c>
      <c r="AV175">
        <f>MAX(0,($B$15+$C$15*EE175)/(1+$D$15*EE175)*DX175/(DZ175+273)*$E$15)</f>
        <v>0</v>
      </c>
      <c r="AW175" t="s">
        <v>429</v>
      </c>
      <c r="AX175" t="s">
        <v>429</v>
      </c>
      <c r="AY175">
        <v>0</v>
      </c>
      <c r="AZ175">
        <v>0</v>
      </c>
      <c r="BA175">
        <f>1-AY175/AZ175</f>
        <v>0</v>
      </c>
      <c r="BB175">
        <v>0</v>
      </c>
      <c r="BC175" t="s">
        <v>429</v>
      </c>
      <c r="BD175" t="s">
        <v>429</v>
      </c>
      <c r="BE175">
        <v>0</v>
      </c>
      <c r="BF175">
        <v>0</v>
      </c>
      <c r="BG175">
        <f>1-BE175/BF175</f>
        <v>0</v>
      </c>
      <c r="BH175">
        <v>0.5</v>
      </c>
      <c r="BI175">
        <f>DH175</f>
        <v>0</v>
      </c>
      <c r="BJ175">
        <f>K175</f>
        <v>0</v>
      </c>
      <c r="BK175">
        <f>BG175*BH175*BI175</f>
        <v>0</v>
      </c>
      <c r="BL175">
        <f>(BJ175-BB175)/BI175</f>
        <v>0</v>
      </c>
      <c r="BM175">
        <f>(AZ175-BF175)/BF175</f>
        <v>0</v>
      </c>
      <c r="BN175">
        <f>AY175/(BA175+AY175/BF175)</f>
        <v>0</v>
      </c>
      <c r="BO175" t="s">
        <v>429</v>
      </c>
      <c r="BP175">
        <v>0</v>
      </c>
      <c r="BQ175">
        <f>IF(BP175&lt;&gt;0, BP175, BN175)</f>
        <v>0</v>
      </c>
      <c r="BR175">
        <f>1-BQ175/BF175</f>
        <v>0</v>
      </c>
      <c r="BS175">
        <f>(BF175-BE175)/(BF175-BQ175)</f>
        <v>0</v>
      </c>
      <c r="BT175">
        <f>(AZ175-BF175)/(AZ175-BQ175)</f>
        <v>0</v>
      </c>
      <c r="BU175">
        <f>(BF175-BE175)/(BF175-AY175)</f>
        <v>0</v>
      </c>
      <c r="BV175">
        <f>(AZ175-BF175)/(AZ175-AY175)</f>
        <v>0</v>
      </c>
      <c r="BW175">
        <f>(BS175*BQ175/BE175)</f>
        <v>0</v>
      </c>
      <c r="BX175">
        <f>(1-BW175)</f>
        <v>0</v>
      </c>
      <c r="DG175">
        <f>$B$13*EF175+$C$13*EG175+$F$13*ER175*(1-EU175)</f>
        <v>0</v>
      </c>
      <c r="DH175">
        <f>DG175*DI175</f>
        <v>0</v>
      </c>
      <c r="DI175">
        <f>($B$13*$D$11+$C$13*$D$11+$F$13*((FE175+EW175)/MAX(FE175+EW175+FF175, 0.1)*$I$11+FF175/MAX(FE175+EW175+FF175, 0.1)*$J$11))/($B$13+$C$13+$F$13)</f>
        <v>0</v>
      </c>
      <c r="DJ175">
        <f>($B$13*$K$11+$C$13*$K$11+$F$13*((FE175+EW175)/MAX(FE175+EW175+FF175, 0.1)*$P$11+FF175/MAX(FE175+EW175+FF175, 0.1)*$Q$11))/($B$13+$C$13+$F$13)</f>
        <v>0</v>
      </c>
      <c r="DK175">
        <v>1.91</v>
      </c>
      <c r="DL175">
        <v>0.5</v>
      </c>
      <c r="DM175" t="s">
        <v>430</v>
      </c>
      <c r="DN175">
        <v>2</v>
      </c>
      <c r="DO175" t="b">
        <v>1</v>
      </c>
      <c r="DP175">
        <v>1679511426.081481</v>
      </c>
      <c r="DQ175">
        <v>943.8314444444442</v>
      </c>
      <c r="DR175">
        <v>975.691888888889</v>
      </c>
      <c r="DS175">
        <v>24.28847407407407</v>
      </c>
      <c r="DT175">
        <v>23.60543333333333</v>
      </c>
      <c r="DU175">
        <v>944.7395925925927</v>
      </c>
      <c r="DV175">
        <v>23.9895</v>
      </c>
      <c r="DW175">
        <v>500.013111111111</v>
      </c>
      <c r="DX175">
        <v>89.99903333333332</v>
      </c>
      <c r="DY175">
        <v>0.09994835555555553</v>
      </c>
      <c r="DZ175">
        <v>26.38422592592593</v>
      </c>
      <c r="EA175">
        <v>27.50072592592592</v>
      </c>
      <c r="EB175">
        <v>999.9000000000001</v>
      </c>
      <c r="EC175">
        <v>0</v>
      </c>
      <c r="ED175">
        <v>0</v>
      </c>
      <c r="EE175">
        <v>9999.763703703704</v>
      </c>
      <c r="EF175">
        <v>0</v>
      </c>
      <c r="EG175">
        <v>12.4464</v>
      </c>
      <c r="EH175">
        <v>-31.86035555555555</v>
      </c>
      <c r="EI175">
        <v>967.3265185185185</v>
      </c>
      <c r="EJ175">
        <v>999.2802222222223</v>
      </c>
      <c r="EK175">
        <v>0.683051</v>
      </c>
      <c r="EL175">
        <v>975.691888888889</v>
      </c>
      <c r="EM175">
        <v>23.60543333333333</v>
      </c>
      <c r="EN175">
        <v>2.185940740740741</v>
      </c>
      <c r="EO175">
        <v>2.124465555555556</v>
      </c>
      <c r="EP175">
        <v>18.85964074074074</v>
      </c>
      <c r="EQ175">
        <v>18.40381481481481</v>
      </c>
      <c r="ER175">
        <v>1999.994074074074</v>
      </c>
      <c r="ES175">
        <v>0.9799949999999998</v>
      </c>
      <c r="ET175">
        <v>0.02000519999999999</v>
      </c>
      <c r="EU175">
        <v>0</v>
      </c>
      <c r="EV175">
        <v>164.4932222222222</v>
      </c>
      <c r="EW175">
        <v>5.00078</v>
      </c>
      <c r="EX175">
        <v>3285.56</v>
      </c>
      <c r="EY175">
        <v>16379.56666666666</v>
      </c>
      <c r="EZ175">
        <v>37.80748148148148</v>
      </c>
      <c r="FA175">
        <v>38.91633333333333</v>
      </c>
      <c r="FB175">
        <v>38.38392592592592</v>
      </c>
      <c r="FC175">
        <v>38.30303703703703</v>
      </c>
      <c r="FD175">
        <v>39.05766666666667</v>
      </c>
      <c r="FE175">
        <v>1955.084074074074</v>
      </c>
      <c r="FF175">
        <v>39.91</v>
      </c>
      <c r="FG175">
        <v>0</v>
      </c>
      <c r="FH175">
        <v>1679511415.6</v>
      </c>
      <c r="FI175">
        <v>0</v>
      </c>
      <c r="FJ175">
        <v>164.49612</v>
      </c>
      <c r="FK175">
        <v>-1.359000002625618</v>
      </c>
      <c r="FL175">
        <v>-2.903846157718461</v>
      </c>
      <c r="FM175">
        <v>3285.5904</v>
      </c>
      <c r="FN175">
        <v>15</v>
      </c>
      <c r="FO175">
        <v>0</v>
      </c>
      <c r="FP175" t="s">
        <v>431</v>
      </c>
      <c r="FQ175">
        <v>1679456443.1</v>
      </c>
      <c r="FR175">
        <v>1679456433.1</v>
      </c>
      <c r="FS175">
        <v>0</v>
      </c>
      <c r="FT175">
        <v>-0.109</v>
      </c>
      <c r="FU175">
        <v>0.019</v>
      </c>
      <c r="FV175">
        <v>-0.823</v>
      </c>
      <c r="FW175">
        <v>0.271</v>
      </c>
      <c r="FX175">
        <v>420</v>
      </c>
      <c r="FY175">
        <v>24</v>
      </c>
      <c r="FZ175">
        <v>0.71</v>
      </c>
      <c r="GA175">
        <v>0.25</v>
      </c>
      <c r="GB175">
        <v>-31.9018825</v>
      </c>
      <c r="GC175">
        <v>0.4268318949344039</v>
      </c>
      <c r="GD175">
        <v>0.0915380628140552</v>
      </c>
      <c r="GE175">
        <v>0</v>
      </c>
      <c r="GF175">
        <v>0.6931444</v>
      </c>
      <c r="GG175">
        <v>-0.1916602401500967</v>
      </c>
      <c r="GH175">
        <v>0.02038608460666245</v>
      </c>
      <c r="GI175">
        <v>1</v>
      </c>
      <c r="GJ175">
        <v>1</v>
      </c>
      <c r="GK175">
        <v>2</v>
      </c>
      <c r="GL175" t="s">
        <v>432</v>
      </c>
      <c r="GM175">
        <v>3.10455</v>
      </c>
      <c r="GN175">
        <v>2.73551</v>
      </c>
      <c r="GO175">
        <v>0.157835</v>
      </c>
      <c r="GP175">
        <v>0.161131</v>
      </c>
      <c r="GQ175">
        <v>0.109061</v>
      </c>
      <c r="GR175">
        <v>0.108286</v>
      </c>
      <c r="GS175">
        <v>21695.5</v>
      </c>
      <c r="GT175">
        <v>21339.5</v>
      </c>
      <c r="GU175">
        <v>26298.2</v>
      </c>
      <c r="GV175">
        <v>25765.5</v>
      </c>
      <c r="GW175">
        <v>37611.1</v>
      </c>
      <c r="GX175">
        <v>35061.5</v>
      </c>
      <c r="GY175">
        <v>46016.9</v>
      </c>
      <c r="GZ175">
        <v>42551.5</v>
      </c>
      <c r="HA175">
        <v>1.9227</v>
      </c>
      <c r="HB175">
        <v>1.9708</v>
      </c>
      <c r="HC175">
        <v>0.112899</v>
      </c>
      <c r="HD175">
        <v>0</v>
      </c>
      <c r="HE175">
        <v>25.6534</v>
      </c>
      <c r="HF175">
        <v>999.9</v>
      </c>
      <c r="HG175">
        <v>56.8</v>
      </c>
      <c r="HH175">
        <v>29.1</v>
      </c>
      <c r="HI175">
        <v>25.5284</v>
      </c>
      <c r="HJ175">
        <v>60.4432</v>
      </c>
      <c r="HK175">
        <v>25.5489</v>
      </c>
      <c r="HL175">
        <v>1</v>
      </c>
      <c r="HM175">
        <v>-0.112632</v>
      </c>
      <c r="HN175">
        <v>0.294793</v>
      </c>
      <c r="HO175">
        <v>20.2748</v>
      </c>
      <c r="HP175">
        <v>5.21519</v>
      </c>
      <c r="HQ175">
        <v>11.9784</v>
      </c>
      <c r="HR175">
        <v>4.9647</v>
      </c>
      <c r="HS175">
        <v>3.27385</v>
      </c>
      <c r="HT175">
        <v>9999</v>
      </c>
      <c r="HU175">
        <v>9999</v>
      </c>
      <c r="HV175">
        <v>9999</v>
      </c>
      <c r="HW175">
        <v>936.4</v>
      </c>
      <c r="HX175">
        <v>1.86417</v>
      </c>
      <c r="HY175">
        <v>1.86009</v>
      </c>
      <c r="HZ175">
        <v>1.85837</v>
      </c>
      <c r="IA175">
        <v>1.85987</v>
      </c>
      <c r="IB175">
        <v>1.85989</v>
      </c>
      <c r="IC175">
        <v>1.85828</v>
      </c>
      <c r="ID175">
        <v>1.8573</v>
      </c>
      <c r="IE175">
        <v>1.85232</v>
      </c>
      <c r="IF175">
        <v>0</v>
      </c>
      <c r="IG175">
        <v>0</v>
      </c>
      <c r="IH175">
        <v>0</v>
      </c>
      <c r="II175">
        <v>0</v>
      </c>
      <c r="IJ175" t="s">
        <v>433</v>
      </c>
      <c r="IK175" t="s">
        <v>434</v>
      </c>
      <c r="IL175" t="s">
        <v>435</v>
      </c>
      <c r="IM175" t="s">
        <v>435</v>
      </c>
      <c r="IN175" t="s">
        <v>435</v>
      </c>
      <c r="IO175" t="s">
        <v>435</v>
      </c>
      <c r="IP175">
        <v>0</v>
      </c>
      <c r="IQ175">
        <v>100</v>
      </c>
      <c r="IR175">
        <v>100</v>
      </c>
      <c r="IS175">
        <v>-0.915</v>
      </c>
      <c r="IT175">
        <v>0.2994</v>
      </c>
      <c r="IU175">
        <v>-0.3228139330668147</v>
      </c>
      <c r="IV175">
        <v>-0.001399286051689175</v>
      </c>
      <c r="IW175">
        <v>1.297619083215453E-06</v>
      </c>
      <c r="IX175">
        <v>-4.997941095464379E-10</v>
      </c>
      <c r="IY175">
        <v>-0.005634625857734406</v>
      </c>
      <c r="IZ175">
        <v>-0.003512179546530375</v>
      </c>
      <c r="JA175">
        <v>0.0008073039280847738</v>
      </c>
      <c r="JB175">
        <v>-5.485301315548657E-06</v>
      </c>
      <c r="JC175">
        <v>2</v>
      </c>
      <c r="JD175">
        <v>1997</v>
      </c>
      <c r="JE175">
        <v>1</v>
      </c>
      <c r="JF175">
        <v>25</v>
      </c>
      <c r="JG175">
        <v>916.5</v>
      </c>
      <c r="JH175">
        <v>916.7</v>
      </c>
      <c r="JI175">
        <v>2.34497</v>
      </c>
      <c r="JJ175">
        <v>2.61841</v>
      </c>
      <c r="JK175">
        <v>1.49658</v>
      </c>
      <c r="JL175">
        <v>2.39136</v>
      </c>
      <c r="JM175">
        <v>1.54907</v>
      </c>
      <c r="JN175">
        <v>2.38403</v>
      </c>
      <c r="JO175">
        <v>34.3725</v>
      </c>
      <c r="JP175">
        <v>24.1926</v>
      </c>
      <c r="JQ175">
        <v>18</v>
      </c>
      <c r="JR175">
        <v>489.769</v>
      </c>
      <c r="JS175">
        <v>533.604</v>
      </c>
      <c r="JT175">
        <v>24.8213</v>
      </c>
      <c r="JU175">
        <v>25.8512</v>
      </c>
      <c r="JV175">
        <v>30.0001</v>
      </c>
      <c r="JW175">
        <v>25.9229</v>
      </c>
      <c r="JX175">
        <v>25.8717</v>
      </c>
      <c r="JY175">
        <v>47.0669</v>
      </c>
      <c r="JZ175">
        <v>9.782080000000001</v>
      </c>
      <c r="KA175">
        <v>100</v>
      </c>
      <c r="KB175">
        <v>24.8242</v>
      </c>
      <c r="KC175">
        <v>1021.97</v>
      </c>
      <c r="KD175">
        <v>23.6418</v>
      </c>
      <c r="KE175">
        <v>100.537</v>
      </c>
      <c r="KF175">
        <v>100.949</v>
      </c>
    </row>
    <row r="176" spans="1:292">
      <c r="A176">
        <v>158</v>
      </c>
      <c r="B176">
        <v>1679511438.6</v>
      </c>
      <c r="C176">
        <v>2851.099999904633</v>
      </c>
      <c r="D176" t="s">
        <v>749</v>
      </c>
      <c r="E176" t="s">
        <v>750</v>
      </c>
      <c r="F176">
        <v>5</v>
      </c>
      <c r="G176" t="s">
        <v>428</v>
      </c>
      <c r="H176">
        <v>1679511430.796428</v>
      </c>
      <c r="I176">
        <f>(J176)/1000</f>
        <v>0</v>
      </c>
      <c r="J176">
        <f>IF(DO176, AM176, AG176)</f>
        <v>0</v>
      </c>
      <c r="K176">
        <f>IF(DO176, AH176, AF176)</f>
        <v>0</v>
      </c>
      <c r="L176">
        <f>DQ176 - IF(AT176&gt;1, K176*DK176*100.0/(AV176*EE176), 0)</f>
        <v>0</v>
      </c>
      <c r="M176">
        <f>((S176-I176/2)*L176-K176)/(S176+I176/2)</f>
        <v>0</v>
      </c>
      <c r="N176">
        <f>M176*(DX176+DY176)/1000.0</f>
        <v>0</v>
      </c>
      <c r="O176">
        <f>(DQ176 - IF(AT176&gt;1, K176*DK176*100.0/(AV176*EE176), 0))*(DX176+DY176)/1000.0</f>
        <v>0</v>
      </c>
      <c r="P176">
        <f>2.0/((1/R176-1/Q176)+SIGN(R176)*SQRT((1/R176-1/Q176)*(1/R176-1/Q176) + 4*DL176/((DL176+1)*(DL176+1))*(2*1/R176*1/Q176-1/Q176*1/Q176)))</f>
        <v>0</v>
      </c>
      <c r="Q176">
        <f>IF(LEFT(DM176,1)&lt;&gt;"0",IF(LEFT(DM176,1)="1",3.0,DN176),$D$5+$E$5*(EE176*DX176/($K$5*1000))+$F$5*(EE176*DX176/($K$5*1000))*MAX(MIN(DK176,$J$5),$I$5)*MAX(MIN(DK176,$J$5),$I$5)+$G$5*MAX(MIN(DK176,$J$5),$I$5)*(EE176*DX176/($K$5*1000))+$H$5*(EE176*DX176/($K$5*1000))*(EE176*DX176/($K$5*1000)))</f>
        <v>0</v>
      </c>
      <c r="R176">
        <f>I176*(1000-(1000*0.61365*exp(17.502*V176/(240.97+V176))/(DX176+DY176)+DS176)/2)/(1000*0.61365*exp(17.502*V176/(240.97+V176))/(DX176+DY176)-DS176)</f>
        <v>0</v>
      </c>
      <c r="S176">
        <f>1/((DL176+1)/(P176/1.6)+1/(Q176/1.37)) + DL176/((DL176+1)/(P176/1.6) + DL176/(Q176/1.37))</f>
        <v>0</v>
      </c>
      <c r="T176">
        <f>(DG176*DJ176)</f>
        <v>0</v>
      </c>
      <c r="U176">
        <f>(DZ176+(T176+2*0.95*5.67E-8*(((DZ176+$B$9)+273)^4-(DZ176+273)^4)-44100*I176)/(1.84*29.3*Q176+8*0.95*5.67E-8*(DZ176+273)^3))</f>
        <v>0</v>
      </c>
      <c r="V176">
        <f>($C$9*EA176+$D$9*EB176+$E$9*U176)</f>
        <v>0</v>
      </c>
      <c r="W176">
        <f>0.61365*exp(17.502*V176/(240.97+V176))</f>
        <v>0</v>
      </c>
      <c r="X176">
        <f>(Y176/Z176*100)</f>
        <v>0</v>
      </c>
      <c r="Y176">
        <f>DS176*(DX176+DY176)/1000</f>
        <v>0</v>
      </c>
      <c r="Z176">
        <f>0.61365*exp(17.502*DZ176/(240.97+DZ176))</f>
        <v>0</v>
      </c>
      <c r="AA176">
        <f>(W176-DS176*(DX176+DY176)/1000)</f>
        <v>0</v>
      </c>
      <c r="AB176">
        <f>(-I176*44100)</f>
        <v>0</v>
      </c>
      <c r="AC176">
        <f>2*29.3*Q176*0.92*(DZ176-V176)</f>
        <v>0</v>
      </c>
      <c r="AD176">
        <f>2*0.95*5.67E-8*(((DZ176+$B$9)+273)^4-(V176+273)^4)</f>
        <v>0</v>
      </c>
      <c r="AE176">
        <f>T176+AD176+AB176+AC176</f>
        <v>0</v>
      </c>
      <c r="AF176">
        <f>DW176*AT176*(DR176-DQ176*(1000-AT176*DT176)/(1000-AT176*DS176))/(100*DK176)</f>
        <v>0</v>
      </c>
      <c r="AG176">
        <f>1000*DW176*AT176*(DS176-DT176)/(100*DK176*(1000-AT176*DS176))</f>
        <v>0</v>
      </c>
      <c r="AH176">
        <f>(AI176 - AJ176 - DX176*1E3/(8.314*(DZ176+273.15)) * AL176/DW176 * AK176) * DW176/(100*DK176) * (1000 - DT176)/1000</f>
        <v>0</v>
      </c>
      <c r="AI176">
        <v>1031.388174529398</v>
      </c>
      <c r="AJ176">
        <v>1008.461824242424</v>
      </c>
      <c r="AK176">
        <v>3.416187661280461</v>
      </c>
      <c r="AL176">
        <v>67.30139003579045</v>
      </c>
      <c r="AM176">
        <f>(AO176 - AN176 + DX176*1E3/(8.314*(DZ176+273.15)) * AQ176/DW176 * AP176) * DW176/(100*DK176) * 1000/(1000 - AO176)</f>
        <v>0</v>
      </c>
      <c r="AN176">
        <v>23.62309688736905</v>
      </c>
      <c r="AO176">
        <v>24.30500606060606</v>
      </c>
      <c r="AP176">
        <v>3.241900682878377E-06</v>
      </c>
      <c r="AQ176">
        <v>93.42874812251745</v>
      </c>
      <c r="AR176">
        <v>0</v>
      </c>
      <c r="AS176">
        <v>0</v>
      </c>
      <c r="AT176">
        <f>IF(AR176*$H$15&gt;=AV176,1.0,(AV176/(AV176-AR176*$H$15)))</f>
        <v>0</v>
      </c>
      <c r="AU176">
        <f>(AT176-1)*100</f>
        <v>0</v>
      </c>
      <c r="AV176">
        <f>MAX(0,($B$15+$C$15*EE176)/(1+$D$15*EE176)*DX176/(DZ176+273)*$E$15)</f>
        <v>0</v>
      </c>
      <c r="AW176" t="s">
        <v>429</v>
      </c>
      <c r="AX176" t="s">
        <v>429</v>
      </c>
      <c r="AY176">
        <v>0</v>
      </c>
      <c r="AZ176">
        <v>0</v>
      </c>
      <c r="BA176">
        <f>1-AY176/AZ176</f>
        <v>0</v>
      </c>
      <c r="BB176">
        <v>0</v>
      </c>
      <c r="BC176" t="s">
        <v>429</v>
      </c>
      <c r="BD176" t="s">
        <v>429</v>
      </c>
      <c r="BE176">
        <v>0</v>
      </c>
      <c r="BF176">
        <v>0</v>
      </c>
      <c r="BG176">
        <f>1-BE176/BF176</f>
        <v>0</v>
      </c>
      <c r="BH176">
        <v>0.5</v>
      </c>
      <c r="BI176">
        <f>DH176</f>
        <v>0</v>
      </c>
      <c r="BJ176">
        <f>K176</f>
        <v>0</v>
      </c>
      <c r="BK176">
        <f>BG176*BH176*BI176</f>
        <v>0</v>
      </c>
      <c r="BL176">
        <f>(BJ176-BB176)/BI176</f>
        <v>0</v>
      </c>
      <c r="BM176">
        <f>(AZ176-BF176)/BF176</f>
        <v>0</v>
      </c>
      <c r="BN176">
        <f>AY176/(BA176+AY176/BF176)</f>
        <v>0</v>
      </c>
      <c r="BO176" t="s">
        <v>429</v>
      </c>
      <c r="BP176">
        <v>0</v>
      </c>
      <c r="BQ176">
        <f>IF(BP176&lt;&gt;0, BP176, BN176)</f>
        <v>0</v>
      </c>
      <c r="BR176">
        <f>1-BQ176/BF176</f>
        <v>0</v>
      </c>
      <c r="BS176">
        <f>(BF176-BE176)/(BF176-BQ176)</f>
        <v>0</v>
      </c>
      <c r="BT176">
        <f>(AZ176-BF176)/(AZ176-BQ176)</f>
        <v>0</v>
      </c>
      <c r="BU176">
        <f>(BF176-BE176)/(BF176-AY176)</f>
        <v>0</v>
      </c>
      <c r="BV176">
        <f>(AZ176-BF176)/(AZ176-AY176)</f>
        <v>0</v>
      </c>
      <c r="BW176">
        <f>(BS176*BQ176/BE176)</f>
        <v>0</v>
      </c>
      <c r="BX176">
        <f>(1-BW176)</f>
        <v>0</v>
      </c>
      <c r="DG176">
        <f>$B$13*EF176+$C$13*EG176+$F$13*ER176*(1-EU176)</f>
        <v>0</v>
      </c>
      <c r="DH176">
        <f>DG176*DI176</f>
        <v>0</v>
      </c>
      <c r="DI176">
        <f>($B$13*$D$11+$C$13*$D$11+$F$13*((FE176+EW176)/MAX(FE176+EW176+FF176, 0.1)*$I$11+FF176/MAX(FE176+EW176+FF176, 0.1)*$J$11))/($B$13+$C$13+$F$13)</f>
        <v>0</v>
      </c>
      <c r="DJ176">
        <f>($B$13*$K$11+$C$13*$K$11+$F$13*((FE176+EW176)/MAX(FE176+EW176+FF176, 0.1)*$P$11+FF176/MAX(FE176+EW176+FF176, 0.1)*$Q$11))/($B$13+$C$13+$F$13)</f>
        <v>0</v>
      </c>
      <c r="DK176">
        <v>1.91</v>
      </c>
      <c r="DL176">
        <v>0.5</v>
      </c>
      <c r="DM176" t="s">
        <v>430</v>
      </c>
      <c r="DN176">
        <v>2</v>
      </c>
      <c r="DO176" t="b">
        <v>1</v>
      </c>
      <c r="DP176">
        <v>1679511430.796428</v>
      </c>
      <c r="DQ176">
        <v>959.5749285714288</v>
      </c>
      <c r="DR176">
        <v>991.48675</v>
      </c>
      <c r="DS176">
        <v>24.29526071428571</v>
      </c>
      <c r="DT176">
        <v>23.61951428571428</v>
      </c>
      <c r="DU176">
        <v>960.487642857143</v>
      </c>
      <c r="DV176">
        <v>23.99611785714286</v>
      </c>
      <c r="DW176">
        <v>500.0235000000001</v>
      </c>
      <c r="DX176">
        <v>90.00034285714285</v>
      </c>
      <c r="DY176">
        <v>0.09993279285714285</v>
      </c>
      <c r="DZ176">
        <v>26.38391785714286</v>
      </c>
      <c r="EA176">
        <v>27.50249285714285</v>
      </c>
      <c r="EB176">
        <v>999.9000000000002</v>
      </c>
      <c r="EC176">
        <v>0</v>
      </c>
      <c r="ED176">
        <v>0</v>
      </c>
      <c r="EE176">
        <v>9997.696428571429</v>
      </c>
      <c r="EF176">
        <v>0</v>
      </c>
      <c r="EG176">
        <v>12.4464</v>
      </c>
      <c r="EH176">
        <v>-31.91142857142857</v>
      </c>
      <c r="EI176">
        <v>983.4684285714285</v>
      </c>
      <c r="EJ176">
        <v>1015.471428571429</v>
      </c>
      <c r="EK176">
        <v>0.6757512857142858</v>
      </c>
      <c r="EL176">
        <v>991.48675</v>
      </c>
      <c r="EM176">
        <v>23.61951428571428</v>
      </c>
      <c r="EN176">
        <v>2.186583214285714</v>
      </c>
      <c r="EO176">
        <v>2.125764285714286</v>
      </c>
      <c r="EP176">
        <v>18.86434642857143</v>
      </c>
      <c r="EQ176">
        <v>18.41356428571428</v>
      </c>
      <c r="ER176">
        <v>2000.004285714286</v>
      </c>
      <c r="ES176">
        <v>0.979995107142857</v>
      </c>
      <c r="ET176">
        <v>0.02000508928571428</v>
      </c>
      <c r="EU176">
        <v>0</v>
      </c>
      <c r="EV176">
        <v>164.5106071428572</v>
      </c>
      <c r="EW176">
        <v>5.00078</v>
      </c>
      <c r="EX176">
        <v>3285.264642857143</v>
      </c>
      <c r="EY176">
        <v>16379.65357142857</v>
      </c>
      <c r="EZ176">
        <v>37.78753571428571</v>
      </c>
      <c r="FA176">
        <v>38.90378571428572</v>
      </c>
      <c r="FB176">
        <v>38.38139285714285</v>
      </c>
      <c r="FC176">
        <v>38.28764285714285</v>
      </c>
      <c r="FD176">
        <v>39.04</v>
      </c>
      <c r="FE176">
        <v>1955.094285714285</v>
      </c>
      <c r="FF176">
        <v>39.91</v>
      </c>
      <c r="FG176">
        <v>0</v>
      </c>
      <c r="FH176">
        <v>1679511421</v>
      </c>
      <c r="FI176">
        <v>0</v>
      </c>
      <c r="FJ176">
        <v>164.5249230769231</v>
      </c>
      <c r="FK176">
        <v>0.3309401867239349</v>
      </c>
      <c r="FL176">
        <v>-6.394188034037147</v>
      </c>
      <c r="FM176">
        <v>3285.221923076923</v>
      </c>
      <c r="FN176">
        <v>15</v>
      </c>
      <c r="FO176">
        <v>0</v>
      </c>
      <c r="FP176" t="s">
        <v>431</v>
      </c>
      <c r="FQ176">
        <v>1679456443.1</v>
      </c>
      <c r="FR176">
        <v>1679456433.1</v>
      </c>
      <c r="FS176">
        <v>0</v>
      </c>
      <c r="FT176">
        <v>-0.109</v>
      </c>
      <c r="FU176">
        <v>0.019</v>
      </c>
      <c r="FV176">
        <v>-0.823</v>
      </c>
      <c r="FW176">
        <v>0.271</v>
      </c>
      <c r="FX176">
        <v>420</v>
      </c>
      <c r="FY176">
        <v>24</v>
      </c>
      <c r="FZ176">
        <v>0.71</v>
      </c>
      <c r="GA176">
        <v>0.25</v>
      </c>
      <c r="GB176">
        <v>-31.88994749999999</v>
      </c>
      <c r="GC176">
        <v>-0.3863020637898282</v>
      </c>
      <c r="GD176">
        <v>0.0897515626256726</v>
      </c>
      <c r="GE176">
        <v>0</v>
      </c>
      <c r="GF176">
        <v>0.682948</v>
      </c>
      <c r="GG176">
        <v>-0.08234114071294614</v>
      </c>
      <c r="GH176">
        <v>0.01478177838421345</v>
      </c>
      <c r="GI176">
        <v>1</v>
      </c>
      <c r="GJ176">
        <v>1</v>
      </c>
      <c r="GK176">
        <v>2</v>
      </c>
      <c r="GL176" t="s">
        <v>432</v>
      </c>
      <c r="GM176">
        <v>3.10462</v>
      </c>
      <c r="GN176">
        <v>2.73525</v>
      </c>
      <c r="GO176">
        <v>0.159576</v>
      </c>
      <c r="GP176">
        <v>0.16286</v>
      </c>
      <c r="GQ176">
        <v>0.109073</v>
      </c>
      <c r="GR176">
        <v>0.108277</v>
      </c>
      <c r="GS176">
        <v>21650.5</v>
      </c>
      <c r="GT176">
        <v>21295.5</v>
      </c>
      <c r="GU176">
        <v>26298</v>
      </c>
      <c r="GV176">
        <v>25765.5</v>
      </c>
      <c r="GW176">
        <v>37610.5</v>
      </c>
      <c r="GX176">
        <v>35061.7</v>
      </c>
      <c r="GY176">
        <v>46016.6</v>
      </c>
      <c r="GZ176">
        <v>42551</v>
      </c>
      <c r="HA176">
        <v>1.92273</v>
      </c>
      <c r="HB176">
        <v>1.9709</v>
      </c>
      <c r="HC176">
        <v>0.113826</v>
      </c>
      <c r="HD176">
        <v>0</v>
      </c>
      <c r="HE176">
        <v>25.6552</v>
      </c>
      <c r="HF176">
        <v>999.9</v>
      </c>
      <c r="HG176">
        <v>56.8</v>
      </c>
      <c r="HH176">
        <v>29.1</v>
      </c>
      <c r="HI176">
        <v>25.5269</v>
      </c>
      <c r="HJ176">
        <v>60.4532</v>
      </c>
      <c r="HK176">
        <v>25.3125</v>
      </c>
      <c r="HL176">
        <v>1</v>
      </c>
      <c r="HM176">
        <v>-0.112622</v>
      </c>
      <c r="HN176">
        <v>0.28887</v>
      </c>
      <c r="HO176">
        <v>20.2749</v>
      </c>
      <c r="HP176">
        <v>5.21534</v>
      </c>
      <c r="HQ176">
        <v>11.979</v>
      </c>
      <c r="HR176">
        <v>4.9646</v>
      </c>
      <c r="HS176">
        <v>3.27373</v>
      </c>
      <c r="HT176">
        <v>9999</v>
      </c>
      <c r="HU176">
        <v>9999</v>
      </c>
      <c r="HV176">
        <v>9999</v>
      </c>
      <c r="HW176">
        <v>936.4</v>
      </c>
      <c r="HX176">
        <v>1.86417</v>
      </c>
      <c r="HY176">
        <v>1.86008</v>
      </c>
      <c r="HZ176">
        <v>1.85836</v>
      </c>
      <c r="IA176">
        <v>1.85984</v>
      </c>
      <c r="IB176">
        <v>1.85989</v>
      </c>
      <c r="IC176">
        <v>1.85826</v>
      </c>
      <c r="ID176">
        <v>1.85731</v>
      </c>
      <c r="IE176">
        <v>1.85228</v>
      </c>
      <c r="IF176">
        <v>0</v>
      </c>
      <c r="IG176">
        <v>0</v>
      </c>
      <c r="IH176">
        <v>0</v>
      </c>
      <c r="II176">
        <v>0</v>
      </c>
      <c r="IJ176" t="s">
        <v>433</v>
      </c>
      <c r="IK176" t="s">
        <v>434</v>
      </c>
      <c r="IL176" t="s">
        <v>435</v>
      </c>
      <c r="IM176" t="s">
        <v>435</v>
      </c>
      <c r="IN176" t="s">
        <v>435</v>
      </c>
      <c r="IO176" t="s">
        <v>435</v>
      </c>
      <c r="IP176">
        <v>0</v>
      </c>
      <c r="IQ176">
        <v>100</v>
      </c>
      <c r="IR176">
        <v>100</v>
      </c>
      <c r="IS176">
        <v>-0.92</v>
      </c>
      <c r="IT176">
        <v>0.2994</v>
      </c>
      <c r="IU176">
        <v>-0.3228139330668147</v>
      </c>
      <c r="IV176">
        <v>-0.001399286051689175</v>
      </c>
      <c r="IW176">
        <v>1.297619083215453E-06</v>
      </c>
      <c r="IX176">
        <v>-4.997941095464379E-10</v>
      </c>
      <c r="IY176">
        <v>-0.005634625857734406</v>
      </c>
      <c r="IZ176">
        <v>-0.003512179546530375</v>
      </c>
      <c r="JA176">
        <v>0.0008073039280847738</v>
      </c>
      <c r="JB176">
        <v>-5.485301315548657E-06</v>
      </c>
      <c r="JC176">
        <v>2</v>
      </c>
      <c r="JD176">
        <v>1997</v>
      </c>
      <c r="JE176">
        <v>1</v>
      </c>
      <c r="JF176">
        <v>25</v>
      </c>
      <c r="JG176">
        <v>916.6</v>
      </c>
      <c r="JH176">
        <v>916.8</v>
      </c>
      <c r="JI176">
        <v>2.37427</v>
      </c>
      <c r="JJ176">
        <v>2.61841</v>
      </c>
      <c r="JK176">
        <v>1.49658</v>
      </c>
      <c r="JL176">
        <v>2.39258</v>
      </c>
      <c r="JM176">
        <v>1.54907</v>
      </c>
      <c r="JN176">
        <v>2.32788</v>
      </c>
      <c r="JO176">
        <v>34.3725</v>
      </c>
      <c r="JP176">
        <v>24.1926</v>
      </c>
      <c r="JQ176">
        <v>18</v>
      </c>
      <c r="JR176">
        <v>489.804</v>
      </c>
      <c r="JS176">
        <v>533.693</v>
      </c>
      <c r="JT176">
        <v>24.8203</v>
      </c>
      <c r="JU176">
        <v>25.8534</v>
      </c>
      <c r="JV176">
        <v>30.0001</v>
      </c>
      <c r="JW176">
        <v>25.9254</v>
      </c>
      <c r="JX176">
        <v>25.8739</v>
      </c>
      <c r="JY176">
        <v>47.6507</v>
      </c>
      <c r="JZ176">
        <v>9.782080000000001</v>
      </c>
      <c r="KA176">
        <v>100</v>
      </c>
      <c r="KB176">
        <v>24.8142</v>
      </c>
      <c r="KC176">
        <v>1042</v>
      </c>
      <c r="KD176">
        <v>23.6418</v>
      </c>
      <c r="KE176">
        <v>100.536</v>
      </c>
      <c r="KF176">
        <v>100.948</v>
      </c>
    </row>
    <row r="177" spans="1:292">
      <c r="A177">
        <v>159</v>
      </c>
      <c r="B177">
        <v>1679511443.6</v>
      </c>
      <c r="C177">
        <v>2856.099999904633</v>
      </c>
      <c r="D177" t="s">
        <v>751</v>
      </c>
      <c r="E177" t="s">
        <v>752</v>
      </c>
      <c r="F177">
        <v>5</v>
      </c>
      <c r="G177" t="s">
        <v>428</v>
      </c>
      <c r="H177">
        <v>1679511436.1</v>
      </c>
      <c r="I177">
        <f>(J177)/1000</f>
        <v>0</v>
      </c>
      <c r="J177">
        <f>IF(DO177, AM177, AG177)</f>
        <v>0</v>
      </c>
      <c r="K177">
        <f>IF(DO177, AH177, AF177)</f>
        <v>0</v>
      </c>
      <c r="L177">
        <f>DQ177 - IF(AT177&gt;1, K177*DK177*100.0/(AV177*EE177), 0)</f>
        <v>0</v>
      </c>
      <c r="M177">
        <f>((S177-I177/2)*L177-K177)/(S177+I177/2)</f>
        <v>0</v>
      </c>
      <c r="N177">
        <f>M177*(DX177+DY177)/1000.0</f>
        <v>0</v>
      </c>
      <c r="O177">
        <f>(DQ177 - IF(AT177&gt;1, K177*DK177*100.0/(AV177*EE177), 0))*(DX177+DY177)/1000.0</f>
        <v>0</v>
      </c>
      <c r="P177">
        <f>2.0/((1/R177-1/Q177)+SIGN(R177)*SQRT((1/R177-1/Q177)*(1/R177-1/Q177) + 4*DL177/((DL177+1)*(DL177+1))*(2*1/R177*1/Q177-1/Q177*1/Q177)))</f>
        <v>0</v>
      </c>
      <c r="Q177">
        <f>IF(LEFT(DM177,1)&lt;&gt;"0",IF(LEFT(DM177,1)="1",3.0,DN177),$D$5+$E$5*(EE177*DX177/($K$5*1000))+$F$5*(EE177*DX177/($K$5*1000))*MAX(MIN(DK177,$J$5),$I$5)*MAX(MIN(DK177,$J$5),$I$5)+$G$5*MAX(MIN(DK177,$J$5),$I$5)*(EE177*DX177/($K$5*1000))+$H$5*(EE177*DX177/($K$5*1000))*(EE177*DX177/($K$5*1000)))</f>
        <v>0</v>
      </c>
      <c r="R177">
        <f>I177*(1000-(1000*0.61365*exp(17.502*V177/(240.97+V177))/(DX177+DY177)+DS177)/2)/(1000*0.61365*exp(17.502*V177/(240.97+V177))/(DX177+DY177)-DS177)</f>
        <v>0</v>
      </c>
      <c r="S177">
        <f>1/((DL177+1)/(P177/1.6)+1/(Q177/1.37)) + DL177/((DL177+1)/(P177/1.6) + DL177/(Q177/1.37))</f>
        <v>0</v>
      </c>
      <c r="T177">
        <f>(DG177*DJ177)</f>
        <v>0</v>
      </c>
      <c r="U177">
        <f>(DZ177+(T177+2*0.95*5.67E-8*(((DZ177+$B$9)+273)^4-(DZ177+273)^4)-44100*I177)/(1.84*29.3*Q177+8*0.95*5.67E-8*(DZ177+273)^3))</f>
        <v>0</v>
      </c>
      <c r="V177">
        <f>($C$9*EA177+$D$9*EB177+$E$9*U177)</f>
        <v>0</v>
      </c>
      <c r="W177">
        <f>0.61365*exp(17.502*V177/(240.97+V177))</f>
        <v>0</v>
      </c>
      <c r="X177">
        <f>(Y177/Z177*100)</f>
        <v>0</v>
      </c>
      <c r="Y177">
        <f>DS177*(DX177+DY177)/1000</f>
        <v>0</v>
      </c>
      <c r="Z177">
        <f>0.61365*exp(17.502*DZ177/(240.97+DZ177))</f>
        <v>0</v>
      </c>
      <c r="AA177">
        <f>(W177-DS177*(DX177+DY177)/1000)</f>
        <v>0</v>
      </c>
      <c r="AB177">
        <f>(-I177*44100)</f>
        <v>0</v>
      </c>
      <c r="AC177">
        <f>2*29.3*Q177*0.92*(DZ177-V177)</f>
        <v>0</v>
      </c>
      <c r="AD177">
        <f>2*0.95*5.67E-8*(((DZ177+$B$9)+273)^4-(V177+273)^4)</f>
        <v>0</v>
      </c>
      <c r="AE177">
        <f>T177+AD177+AB177+AC177</f>
        <v>0</v>
      </c>
      <c r="AF177">
        <f>DW177*AT177*(DR177-DQ177*(1000-AT177*DT177)/(1000-AT177*DS177))/(100*DK177)</f>
        <v>0</v>
      </c>
      <c r="AG177">
        <f>1000*DW177*AT177*(DS177-DT177)/(100*DK177*(1000-AT177*DS177))</f>
        <v>0</v>
      </c>
      <c r="AH177">
        <f>(AI177 - AJ177 - DX177*1E3/(8.314*(DZ177+273.15)) * AL177/DW177 * AK177) * DW177/(100*DK177) * (1000 - DT177)/1000</f>
        <v>0</v>
      </c>
      <c r="AI177">
        <v>1048.480633238503</v>
      </c>
      <c r="AJ177">
        <v>1025.658242424242</v>
      </c>
      <c r="AK177">
        <v>3.448664052530935</v>
      </c>
      <c r="AL177">
        <v>67.30139003579045</v>
      </c>
      <c r="AM177">
        <f>(AO177 - AN177 + DX177*1E3/(8.314*(DZ177+273.15)) * AQ177/DW177 * AP177) * DW177/(100*DK177) * 1000/(1000 - AO177)</f>
        <v>0</v>
      </c>
      <c r="AN177">
        <v>23.62005287779771</v>
      </c>
      <c r="AO177">
        <v>24.30484666666666</v>
      </c>
      <c r="AP177">
        <v>-6.414981777555142E-07</v>
      </c>
      <c r="AQ177">
        <v>93.42874812251745</v>
      </c>
      <c r="AR177">
        <v>0</v>
      </c>
      <c r="AS177">
        <v>0</v>
      </c>
      <c r="AT177">
        <f>IF(AR177*$H$15&gt;=AV177,1.0,(AV177/(AV177-AR177*$H$15)))</f>
        <v>0</v>
      </c>
      <c r="AU177">
        <f>(AT177-1)*100</f>
        <v>0</v>
      </c>
      <c r="AV177">
        <f>MAX(0,($B$15+$C$15*EE177)/(1+$D$15*EE177)*DX177/(DZ177+273)*$E$15)</f>
        <v>0</v>
      </c>
      <c r="AW177" t="s">
        <v>429</v>
      </c>
      <c r="AX177" t="s">
        <v>429</v>
      </c>
      <c r="AY177">
        <v>0</v>
      </c>
      <c r="AZ177">
        <v>0</v>
      </c>
      <c r="BA177">
        <f>1-AY177/AZ177</f>
        <v>0</v>
      </c>
      <c r="BB177">
        <v>0</v>
      </c>
      <c r="BC177" t="s">
        <v>429</v>
      </c>
      <c r="BD177" t="s">
        <v>429</v>
      </c>
      <c r="BE177">
        <v>0</v>
      </c>
      <c r="BF177">
        <v>0</v>
      </c>
      <c r="BG177">
        <f>1-BE177/BF177</f>
        <v>0</v>
      </c>
      <c r="BH177">
        <v>0.5</v>
      </c>
      <c r="BI177">
        <f>DH177</f>
        <v>0</v>
      </c>
      <c r="BJ177">
        <f>K177</f>
        <v>0</v>
      </c>
      <c r="BK177">
        <f>BG177*BH177*BI177</f>
        <v>0</v>
      </c>
      <c r="BL177">
        <f>(BJ177-BB177)/BI177</f>
        <v>0</v>
      </c>
      <c r="BM177">
        <f>(AZ177-BF177)/BF177</f>
        <v>0</v>
      </c>
      <c r="BN177">
        <f>AY177/(BA177+AY177/BF177)</f>
        <v>0</v>
      </c>
      <c r="BO177" t="s">
        <v>429</v>
      </c>
      <c r="BP177">
        <v>0</v>
      </c>
      <c r="BQ177">
        <f>IF(BP177&lt;&gt;0, BP177, BN177)</f>
        <v>0</v>
      </c>
      <c r="BR177">
        <f>1-BQ177/BF177</f>
        <v>0</v>
      </c>
      <c r="BS177">
        <f>(BF177-BE177)/(BF177-BQ177)</f>
        <v>0</v>
      </c>
      <c r="BT177">
        <f>(AZ177-BF177)/(AZ177-BQ177)</f>
        <v>0</v>
      </c>
      <c r="BU177">
        <f>(BF177-BE177)/(BF177-AY177)</f>
        <v>0</v>
      </c>
      <c r="BV177">
        <f>(AZ177-BF177)/(AZ177-AY177)</f>
        <v>0</v>
      </c>
      <c r="BW177">
        <f>(BS177*BQ177/BE177)</f>
        <v>0</v>
      </c>
      <c r="BX177">
        <f>(1-BW177)</f>
        <v>0</v>
      </c>
      <c r="DG177">
        <f>$B$13*EF177+$C$13*EG177+$F$13*ER177*(1-EU177)</f>
        <v>0</v>
      </c>
      <c r="DH177">
        <f>DG177*DI177</f>
        <v>0</v>
      </c>
      <c r="DI177">
        <f>($B$13*$D$11+$C$13*$D$11+$F$13*((FE177+EW177)/MAX(FE177+EW177+FF177, 0.1)*$I$11+FF177/MAX(FE177+EW177+FF177, 0.1)*$J$11))/($B$13+$C$13+$F$13)</f>
        <v>0</v>
      </c>
      <c r="DJ177">
        <f>($B$13*$K$11+$C$13*$K$11+$F$13*((FE177+EW177)/MAX(FE177+EW177+FF177, 0.1)*$P$11+FF177/MAX(FE177+EW177+FF177, 0.1)*$Q$11))/($B$13+$C$13+$F$13)</f>
        <v>0</v>
      </c>
      <c r="DK177">
        <v>1.91</v>
      </c>
      <c r="DL177">
        <v>0.5</v>
      </c>
      <c r="DM177" t="s">
        <v>430</v>
      </c>
      <c r="DN177">
        <v>2</v>
      </c>
      <c r="DO177" t="b">
        <v>1</v>
      </c>
      <c r="DP177">
        <v>1679511436.1</v>
      </c>
      <c r="DQ177">
        <v>977.3003333333335</v>
      </c>
      <c r="DR177">
        <v>1009.224296296296</v>
      </c>
      <c r="DS177">
        <v>24.30231851851851</v>
      </c>
      <c r="DT177">
        <v>23.62187777777778</v>
      </c>
      <c r="DU177">
        <v>978.2184814814815</v>
      </c>
      <c r="DV177">
        <v>24.00299629629629</v>
      </c>
      <c r="DW177">
        <v>500.0111111111112</v>
      </c>
      <c r="DX177">
        <v>90.00194444444445</v>
      </c>
      <c r="DY177">
        <v>0.09992439629629629</v>
      </c>
      <c r="DZ177">
        <v>26.38318148148148</v>
      </c>
      <c r="EA177">
        <v>27.51116666666667</v>
      </c>
      <c r="EB177">
        <v>999.9000000000001</v>
      </c>
      <c r="EC177">
        <v>0</v>
      </c>
      <c r="ED177">
        <v>0</v>
      </c>
      <c r="EE177">
        <v>9997.543333333333</v>
      </c>
      <c r="EF177">
        <v>0</v>
      </c>
      <c r="EG177">
        <v>12.4464</v>
      </c>
      <c r="EH177">
        <v>-31.92353703703704</v>
      </c>
      <c r="EI177">
        <v>1001.642333333333</v>
      </c>
      <c r="EJ177">
        <v>1033.640740740741</v>
      </c>
      <c r="EK177">
        <v>0.6804484444444445</v>
      </c>
      <c r="EL177">
        <v>1009.224296296296</v>
      </c>
      <c r="EM177">
        <v>23.62187777777778</v>
      </c>
      <c r="EN177">
        <v>2.187256666666666</v>
      </c>
      <c r="EO177">
        <v>2.126015185185185</v>
      </c>
      <c r="EP177">
        <v>18.86928518518518</v>
      </c>
      <c r="EQ177">
        <v>18.41544074074074</v>
      </c>
      <c r="ER177">
        <v>2000.010740740741</v>
      </c>
      <c r="ES177">
        <v>0.979995111111111</v>
      </c>
      <c r="ET177">
        <v>0.02000507777777778</v>
      </c>
      <c r="EU177">
        <v>0</v>
      </c>
      <c r="EV177">
        <v>164.5063333333333</v>
      </c>
      <c r="EW177">
        <v>5.00078</v>
      </c>
      <c r="EX177">
        <v>3284.895555555556</v>
      </c>
      <c r="EY177">
        <v>16379.71111111111</v>
      </c>
      <c r="EZ177">
        <v>37.76822222222222</v>
      </c>
      <c r="FA177">
        <v>38.89107407407408</v>
      </c>
      <c r="FB177">
        <v>38.36318518518519</v>
      </c>
      <c r="FC177">
        <v>38.27748148148148</v>
      </c>
      <c r="FD177">
        <v>39.02518518518518</v>
      </c>
      <c r="FE177">
        <v>1955.100740740741</v>
      </c>
      <c r="FF177">
        <v>39.91</v>
      </c>
      <c r="FG177">
        <v>0</v>
      </c>
      <c r="FH177">
        <v>1679511425.8</v>
      </c>
      <c r="FI177">
        <v>0</v>
      </c>
      <c r="FJ177">
        <v>164.5276923076923</v>
      </c>
      <c r="FK177">
        <v>0.750564113085235</v>
      </c>
      <c r="FL177">
        <v>-4.251282064591109</v>
      </c>
      <c r="FM177">
        <v>3284.933461538462</v>
      </c>
      <c r="FN177">
        <v>15</v>
      </c>
      <c r="FO177">
        <v>0</v>
      </c>
      <c r="FP177" t="s">
        <v>431</v>
      </c>
      <c r="FQ177">
        <v>1679456443.1</v>
      </c>
      <c r="FR177">
        <v>1679456433.1</v>
      </c>
      <c r="FS177">
        <v>0</v>
      </c>
      <c r="FT177">
        <v>-0.109</v>
      </c>
      <c r="FU177">
        <v>0.019</v>
      </c>
      <c r="FV177">
        <v>-0.823</v>
      </c>
      <c r="FW177">
        <v>0.271</v>
      </c>
      <c r="FX177">
        <v>420</v>
      </c>
      <c r="FY177">
        <v>24</v>
      </c>
      <c r="FZ177">
        <v>0.71</v>
      </c>
      <c r="GA177">
        <v>0.25</v>
      </c>
      <c r="GB177">
        <v>-31.92194390243903</v>
      </c>
      <c r="GC177">
        <v>-0.3684167247388359</v>
      </c>
      <c r="GD177">
        <v>0.0891269088292302</v>
      </c>
      <c r="GE177">
        <v>0</v>
      </c>
      <c r="GF177">
        <v>0.6782290731707318</v>
      </c>
      <c r="GG177">
        <v>0.0411186271776999</v>
      </c>
      <c r="GH177">
        <v>0.006932331376363885</v>
      </c>
      <c r="GI177">
        <v>1</v>
      </c>
      <c r="GJ177">
        <v>1</v>
      </c>
      <c r="GK177">
        <v>2</v>
      </c>
      <c r="GL177" t="s">
        <v>432</v>
      </c>
      <c r="GM177">
        <v>3.1045</v>
      </c>
      <c r="GN177">
        <v>2.73554</v>
      </c>
      <c r="GO177">
        <v>0.1613</v>
      </c>
      <c r="GP177">
        <v>0.164555</v>
      </c>
      <c r="GQ177">
        <v>0.10907</v>
      </c>
      <c r="GR177">
        <v>0.108273</v>
      </c>
      <c r="GS177">
        <v>21606.3</v>
      </c>
      <c r="GT177">
        <v>21252.4</v>
      </c>
      <c r="GU177">
        <v>26298.2</v>
      </c>
      <c r="GV177">
        <v>25765.5</v>
      </c>
      <c r="GW177">
        <v>37610.9</v>
      </c>
      <c r="GX177">
        <v>35062.2</v>
      </c>
      <c r="GY177">
        <v>46016.7</v>
      </c>
      <c r="GZ177">
        <v>42551.3</v>
      </c>
      <c r="HA177">
        <v>1.9226</v>
      </c>
      <c r="HB177">
        <v>1.9712</v>
      </c>
      <c r="HC177">
        <v>0.113711</v>
      </c>
      <c r="HD177">
        <v>0</v>
      </c>
      <c r="HE177">
        <v>25.6555</v>
      </c>
      <c r="HF177">
        <v>999.9</v>
      </c>
      <c r="HG177">
        <v>56.8</v>
      </c>
      <c r="HH177">
        <v>29.1</v>
      </c>
      <c r="HI177">
        <v>25.5287</v>
      </c>
      <c r="HJ177">
        <v>60.0432</v>
      </c>
      <c r="HK177">
        <v>25.4287</v>
      </c>
      <c r="HL177">
        <v>1</v>
      </c>
      <c r="HM177">
        <v>-0.112182</v>
      </c>
      <c r="HN177">
        <v>0.316795</v>
      </c>
      <c r="HO177">
        <v>20.2751</v>
      </c>
      <c r="HP177">
        <v>5.21594</v>
      </c>
      <c r="HQ177">
        <v>11.9796</v>
      </c>
      <c r="HR177">
        <v>4.96455</v>
      </c>
      <c r="HS177">
        <v>3.27385</v>
      </c>
      <c r="HT177">
        <v>9999</v>
      </c>
      <c r="HU177">
        <v>9999</v>
      </c>
      <c r="HV177">
        <v>9999</v>
      </c>
      <c r="HW177">
        <v>936.4</v>
      </c>
      <c r="HX177">
        <v>1.86417</v>
      </c>
      <c r="HY177">
        <v>1.86012</v>
      </c>
      <c r="HZ177">
        <v>1.85835</v>
      </c>
      <c r="IA177">
        <v>1.85986</v>
      </c>
      <c r="IB177">
        <v>1.85989</v>
      </c>
      <c r="IC177">
        <v>1.85829</v>
      </c>
      <c r="ID177">
        <v>1.8573</v>
      </c>
      <c r="IE177">
        <v>1.85232</v>
      </c>
      <c r="IF177">
        <v>0</v>
      </c>
      <c r="IG177">
        <v>0</v>
      </c>
      <c r="IH177">
        <v>0</v>
      </c>
      <c r="II177">
        <v>0</v>
      </c>
      <c r="IJ177" t="s">
        <v>433</v>
      </c>
      <c r="IK177" t="s">
        <v>434</v>
      </c>
      <c r="IL177" t="s">
        <v>435</v>
      </c>
      <c r="IM177" t="s">
        <v>435</v>
      </c>
      <c r="IN177" t="s">
        <v>435</v>
      </c>
      <c r="IO177" t="s">
        <v>435</v>
      </c>
      <c r="IP177">
        <v>0</v>
      </c>
      <c r="IQ177">
        <v>100</v>
      </c>
      <c r="IR177">
        <v>100</v>
      </c>
      <c r="IS177">
        <v>-0.92</v>
      </c>
      <c r="IT177">
        <v>0.2994</v>
      </c>
      <c r="IU177">
        <v>-0.3228139330668147</v>
      </c>
      <c r="IV177">
        <v>-0.001399286051689175</v>
      </c>
      <c r="IW177">
        <v>1.297619083215453E-06</v>
      </c>
      <c r="IX177">
        <v>-4.997941095464379E-10</v>
      </c>
      <c r="IY177">
        <v>-0.005634625857734406</v>
      </c>
      <c r="IZ177">
        <v>-0.003512179546530375</v>
      </c>
      <c r="JA177">
        <v>0.0008073039280847738</v>
      </c>
      <c r="JB177">
        <v>-5.485301315548657E-06</v>
      </c>
      <c r="JC177">
        <v>2</v>
      </c>
      <c r="JD177">
        <v>1997</v>
      </c>
      <c r="JE177">
        <v>1</v>
      </c>
      <c r="JF177">
        <v>25</v>
      </c>
      <c r="JG177">
        <v>916.7</v>
      </c>
      <c r="JH177">
        <v>916.8</v>
      </c>
      <c r="JI177">
        <v>2.40723</v>
      </c>
      <c r="JJ177">
        <v>2.61108</v>
      </c>
      <c r="JK177">
        <v>1.49658</v>
      </c>
      <c r="JL177">
        <v>2.39136</v>
      </c>
      <c r="JM177">
        <v>1.54907</v>
      </c>
      <c r="JN177">
        <v>2.40845</v>
      </c>
      <c r="JO177">
        <v>34.3725</v>
      </c>
      <c r="JP177">
        <v>24.2013</v>
      </c>
      <c r="JQ177">
        <v>18</v>
      </c>
      <c r="JR177">
        <v>489.749</v>
      </c>
      <c r="JS177">
        <v>533.922</v>
      </c>
      <c r="JT177">
        <v>24.8142</v>
      </c>
      <c r="JU177">
        <v>25.8556</v>
      </c>
      <c r="JV177">
        <v>30.0005</v>
      </c>
      <c r="JW177">
        <v>25.9276</v>
      </c>
      <c r="JX177">
        <v>25.876</v>
      </c>
      <c r="JY177">
        <v>48.3147</v>
      </c>
      <c r="JZ177">
        <v>9.782080000000001</v>
      </c>
      <c r="KA177">
        <v>100</v>
      </c>
      <c r="KB177">
        <v>24.7964</v>
      </c>
      <c r="KC177">
        <v>1055.38</v>
      </c>
      <c r="KD177">
        <v>23.6418</v>
      </c>
      <c r="KE177">
        <v>100.537</v>
      </c>
      <c r="KF177">
        <v>100.948</v>
      </c>
    </row>
    <row r="178" spans="1:292">
      <c r="A178">
        <v>160</v>
      </c>
      <c r="B178">
        <v>1679511448.6</v>
      </c>
      <c r="C178">
        <v>2861.099999904633</v>
      </c>
      <c r="D178" t="s">
        <v>753</v>
      </c>
      <c r="E178" t="s">
        <v>754</v>
      </c>
      <c r="F178">
        <v>5</v>
      </c>
      <c r="G178" t="s">
        <v>428</v>
      </c>
      <c r="H178">
        <v>1679511440.814285</v>
      </c>
      <c r="I178">
        <f>(J178)/1000</f>
        <v>0</v>
      </c>
      <c r="J178">
        <f>IF(DO178, AM178, AG178)</f>
        <v>0</v>
      </c>
      <c r="K178">
        <f>IF(DO178, AH178, AF178)</f>
        <v>0</v>
      </c>
      <c r="L178">
        <f>DQ178 - IF(AT178&gt;1, K178*DK178*100.0/(AV178*EE178), 0)</f>
        <v>0</v>
      </c>
      <c r="M178">
        <f>((S178-I178/2)*L178-K178)/(S178+I178/2)</f>
        <v>0</v>
      </c>
      <c r="N178">
        <f>M178*(DX178+DY178)/1000.0</f>
        <v>0</v>
      </c>
      <c r="O178">
        <f>(DQ178 - IF(AT178&gt;1, K178*DK178*100.0/(AV178*EE178), 0))*(DX178+DY178)/1000.0</f>
        <v>0</v>
      </c>
      <c r="P178">
        <f>2.0/((1/R178-1/Q178)+SIGN(R178)*SQRT((1/R178-1/Q178)*(1/R178-1/Q178) + 4*DL178/((DL178+1)*(DL178+1))*(2*1/R178*1/Q178-1/Q178*1/Q178)))</f>
        <v>0</v>
      </c>
      <c r="Q178">
        <f>IF(LEFT(DM178,1)&lt;&gt;"0",IF(LEFT(DM178,1)="1",3.0,DN178),$D$5+$E$5*(EE178*DX178/($K$5*1000))+$F$5*(EE178*DX178/($K$5*1000))*MAX(MIN(DK178,$J$5),$I$5)*MAX(MIN(DK178,$J$5),$I$5)+$G$5*MAX(MIN(DK178,$J$5),$I$5)*(EE178*DX178/($K$5*1000))+$H$5*(EE178*DX178/($K$5*1000))*(EE178*DX178/($K$5*1000)))</f>
        <v>0</v>
      </c>
      <c r="R178">
        <f>I178*(1000-(1000*0.61365*exp(17.502*V178/(240.97+V178))/(DX178+DY178)+DS178)/2)/(1000*0.61365*exp(17.502*V178/(240.97+V178))/(DX178+DY178)-DS178)</f>
        <v>0</v>
      </c>
      <c r="S178">
        <f>1/((DL178+1)/(P178/1.6)+1/(Q178/1.37)) + DL178/((DL178+1)/(P178/1.6) + DL178/(Q178/1.37))</f>
        <v>0</v>
      </c>
      <c r="T178">
        <f>(DG178*DJ178)</f>
        <v>0</v>
      </c>
      <c r="U178">
        <f>(DZ178+(T178+2*0.95*5.67E-8*(((DZ178+$B$9)+273)^4-(DZ178+273)^4)-44100*I178)/(1.84*29.3*Q178+8*0.95*5.67E-8*(DZ178+273)^3))</f>
        <v>0</v>
      </c>
      <c r="V178">
        <f>($C$9*EA178+$D$9*EB178+$E$9*U178)</f>
        <v>0</v>
      </c>
      <c r="W178">
        <f>0.61365*exp(17.502*V178/(240.97+V178))</f>
        <v>0</v>
      </c>
      <c r="X178">
        <f>(Y178/Z178*100)</f>
        <v>0</v>
      </c>
      <c r="Y178">
        <f>DS178*(DX178+DY178)/1000</f>
        <v>0</v>
      </c>
      <c r="Z178">
        <f>0.61365*exp(17.502*DZ178/(240.97+DZ178))</f>
        <v>0</v>
      </c>
      <c r="AA178">
        <f>(W178-DS178*(DX178+DY178)/1000)</f>
        <v>0</v>
      </c>
      <c r="AB178">
        <f>(-I178*44100)</f>
        <v>0</v>
      </c>
      <c r="AC178">
        <f>2*29.3*Q178*0.92*(DZ178-V178)</f>
        <v>0</v>
      </c>
      <c r="AD178">
        <f>2*0.95*5.67E-8*(((DZ178+$B$9)+273)^4-(V178+273)^4)</f>
        <v>0</v>
      </c>
      <c r="AE178">
        <f>T178+AD178+AB178+AC178</f>
        <v>0</v>
      </c>
      <c r="AF178">
        <f>DW178*AT178*(DR178-DQ178*(1000-AT178*DT178)/(1000-AT178*DS178))/(100*DK178)</f>
        <v>0</v>
      </c>
      <c r="AG178">
        <f>1000*DW178*AT178*(DS178-DT178)/(100*DK178*(1000-AT178*DS178))</f>
        <v>0</v>
      </c>
      <c r="AH178">
        <f>(AI178 - AJ178 - DX178*1E3/(8.314*(DZ178+273.15)) * AL178/DW178 * AK178) * DW178/(100*DK178) * (1000 - DT178)/1000</f>
        <v>0</v>
      </c>
      <c r="AI178">
        <v>1065.804182271356</v>
      </c>
      <c r="AJ178">
        <v>1042.839939393939</v>
      </c>
      <c r="AK178">
        <v>3.426319609122147</v>
      </c>
      <c r="AL178">
        <v>67.30139003579045</v>
      </c>
      <c r="AM178">
        <f>(AO178 - AN178 + DX178*1E3/(8.314*(DZ178+273.15)) * AQ178/DW178 * AP178) * DW178/(100*DK178) * 1000/(1000 - AO178)</f>
        <v>0</v>
      </c>
      <c r="AN178">
        <v>23.61771689528373</v>
      </c>
      <c r="AO178">
        <v>24.30574666666666</v>
      </c>
      <c r="AP178">
        <v>1.023662993966696E-06</v>
      </c>
      <c r="AQ178">
        <v>93.42874812251745</v>
      </c>
      <c r="AR178">
        <v>0</v>
      </c>
      <c r="AS178">
        <v>0</v>
      </c>
      <c r="AT178">
        <f>IF(AR178*$H$15&gt;=AV178,1.0,(AV178/(AV178-AR178*$H$15)))</f>
        <v>0</v>
      </c>
      <c r="AU178">
        <f>(AT178-1)*100</f>
        <v>0</v>
      </c>
      <c r="AV178">
        <f>MAX(0,($B$15+$C$15*EE178)/(1+$D$15*EE178)*DX178/(DZ178+273)*$E$15)</f>
        <v>0</v>
      </c>
      <c r="AW178" t="s">
        <v>429</v>
      </c>
      <c r="AX178" t="s">
        <v>429</v>
      </c>
      <c r="AY178">
        <v>0</v>
      </c>
      <c r="AZ178">
        <v>0</v>
      </c>
      <c r="BA178">
        <f>1-AY178/AZ178</f>
        <v>0</v>
      </c>
      <c r="BB178">
        <v>0</v>
      </c>
      <c r="BC178" t="s">
        <v>429</v>
      </c>
      <c r="BD178" t="s">
        <v>429</v>
      </c>
      <c r="BE178">
        <v>0</v>
      </c>
      <c r="BF178">
        <v>0</v>
      </c>
      <c r="BG178">
        <f>1-BE178/BF178</f>
        <v>0</v>
      </c>
      <c r="BH178">
        <v>0.5</v>
      </c>
      <c r="BI178">
        <f>DH178</f>
        <v>0</v>
      </c>
      <c r="BJ178">
        <f>K178</f>
        <v>0</v>
      </c>
      <c r="BK178">
        <f>BG178*BH178*BI178</f>
        <v>0</v>
      </c>
      <c r="BL178">
        <f>(BJ178-BB178)/BI178</f>
        <v>0</v>
      </c>
      <c r="BM178">
        <f>(AZ178-BF178)/BF178</f>
        <v>0</v>
      </c>
      <c r="BN178">
        <f>AY178/(BA178+AY178/BF178)</f>
        <v>0</v>
      </c>
      <c r="BO178" t="s">
        <v>429</v>
      </c>
      <c r="BP178">
        <v>0</v>
      </c>
      <c r="BQ178">
        <f>IF(BP178&lt;&gt;0, BP178, BN178)</f>
        <v>0</v>
      </c>
      <c r="BR178">
        <f>1-BQ178/BF178</f>
        <v>0</v>
      </c>
      <c r="BS178">
        <f>(BF178-BE178)/(BF178-BQ178)</f>
        <v>0</v>
      </c>
      <c r="BT178">
        <f>(AZ178-BF178)/(AZ178-BQ178)</f>
        <v>0</v>
      </c>
      <c r="BU178">
        <f>(BF178-BE178)/(BF178-AY178)</f>
        <v>0</v>
      </c>
      <c r="BV178">
        <f>(AZ178-BF178)/(AZ178-AY178)</f>
        <v>0</v>
      </c>
      <c r="BW178">
        <f>(BS178*BQ178/BE178)</f>
        <v>0</v>
      </c>
      <c r="BX178">
        <f>(1-BW178)</f>
        <v>0</v>
      </c>
      <c r="DG178">
        <f>$B$13*EF178+$C$13*EG178+$F$13*ER178*(1-EU178)</f>
        <v>0</v>
      </c>
      <c r="DH178">
        <f>DG178*DI178</f>
        <v>0</v>
      </c>
      <c r="DI178">
        <f>($B$13*$D$11+$C$13*$D$11+$F$13*((FE178+EW178)/MAX(FE178+EW178+FF178, 0.1)*$I$11+FF178/MAX(FE178+EW178+FF178, 0.1)*$J$11))/($B$13+$C$13+$F$13)</f>
        <v>0</v>
      </c>
      <c r="DJ178">
        <f>($B$13*$K$11+$C$13*$K$11+$F$13*((FE178+EW178)/MAX(FE178+EW178+FF178, 0.1)*$P$11+FF178/MAX(FE178+EW178+FF178, 0.1)*$Q$11))/($B$13+$C$13+$F$13)</f>
        <v>0</v>
      </c>
      <c r="DK178">
        <v>1.91</v>
      </c>
      <c r="DL178">
        <v>0.5</v>
      </c>
      <c r="DM178" t="s">
        <v>430</v>
      </c>
      <c r="DN178">
        <v>2</v>
      </c>
      <c r="DO178" t="b">
        <v>1</v>
      </c>
      <c r="DP178">
        <v>1679511440.814285</v>
      </c>
      <c r="DQ178">
        <v>993.0698928571428</v>
      </c>
      <c r="DR178">
        <v>1025.0685</v>
      </c>
      <c r="DS178">
        <v>24.304825</v>
      </c>
      <c r="DT178">
        <v>23.61998928571429</v>
      </c>
      <c r="DU178">
        <v>993.9930000000001</v>
      </c>
      <c r="DV178">
        <v>24.00542857142857</v>
      </c>
      <c r="DW178">
        <v>500.0157142857144</v>
      </c>
      <c r="DX178">
        <v>90.00197857142859</v>
      </c>
      <c r="DY178">
        <v>0.09997139285714285</v>
      </c>
      <c r="DZ178">
        <v>26.38373571428572</v>
      </c>
      <c r="EA178">
        <v>27.51297142857143</v>
      </c>
      <c r="EB178">
        <v>999.9000000000002</v>
      </c>
      <c r="EC178">
        <v>0</v>
      </c>
      <c r="ED178">
        <v>0</v>
      </c>
      <c r="EE178">
        <v>9995.734642857144</v>
      </c>
      <c r="EF178">
        <v>0</v>
      </c>
      <c r="EG178">
        <v>12.4464</v>
      </c>
      <c r="EH178">
        <v>-31.99795</v>
      </c>
      <c r="EI178">
        <v>1017.807464285714</v>
      </c>
      <c r="EJ178">
        <v>1049.866785714286</v>
      </c>
      <c r="EK178">
        <v>0.6848421428571428</v>
      </c>
      <c r="EL178">
        <v>1025.0685</v>
      </c>
      <c r="EM178">
        <v>23.61998928571429</v>
      </c>
      <c r="EN178">
        <v>2.187482142857143</v>
      </c>
      <c r="EO178">
        <v>2.125845</v>
      </c>
      <c r="EP178">
        <v>18.87093214285715</v>
      </c>
      <c r="EQ178">
        <v>18.41417142857143</v>
      </c>
      <c r="ER178">
        <v>2000.016071428571</v>
      </c>
      <c r="ES178">
        <v>0.979995107142857</v>
      </c>
      <c r="ET178">
        <v>0.02000508214285714</v>
      </c>
      <c r="EU178">
        <v>0</v>
      </c>
      <c r="EV178">
        <v>164.5678214285714</v>
      </c>
      <c r="EW178">
        <v>5.00078</v>
      </c>
      <c r="EX178">
        <v>3284.742857142857</v>
      </c>
      <c r="EY178">
        <v>16379.75357142857</v>
      </c>
      <c r="EZ178">
        <v>37.76310714285714</v>
      </c>
      <c r="FA178">
        <v>38.88164285714286</v>
      </c>
      <c r="FB178">
        <v>38.35246428571428</v>
      </c>
      <c r="FC178">
        <v>38.26314285714285</v>
      </c>
      <c r="FD178">
        <v>39.01532142857143</v>
      </c>
      <c r="FE178">
        <v>1955.106071428571</v>
      </c>
      <c r="FF178">
        <v>39.91</v>
      </c>
      <c r="FG178">
        <v>0</v>
      </c>
      <c r="FH178">
        <v>1679511431.2</v>
      </c>
      <c r="FI178">
        <v>0</v>
      </c>
      <c r="FJ178">
        <v>164.56644</v>
      </c>
      <c r="FK178">
        <v>-0.4982307660577343</v>
      </c>
      <c r="FL178">
        <v>1.15692307154654</v>
      </c>
      <c r="FM178">
        <v>3284.7748</v>
      </c>
      <c r="FN178">
        <v>15</v>
      </c>
      <c r="FO178">
        <v>0</v>
      </c>
      <c r="FP178" t="s">
        <v>431</v>
      </c>
      <c r="FQ178">
        <v>1679456443.1</v>
      </c>
      <c r="FR178">
        <v>1679456433.1</v>
      </c>
      <c r="FS178">
        <v>0</v>
      </c>
      <c r="FT178">
        <v>-0.109</v>
      </c>
      <c r="FU178">
        <v>0.019</v>
      </c>
      <c r="FV178">
        <v>-0.823</v>
      </c>
      <c r="FW178">
        <v>0.271</v>
      </c>
      <c r="FX178">
        <v>420</v>
      </c>
      <c r="FY178">
        <v>24</v>
      </c>
      <c r="FZ178">
        <v>0.71</v>
      </c>
      <c r="GA178">
        <v>0.25</v>
      </c>
      <c r="GB178">
        <v>-31.9538525</v>
      </c>
      <c r="GC178">
        <v>-0.8329654784240084</v>
      </c>
      <c r="GD178">
        <v>0.1000263589947669</v>
      </c>
      <c r="GE178">
        <v>0</v>
      </c>
      <c r="GF178">
        <v>0.6822415750000002</v>
      </c>
      <c r="GG178">
        <v>0.05500454409005401</v>
      </c>
      <c r="GH178">
        <v>0.005592658177859159</v>
      </c>
      <c r="GI178">
        <v>1</v>
      </c>
      <c r="GJ178">
        <v>1</v>
      </c>
      <c r="GK178">
        <v>2</v>
      </c>
      <c r="GL178" t="s">
        <v>432</v>
      </c>
      <c r="GM178">
        <v>3.10457</v>
      </c>
      <c r="GN178">
        <v>2.73546</v>
      </c>
      <c r="GO178">
        <v>0.163006</v>
      </c>
      <c r="GP178">
        <v>0.166236</v>
      </c>
      <c r="GQ178">
        <v>0.109066</v>
      </c>
      <c r="GR178">
        <v>0.108261</v>
      </c>
      <c r="GS178">
        <v>21562.4</v>
      </c>
      <c r="GT178">
        <v>21209.5</v>
      </c>
      <c r="GU178">
        <v>26298.2</v>
      </c>
      <c r="GV178">
        <v>25765.3</v>
      </c>
      <c r="GW178">
        <v>37611.4</v>
      </c>
      <c r="GX178">
        <v>35062.5</v>
      </c>
      <c r="GY178">
        <v>46016.8</v>
      </c>
      <c r="GZ178">
        <v>42550.8</v>
      </c>
      <c r="HA178">
        <v>1.92278</v>
      </c>
      <c r="HB178">
        <v>1.97103</v>
      </c>
      <c r="HC178">
        <v>0.11348</v>
      </c>
      <c r="HD178">
        <v>0</v>
      </c>
      <c r="HE178">
        <v>25.6555</v>
      </c>
      <c r="HF178">
        <v>999.9</v>
      </c>
      <c r="HG178">
        <v>56.8</v>
      </c>
      <c r="HH178">
        <v>29.1</v>
      </c>
      <c r="HI178">
        <v>25.5282</v>
      </c>
      <c r="HJ178">
        <v>60.1732</v>
      </c>
      <c r="HK178">
        <v>25.3846</v>
      </c>
      <c r="HL178">
        <v>1</v>
      </c>
      <c r="HM178">
        <v>-0.111804</v>
      </c>
      <c r="HN178">
        <v>0.349229</v>
      </c>
      <c r="HO178">
        <v>20.275</v>
      </c>
      <c r="HP178">
        <v>5.21534</v>
      </c>
      <c r="HQ178">
        <v>11.9788</v>
      </c>
      <c r="HR178">
        <v>4.9643</v>
      </c>
      <c r="HS178">
        <v>3.27387</v>
      </c>
      <c r="HT178">
        <v>9999</v>
      </c>
      <c r="HU178">
        <v>9999</v>
      </c>
      <c r="HV178">
        <v>9999</v>
      </c>
      <c r="HW178">
        <v>936.4</v>
      </c>
      <c r="HX178">
        <v>1.86417</v>
      </c>
      <c r="HY178">
        <v>1.86011</v>
      </c>
      <c r="HZ178">
        <v>1.85837</v>
      </c>
      <c r="IA178">
        <v>1.85987</v>
      </c>
      <c r="IB178">
        <v>1.85989</v>
      </c>
      <c r="IC178">
        <v>1.85826</v>
      </c>
      <c r="ID178">
        <v>1.8573</v>
      </c>
      <c r="IE178">
        <v>1.85229</v>
      </c>
      <c r="IF178">
        <v>0</v>
      </c>
      <c r="IG178">
        <v>0</v>
      </c>
      <c r="IH178">
        <v>0</v>
      </c>
      <c r="II178">
        <v>0</v>
      </c>
      <c r="IJ178" t="s">
        <v>433</v>
      </c>
      <c r="IK178" t="s">
        <v>434</v>
      </c>
      <c r="IL178" t="s">
        <v>435</v>
      </c>
      <c r="IM178" t="s">
        <v>435</v>
      </c>
      <c r="IN178" t="s">
        <v>435</v>
      </c>
      <c r="IO178" t="s">
        <v>435</v>
      </c>
      <c r="IP178">
        <v>0</v>
      </c>
      <c r="IQ178">
        <v>100</v>
      </c>
      <c r="IR178">
        <v>100</v>
      </c>
      <c r="IS178">
        <v>-0.93</v>
      </c>
      <c r="IT178">
        <v>0.2994</v>
      </c>
      <c r="IU178">
        <v>-0.3228139330668147</v>
      </c>
      <c r="IV178">
        <v>-0.001399286051689175</v>
      </c>
      <c r="IW178">
        <v>1.297619083215453E-06</v>
      </c>
      <c r="IX178">
        <v>-4.997941095464379E-10</v>
      </c>
      <c r="IY178">
        <v>-0.005634625857734406</v>
      </c>
      <c r="IZ178">
        <v>-0.003512179546530375</v>
      </c>
      <c r="JA178">
        <v>0.0008073039280847738</v>
      </c>
      <c r="JB178">
        <v>-5.485301315548657E-06</v>
      </c>
      <c r="JC178">
        <v>2</v>
      </c>
      <c r="JD178">
        <v>1997</v>
      </c>
      <c r="JE178">
        <v>1</v>
      </c>
      <c r="JF178">
        <v>25</v>
      </c>
      <c r="JG178">
        <v>916.8</v>
      </c>
      <c r="JH178">
        <v>916.9</v>
      </c>
      <c r="JI178">
        <v>2.43652</v>
      </c>
      <c r="JJ178">
        <v>2.61719</v>
      </c>
      <c r="JK178">
        <v>1.49658</v>
      </c>
      <c r="JL178">
        <v>2.39136</v>
      </c>
      <c r="JM178">
        <v>1.54907</v>
      </c>
      <c r="JN178">
        <v>2.42065</v>
      </c>
      <c r="JO178">
        <v>34.3725</v>
      </c>
      <c r="JP178">
        <v>24.2013</v>
      </c>
      <c r="JQ178">
        <v>18</v>
      </c>
      <c r="JR178">
        <v>489.865</v>
      </c>
      <c r="JS178">
        <v>533.822</v>
      </c>
      <c r="JT178">
        <v>24.7978</v>
      </c>
      <c r="JU178">
        <v>25.8578</v>
      </c>
      <c r="JV178">
        <v>30.0005</v>
      </c>
      <c r="JW178">
        <v>25.9294</v>
      </c>
      <c r="JX178">
        <v>25.8782</v>
      </c>
      <c r="JY178">
        <v>48.8981</v>
      </c>
      <c r="JZ178">
        <v>9.782080000000001</v>
      </c>
      <c r="KA178">
        <v>100</v>
      </c>
      <c r="KB178">
        <v>24.7844</v>
      </c>
      <c r="KC178">
        <v>1075.41</v>
      </c>
      <c r="KD178">
        <v>23.6418</v>
      </c>
      <c r="KE178">
        <v>100.537</v>
      </c>
      <c r="KF178">
        <v>100.947</v>
      </c>
    </row>
    <row r="179" spans="1:292">
      <c r="A179">
        <v>161</v>
      </c>
      <c r="B179">
        <v>1679511453.6</v>
      </c>
      <c r="C179">
        <v>2866.099999904633</v>
      </c>
      <c r="D179" t="s">
        <v>755</v>
      </c>
      <c r="E179" t="s">
        <v>756</v>
      </c>
      <c r="F179">
        <v>5</v>
      </c>
      <c r="G179" t="s">
        <v>428</v>
      </c>
      <c r="H179">
        <v>1679511446.1</v>
      </c>
      <c r="I179">
        <f>(J179)/1000</f>
        <v>0</v>
      </c>
      <c r="J179">
        <f>IF(DO179, AM179, AG179)</f>
        <v>0</v>
      </c>
      <c r="K179">
        <f>IF(DO179, AH179, AF179)</f>
        <v>0</v>
      </c>
      <c r="L179">
        <f>DQ179 - IF(AT179&gt;1, K179*DK179*100.0/(AV179*EE179), 0)</f>
        <v>0</v>
      </c>
      <c r="M179">
        <f>((S179-I179/2)*L179-K179)/(S179+I179/2)</f>
        <v>0</v>
      </c>
      <c r="N179">
        <f>M179*(DX179+DY179)/1000.0</f>
        <v>0</v>
      </c>
      <c r="O179">
        <f>(DQ179 - IF(AT179&gt;1, K179*DK179*100.0/(AV179*EE179), 0))*(DX179+DY179)/1000.0</f>
        <v>0</v>
      </c>
      <c r="P179">
        <f>2.0/((1/R179-1/Q179)+SIGN(R179)*SQRT((1/R179-1/Q179)*(1/R179-1/Q179) + 4*DL179/((DL179+1)*(DL179+1))*(2*1/R179*1/Q179-1/Q179*1/Q179)))</f>
        <v>0</v>
      </c>
      <c r="Q179">
        <f>IF(LEFT(DM179,1)&lt;&gt;"0",IF(LEFT(DM179,1)="1",3.0,DN179),$D$5+$E$5*(EE179*DX179/($K$5*1000))+$F$5*(EE179*DX179/($K$5*1000))*MAX(MIN(DK179,$J$5),$I$5)*MAX(MIN(DK179,$J$5),$I$5)+$G$5*MAX(MIN(DK179,$J$5),$I$5)*(EE179*DX179/($K$5*1000))+$H$5*(EE179*DX179/($K$5*1000))*(EE179*DX179/($K$5*1000)))</f>
        <v>0</v>
      </c>
      <c r="R179">
        <f>I179*(1000-(1000*0.61365*exp(17.502*V179/(240.97+V179))/(DX179+DY179)+DS179)/2)/(1000*0.61365*exp(17.502*V179/(240.97+V179))/(DX179+DY179)-DS179)</f>
        <v>0</v>
      </c>
      <c r="S179">
        <f>1/((DL179+1)/(P179/1.6)+1/(Q179/1.37)) + DL179/((DL179+1)/(P179/1.6) + DL179/(Q179/1.37))</f>
        <v>0</v>
      </c>
      <c r="T179">
        <f>(DG179*DJ179)</f>
        <v>0</v>
      </c>
      <c r="U179">
        <f>(DZ179+(T179+2*0.95*5.67E-8*(((DZ179+$B$9)+273)^4-(DZ179+273)^4)-44100*I179)/(1.84*29.3*Q179+8*0.95*5.67E-8*(DZ179+273)^3))</f>
        <v>0</v>
      </c>
      <c r="V179">
        <f>($C$9*EA179+$D$9*EB179+$E$9*U179)</f>
        <v>0</v>
      </c>
      <c r="W179">
        <f>0.61365*exp(17.502*V179/(240.97+V179))</f>
        <v>0</v>
      </c>
      <c r="X179">
        <f>(Y179/Z179*100)</f>
        <v>0</v>
      </c>
      <c r="Y179">
        <f>DS179*(DX179+DY179)/1000</f>
        <v>0</v>
      </c>
      <c r="Z179">
        <f>0.61365*exp(17.502*DZ179/(240.97+DZ179))</f>
        <v>0</v>
      </c>
      <c r="AA179">
        <f>(W179-DS179*(DX179+DY179)/1000)</f>
        <v>0</v>
      </c>
      <c r="AB179">
        <f>(-I179*44100)</f>
        <v>0</v>
      </c>
      <c r="AC179">
        <f>2*29.3*Q179*0.92*(DZ179-V179)</f>
        <v>0</v>
      </c>
      <c r="AD179">
        <f>2*0.95*5.67E-8*(((DZ179+$B$9)+273)^4-(V179+273)^4)</f>
        <v>0</v>
      </c>
      <c r="AE179">
        <f>T179+AD179+AB179+AC179</f>
        <v>0</v>
      </c>
      <c r="AF179">
        <f>DW179*AT179*(DR179-DQ179*(1000-AT179*DT179)/(1000-AT179*DS179))/(100*DK179)</f>
        <v>0</v>
      </c>
      <c r="AG179">
        <f>1000*DW179*AT179*(DS179-DT179)/(100*DK179*(1000-AT179*DS179))</f>
        <v>0</v>
      </c>
      <c r="AH179">
        <f>(AI179 - AJ179 - DX179*1E3/(8.314*(DZ179+273.15)) * AL179/DW179 * AK179) * DW179/(100*DK179) * (1000 - DT179)/1000</f>
        <v>0</v>
      </c>
      <c r="AI179">
        <v>1082.983896029221</v>
      </c>
      <c r="AJ179">
        <v>1060.034666666666</v>
      </c>
      <c r="AK179">
        <v>3.432352024401804</v>
      </c>
      <c r="AL179">
        <v>67.30139003579045</v>
      </c>
      <c r="AM179">
        <f>(AO179 - AN179 + DX179*1E3/(8.314*(DZ179+273.15)) * AQ179/DW179 * AP179) * DW179/(100*DK179) * 1000/(1000 - AO179)</f>
        <v>0</v>
      </c>
      <c r="AN179">
        <v>23.61553511352603</v>
      </c>
      <c r="AO179">
        <v>24.30087999999999</v>
      </c>
      <c r="AP179">
        <v>-6.870528136044695E-06</v>
      </c>
      <c r="AQ179">
        <v>93.42874812251745</v>
      </c>
      <c r="AR179">
        <v>0</v>
      </c>
      <c r="AS179">
        <v>0</v>
      </c>
      <c r="AT179">
        <f>IF(AR179*$H$15&gt;=AV179,1.0,(AV179/(AV179-AR179*$H$15)))</f>
        <v>0</v>
      </c>
      <c r="AU179">
        <f>(AT179-1)*100</f>
        <v>0</v>
      </c>
      <c r="AV179">
        <f>MAX(0,($B$15+$C$15*EE179)/(1+$D$15*EE179)*DX179/(DZ179+273)*$E$15)</f>
        <v>0</v>
      </c>
      <c r="AW179" t="s">
        <v>429</v>
      </c>
      <c r="AX179" t="s">
        <v>429</v>
      </c>
      <c r="AY179">
        <v>0</v>
      </c>
      <c r="AZ179">
        <v>0</v>
      </c>
      <c r="BA179">
        <f>1-AY179/AZ179</f>
        <v>0</v>
      </c>
      <c r="BB179">
        <v>0</v>
      </c>
      <c r="BC179" t="s">
        <v>429</v>
      </c>
      <c r="BD179" t="s">
        <v>429</v>
      </c>
      <c r="BE179">
        <v>0</v>
      </c>
      <c r="BF179">
        <v>0</v>
      </c>
      <c r="BG179">
        <f>1-BE179/BF179</f>
        <v>0</v>
      </c>
      <c r="BH179">
        <v>0.5</v>
      </c>
      <c r="BI179">
        <f>DH179</f>
        <v>0</v>
      </c>
      <c r="BJ179">
        <f>K179</f>
        <v>0</v>
      </c>
      <c r="BK179">
        <f>BG179*BH179*BI179</f>
        <v>0</v>
      </c>
      <c r="BL179">
        <f>(BJ179-BB179)/BI179</f>
        <v>0</v>
      </c>
      <c r="BM179">
        <f>(AZ179-BF179)/BF179</f>
        <v>0</v>
      </c>
      <c r="BN179">
        <f>AY179/(BA179+AY179/BF179)</f>
        <v>0</v>
      </c>
      <c r="BO179" t="s">
        <v>429</v>
      </c>
      <c r="BP179">
        <v>0</v>
      </c>
      <c r="BQ179">
        <f>IF(BP179&lt;&gt;0, BP179, BN179)</f>
        <v>0</v>
      </c>
      <c r="BR179">
        <f>1-BQ179/BF179</f>
        <v>0</v>
      </c>
      <c r="BS179">
        <f>(BF179-BE179)/(BF179-BQ179)</f>
        <v>0</v>
      </c>
      <c r="BT179">
        <f>(AZ179-BF179)/(AZ179-BQ179)</f>
        <v>0</v>
      </c>
      <c r="BU179">
        <f>(BF179-BE179)/(BF179-AY179)</f>
        <v>0</v>
      </c>
      <c r="BV179">
        <f>(AZ179-BF179)/(AZ179-AY179)</f>
        <v>0</v>
      </c>
      <c r="BW179">
        <f>(BS179*BQ179/BE179)</f>
        <v>0</v>
      </c>
      <c r="BX179">
        <f>(1-BW179)</f>
        <v>0</v>
      </c>
      <c r="DG179">
        <f>$B$13*EF179+$C$13*EG179+$F$13*ER179*(1-EU179)</f>
        <v>0</v>
      </c>
      <c r="DH179">
        <f>DG179*DI179</f>
        <v>0</v>
      </c>
      <c r="DI179">
        <f>($B$13*$D$11+$C$13*$D$11+$F$13*((FE179+EW179)/MAX(FE179+EW179+FF179, 0.1)*$I$11+FF179/MAX(FE179+EW179+FF179, 0.1)*$J$11))/($B$13+$C$13+$F$13)</f>
        <v>0</v>
      </c>
      <c r="DJ179">
        <f>($B$13*$K$11+$C$13*$K$11+$F$13*((FE179+EW179)/MAX(FE179+EW179+FF179, 0.1)*$P$11+FF179/MAX(FE179+EW179+FF179, 0.1)*$Q$11))/($B$13+$C$13+$F$13)</f>
        <v>0</v>
      </c>
      <c r="DK179">
        <v>1.91</v>
      </c>
      <c r="DL179">
        <v>0.5</v>
      </c>
      <c r="DM179" t="s">
        <v>430</v>
      </c>
      <c r="DN179">
        <v>2</v>
      </c>
      <c r="DO179" t="b">
        <v>1</v>
      </c>
      <c r="DP179">
        <v>1679511446.1</v>
      </c>
      <c r="DQ179">
        <v>1010.793814814815</v>
      </c>
      <c r="DR179">
        <v>1042.804444444445</v>
      </c>
      <c r="DS179">
        <v>24.30452962962963</v>
      </c>
      <c r="DT179">
        <v>23.61749259259259</v>
      </c>
      <c r="DU179">
        <v>1011.723111111111</v>
      </c>
      <c r="DV179">
        <v>24.00512962962963</v>
      </c>
      <c r="DW179">
        <v>500.0165555555555</v>
      </c>
      <c r="DX179">
        <v>90.00105925925925</v>
      </c>
      <c r="DY179">
        <v>0.09997807037037038</v>
      </c>
      <c r="DZ179">
        <v>26.38361111111112</v>
      </c>
      <c r="EA179">
        <v>27.51127407407407</v>
      </c>
      <c r="EB179">
        <v>999.9000000000001</v>
      </c>
      <c r="EC179">
        <v>0</v>
      </c>
      <c r="ED179">
        <v>0</v>
      </c>
      <c r="EE179">
        <v>10000.23148148148</v>
      </c>
      <c r="EF179">
        <v>0</v>
      </c>
      <c r="EG179">
        <v>12.4464</v>
      </c>
      <c r="EH179">
        <v>-32.01037037037037</v>
      </c>
      <c r="EI179">
        <v>1035.973333333333</v>
      </c>
      <c r="EJ179">
        <v>1068.03</v>
      </c>
      <c r="EK179">
        <v>0.6870358888888888</v>
      </c>
      <c r="EL179">
        <v>1042.804444444445</v>
      </c>
      <c r="EM179">
        <v>23.61749259259259</v>
      </c>
      <c r="EN179">
        <v>2.187433333333333</v>
      </c>
      <c r="EO179">
        <v>2.125598888888889</v>
      </c>
      <c r="EP179">
        <v>18.87057037037037</v>
      </c>
      <c r="EQ179">
        <v>18.41232592592593</v>
      </c>
      <c r="ER179">
        <v>2000.018148148148</v>
      </c>
      <c r="ES179">
        <v>0.9799949999999998</v>
      </c>
      <c r="ET179">
        <v>0.02000519259259259</v>
      </c>
      <c r="EU179">
        <v>0</v>
      </c>
      <c r="EV179">
        <v>164.5092592592593</v>
      </c>
      <c r="EW179">
        <v>5.00078</v>
      </c>
      <c r="EX179">
        <v>3284.878148148148</v>
      </c>
      <c r="EY179">
        <v>16379.76296296297</v>
      </c>
      <c r="EZ179">
        <v>37.75437037037037</v>
      </c>
      <c r="FA179">
        <v>38.875</v>
      </c>
      <c r="FB179">
        <v>38.33544444444445</v>
      </c>
      <c r="FC179">
        <v>38.25907407407407</v>
      </c>
      <c r="FD179">
        <v>39.00885185185184</v>
      </c>
      <c r="FE179">
        <v>1955.108148148148</v>
      </c>
      <c r="FF179">
        <v>39.91</v>
      </c>
      <c r="FG179">
        <v>0</v>
      </c>
      <c r="FH179">
        <v>1679511436</v>
      </c>
      <c r="FI179">
        <v>0</v>
      </c>
      <c r="FJ179">
        <v>164.51952</v>
      </c>
      <c r="FK179">
        <v>-0.1951538471413457</v>
      </c>
      <c r="FL179">
        <v>1.898461525372092</v>
      </c>
      <c r="FM179">
        <v>3284.935199999999</v>
      </c>
      <c r="FN179">
        <v>15</v>
      </c>
      <c r="FO179">
        <v>0</v>
      </c>
      <c r="FP179" t="s">
        <v>431</v>
      </c>
      <c r="FQ179">
        <v>1679456443.1</v>
      </c>
      <c r="FR179">
        <v>1679456433.1</v>
      </c>
      <c r="FS179">
        <v>0</v>
      </c>
      <c r="FT179">
        <v>-0.109</v>
      </c>
      <c r="FU179">
        <v>0.019</v>
      </c>
      <c r="FV179">
        <v>-0.823</v>
      </c>
      <c r="FW179">
        <v>0.271</v>
      </c>
      <c r="FX179">
        <v>420</v>
      </c>
      <c r="FY179">
        <v>24</v>
      </c>
      <c r="FZ179">
        <v>0.71</v>
      </c>
      <c r="GA179">
        <v>0.25</v>
      </c>
      <c r="GB179">
        <v>-32.0024525</v>
      </c>
      <c r="GC179">
        <v>-0.1829347091931877</v>
      </c>
      <c r="GD179">
        <v>0.05530769380249008</v>
      </c>
      <c r="GE179">
        <v>0</v>
      </c>
      <c r="GF179">
        <v>0.685671425</v>
      </c>
      <c r="GG179">
        <v>0.02510171482176215</v>
      </c>
      <c r="GH179">
        <v>0.002944947511310686</v>
      </c>
      <c r="GI179">
        <v>1</v>
      </c>
      <c r="GJ179">
        <v>1</v>
      </c>
      <c r="GK179">
        <v>2</v>
      </c>
      <c r="GL179" t="s">
        <v>432</v>
      </c>
      <c r="GM179">
        <v>3.10448</v>
      </c>
      <c r="GN179">
        <v>2.73539</v>
      </c>
      <c r="GO179">
        <v>0.164706</v>
      </c>
      <c r="GP179">
        <v>0.1679</v>
      </c>
      <c r="GQ179">
        <v>0.109051</v>
      </c>
      <c r="GR179">
        <v>0.108253</v>
      </c>
      <c r="GS179">
        <v>21518.7</v>
      </c>
      <c r="GT179">
        <v>21167.2</v>
      </c>
      <c r="GU179">
        <v>26298.3</v>
      </c>
      <c r="GV179">
        <v>25765.2</v>
      </c>
      <c r="GW179">
        <v>37612.4</v>
      </c>
      <c r="GX179">
        <v>35063.1</v>
      </c>
      <c r="GY179">
        <v>46016.9</v>
      </c>
      <c r="GZ179">
        <v>42550.9</v>
      </c>
      <c r="HA179">
        <v>1.9225</v>
      </c>
      <c r="HB179">
        <v>1.97117</v>
      </c>
      <c r="HC179">
        <v>0.11272</v>
      </c>
      <c r="HD179">
        <v>0</v>
      </c>
      <c r="HE179">
        <v>25.6544</v>
      </c>
      <c r="HF179">
        <v>999.9</v>
      </c>
      <c r="HG179">
        <v>56.8</v>
      </c>
      <c r="HH179">
        <v>29.1</v>
      </c>
      <c r="HI179">
        <v>25.5285</v>
      </c>
      <c r="HJ179">
        <v>59.8532</v>
      </c>
      <c r="HK179">
        <v>25.5609</v>
      </c>
      <c r="HL179">
        <v>1</v>
      </c>
      <c r="HM179">
        <v>-0.111682</v>
      </c>
      <c r="HN179">
        <v>0.348208</v>
      </c>
      <c r="HO179">
        <v>20.2751</v>
      </c>
      <c r="HP179">
        <v>5.21564</v>
      </c>
      <c r="HQ179">
        <v>11.9793</v>
      </c>
      <c r="HR179">
        <v>4.9644</v>
      </c>
      <c r="HS179">
        <v>3.2738</v>
      </c>
      <c r="HT179">
        <v>9999</v>
      </c>
      <c r="HU179">
        <v>9999</v>
      </c>
      <c r="HV179">
        <v>9999</v>
      </c>
      <c r="HW179">
        <v>936.4</v>
      </c>
      <c r="HX179">
        <v>1.86417</v>
      </c>
      <c r="HY179">
        <v>1.86011</v>
      </c>
      <c r="HZ179">
        <v>1.85836</v>
      </c>
      <c r="IA179">
        <v>1.85986</v>
      </c>
      <c r="IB179">
        <v>1.85989</v>
      </c>
      <c r="IC179">
        <v>1.85828</v>
      </c>
      <c r="ID179">
        <v>1.85732</v>
      </c>
      <c r="IE179">
        <v>1.85232</v>
      </c>
      <c r="IF179">
        <v>0</v>
      </c>
      <c r="IG179">
        <v>0</v>
      </c>
      <c r="IH179">
        <v>0</v>
      </c>
      <c r="II179">
        <v>0</v>
      </c>
      <c r="IJ179" t="s">
        <v>433</v>
      </c>
      <c r="IK179" t="s">
        <v>434</v>
      </c>
      <c r="IL179" t="s">
        <v>435</v>
      </c>
      <c r="IM179" t="s">
        <v>435</v>
      </c>
      <c r="IN179" t="s">
        <v>435</v>
      </c>
      <c r="IO179" t="s">
        <v>435</v>
      </c>
      <c r="IP179">
        <v>0</v>
      </c>
      <c r="IQ179">
        <v>100</v>
      </c>
      <c r="IR179">
        <v>100</v>
      </c>
      <c r="IS179">
        <v>-0.93</v>
      </c>
      <c r="IT179">
        <v>0.2992</v>
      </c>
      <c r="IU179">
        <v>-0.3228139330668147</v>
      </c>
      <c r="IV179">
        <v>-0.001399286051689175</v>
      </c>
      <c r="IW179">
        <v>1.297619083215453E-06</v>
      </c>
      <c r="IX179">
        <v>-4.997941095464379E-10</v>
      </c>
      <c r="IY179">
        <v>-0.005634625857734406</v>
      </c>
      <c r="IZ179">
        <v>-0.003512179546530375</v>
      </c>
      <c r="JA179">
        <v>0.0008073039280847738</v>
      </c>
      <c r="JB179">
        <v>-5.485301315548657E-06</v>
      </c>
      <c r="JC179">
        <v>2</v>
      </c>
      <c r="JD179">
        <v>1997</v>
      </c>
      <c r="JE179">
        <v>1</v>
      </c>
      <c r="JF179">
        <v>25</v>
      </c>
      <c r="JG179">
        <v>916.8</v>
      </c>
      <c r="JH179">
        <v>917</v>
      </c>
      <c r="JI179">
        <v>2.46948</v>
      </c>
      <c r="JJ179">
        <v>2.61719</v>
      </c>
      <c r="JK179">
        <v>1.49658</v>
      </c>
      <c r="JL179">
        <v>2.39136</v>
      </c>
      <c r="JM179">
        <v>1.54907</v>
      </c>
      <c r="JN179">
        <v>2.36938</v>
      </c>
      <c r="JO179">
        <v>34.3725</v>
      </c>
      <c r="JP179">
        <v>24.1926</v>
      </c>
      <c r="JQ179">
        <v>18</v>
      </c>
      <c r="JR179">
        <v>489.727</v>
      </c>
      <c r="JS179">
        <v>533.946</v>
      </c>
      <c r="JT179">
        <v>24.784</v>
      </c>
      <c r="JU179">
        <v>25.86</v>
      </c>
      <c r="JV179">
        <v>30.0003</v>
      </c>
      <c r="JW179">
        <v>25.9319</v>
      </c>
      <c r="JX179">
        <v>25.8803</v>
      </c>
      <c r="JY179">
        <v>49.5564</v>
      </c>
      <c r="JZ179">
        <v>9.782080000000001</v>
      </c>
      <c r="KA179">
        <v>100</v>
      </c>
      <c r="KB179">
        <v>24.7791</v>
      </c>
      <c r="KC179">
        <v>1088.79</v>
      </c>
      <c r="KD179">
        <v>23.6418</v>
      </c>
      <c r="KE179">
        <v>100.537</v>
      </c>
      <c r="KF179">
        <v>100.947</v>
      </c>
    </row>
    <row r="180" spans="1:292">
      <c r="A180">
        <v>162</v>
      </c>
      <c r="B180">
        <v>1679511458.6</v>
      </c>
      <c r="C180">
        <v>2871.099999904633</v>
      </c>
      <c r="D180" t="s">
        <v>757</v>
      </c>
      <c r="E180" t="s">
        <v>758</v>
      </c>
      <c r="F180">
        <v>5</v>
      </c>
      <c r="G180" t="s">
        <v>428</v>
      </c>
      <c r="H180">
        <v>1679511450.814285</v>
      </c>
      <c r="I180">
        <f>(J180)/1000</f>
        <v>0</v>
      </c>
      <c r="J180">
        <f>IF(DO180, AM180, AG180)</f>
        <v>0</v>
      </c>
      <c r="K180">
        <f>IF(DO180, AH180, AF180)</f>
        <v>0</v>
      </c>
      <c r="L180">
        <f>DQ180 - IF(AT180&gt;1, K180*DK180*100.0/(AV180*EE180), 0)</f>
        <v>0</v>
      </c>
      <c r="M180">
        <f>((S180-I180/2)*L180-K180)/(S180+I180/2)</f>
        <v>0</v>
      </c>
      <c r="N180">
        <f>M180*(DX180+DY180)/1000.0</f>
        <v>0</v>
      </c>
      <c r="O180">
        <f>(DQ180 - IF(AT180&gt;1, K180*DK180*100.0/(AV180*EE180), 0))*(DX180+DY180)/1000.0</f>
        <v>0</v>
      </c>
      <c r="P180">
        <f>2.0/((1/R180-1/Q180)+SIGN(R180)*SQRT((1/R180-1/Q180)*(1/R180-1/Q180) + 4*DL180/((DL180+1)*(DL180+1))*(2*1/R180*1/Q180-1/Q180*1/Q180)))</f>
        <v>0</v>
      </c>
      <c r="Q180">
        <f>IF(LEFT(DM180,1)&lt;&gt;"0",IF(LEFT(DM180,1)="1",3.0,DN180),$D$5+$E$5*(EE180*DX180/($K$5*1000))+$F$5*(EE180*DX180/($K$5*1000))*MAX(MIN(DK180,$J$5),$I$5)*MAX(MIN(DK180,$J$5),$I$5)+$G$5*MAX(MIN(DK180,$J$5),$I$5)*(EE180*DX180/($K$5*1000))+$H$5*(EE180*DX180/($K$5*1000))*(EE180*DX180/($K$5*1000)))</f>
        <v>0</v>
      </c>
      <c r="R180">
        <f>I180*(1000-(1000*0.61365*exp(17.502*V180/(240.97+V180))/(DX180+DY180)+DS180)/2)/(1000*0.61365*exp(17.502*V180/(240.97+V180))/(DX180+DY180)-DS180)</f>
        <v>0</v>
      </c>
      <c r="S180">
        <f>1/((DL180+1)/(P180/1.6)+1/(Q180/1.37)) + DL180/((DL180+1)/(P180/1.6) + DL180/(Q180/1.37))</f>
        <v>0</v>
      </c>
      <c r="T180">
        <f>(DG180*DJ180)</f>
        <v>0</v>
      </c>
      <c r="U180">
        <f>(DZ180+(T180+2*0.95*5.67E-8*(((DZ180+$B$9)+273)^4-(DZ180+273)^4)-44100*I180)/(1.84*29.3*Q180+8*0.95*5.67E-8*(DZ180+273)^3))</f>
        <v>0</v>
      </c>
      <c r="V180">
        <f>($C$9*EA180+$D$9*EB180+$E$9*U180)</f>
        <v>0</v>
      </c>
      <c r="W180">
        <f>0.61365*exp(17.502*V180/(240.97+V180))</f>
        <v>0</v>
      </c>
      <c r="X180">
        <f>(Y180/Z180*100)</f>
        <v>0</v>
      </c>
      <c r="Y180">
        <f>DS180*(DX180+DY180)/1000</f>
        <v>0</v>
      </c>
      <c r="Z180">
        <f>0.61365*exp(17.502*DZ180/(240.97+DZ180))</f>
        <v>0</v>
      </c>
      <c r="AA180">
        <f>(W180-DS180*(DX180+DY180)/1000)</f>
        <v>0</v>
      </c>
      <c r="AB180">
        <f>(-I180*44100)</f>
        <v>0</v>
      </c>
      <c r="AC180">
        <f>2*29.3*Q180*0.92*(DZ180-V180)</f>
        <v>0</v>
      </c>
      <c r="AD180">
        <f>2*0.95*5.67E-8*(((DZ180+$B$9)+273)^4-(V180+273)^4)</f>
        <v>0</v>
      </c>
      <c r="AE180">
        <f>T180+AD180+AB180+AC180</f>
        <v>0</v>
      </c>
      <c r="AF180">
        <f>DW180*AT180*(DR180-DQ180*(1000-AT180*DT180)/(1000-AT180*DS180))/(100*DK180)</f>
        <v>0</v>
      </c>
      <c r="AG180">
        <f>1000*DW180*AT180*(DS180-DT180)/(100*DK180*(1000-AT180*DS180))</f>
        <v>0</v>
      </c>
      <c r="AH180">
        <f>(AI180 - AJ180 - DX180*1E3/(8.314*(DZ180+273.15)) * AL180/DW180 * AK180) * DW180/(100*DK180) * (1000 - DT180)/1000</f>
        <v>0</v>
      </c>
      <c r="AI180">
        <v>1100.103676008082</v>
      </c>
      <c r="AJ180">
        <v>1077.209878787878</v>
      </c>
      <c r="AK180">
        <v>3.439351893695297</v>
      </c>
      <c r="AL180">
        <v>67.30139003579045</v>
      </c>
      <c r="AM180">
        <f>(AO180 - AN180 + DX180*1E3/(8.314*(DZ180+273.15)) * AQ180/DW180 * AP180) * DW180/(100*DK180) * 1000/(1000 - AO180)</f>
        <v>0</v>
      </c>
      <c r="AN180">
        <v>23.61213554787862</v>
      </c>
      <c r="AO180">
        <v>24.29516606060605</v>
      </c>
      <c r="AP180">
        <v>-1.377545610699988E-05</v>
      </c>
      <c r="AQ180">
        <v>93.42874812251745</v>
      </c>
      <c r="AR180">
        <v>0</v>
      </c>
      <c r="AS180">
        <v>0</v>
      </c>
      <c r="AT180">
        <f>IF(AR180*$H$15&gt;=AV180,1.0,(AV180/(AV180-AR180*$H$15)))</f>
        <v>0</v>
      </c>
      <c r="AU180">
        <f>(AT180-1)*100</f>
        <v>0</v>
      </c>
      <c r="AV180">
        <f>MAX(0,($B$15+$C$15*EE180)/(1+$D$15*EE180)*DX180/(DZ180+273)*$E$15)</f>
        <v>0</v>
      </c>
      <c r="AW180" t="s">
        <v>429</v>
      </c>
      <c r="AX180" t="s">
        <v>429</v>
      </c>
      <c r="AY180">
        <v>0</v>
      </c>
      <c r="AZ180">
        <v>0</v>
      </c>
      <c r="BA180">
        <f>1-AY180/AZ180</f>
        <v>0</v>
      </c>
      <c r="BB180">
        <v>0</v>
      </c>
      <c r="BC180" t="s">
        <v>429</v>
      </c>
      <c r="BD180" t="s">
        <v>429</v>
      </c>
      <c r="BE180">
        <v>0</v>
      </c>
      <c r="BF180">
        <v>0</v>
      </c>
      <c r="BG180">
        <f>1-BE180/BF180</f>
        <v>0</v>
      </c>
      <c r="BH180">
        <v>0.5</v>
      </c>
      <c r="BI180">
        <f>DH180</f>
        <v>0</v>
      </c>
      <c r="BJ180">
        <f>K180</f>
        <v>0</v>
      </c>
      <c r="BK180">
        <f>BG180*BH180*BI180</f>
        <v>0</v>
      </c>
      <c r="BL180">
        <f>(BJ180-BB180)/BI180</f>
        <v>0</v>
      </c>
      <c r="BM180">
        <f>(AZ180-BF180)/BF180</f>
        <v>0</v>
      </c>
      <c r="BN180">
        <f>AY180/(BA180+AY180/BF180)</f>
        <v>0</v>
      </c>
      <c r="BO180" t="s">
        <v>429</v>
      </c>
      <c r="BP180">
        <v>0</v>
      </c>
      <c r="BQ180">
        <f>IF(BP180&lt;&gt;0, BP180, BN180)</f>
        <v>0</v>
      </c>
      <c r="BR180">
        <f>1-BQ180/BF180</f>
        <v>0</v>
      </c>
      <c r="BS180">
        <f>(BF180-BE180)/(BF180-BQ180)</f>
        <v>0</v>
      </c>
      <c r="BT180">
        <f>(AZ180-BF180)/(AZ180-BQ180)</f>
        <v>0</v>
      </c>
      <c r="BU180">
        <f>(BF180-BE180)/(BF180-AY180)</f>
        <v>0</v>
      </c>
      <c r="BV180">
        <f>(AZ180-BF180)/(AZ180-AY180)</f>
        <v>0</v>
      </c>
      <c r="BW180">
        <f>(BS180*BQ180/BE180)</f>
        <v>0</v>
      </c>
      <c r="BX180">
        <f>(1-BW180)</f>
        <v>0</v>
      </c>
      <c r="DG180">
        <f>$B$13*EF180+$C$13*EG180+$F$13*ER180*(1-EU180)</f>
        <v>0</v>
      </c>
      <c r="DH180">
        <f>DG180*DI180</f>
        <v>0</v>
      </c>
      <c r="DI180">
        <f>($B$13*$D$11+$C$13*$D$11+$F$13*((FE180+EW180)/MAX(FE180+EW180+FF180, 0.1)*$I$11+FF180/MAX(FE180+EW180+FF180, 0.1)*$J$11))/($B$13+$C$13+$F$13)</f>
        <v>0</v>
      </c>
      <c r="DJ180">
        <f>($B$13*$K$11+$C$13*$K$11+$F$13*((FE180+EW180)/MAX(FE180+EW180+FF180, 0.1)*$P$11+FF180/MAX(FE180+EW180+FF180, 0.1)*$Q$11))/($B$13+$C$13+$F$13)</f>
        <v>0</v>
      </c>
      <c r="DK180">
        <v>1.91</v>
      </c>
      <c r="DL180">
        <v>0.5</v>
      </c>
      <c r="DM180" t="s">
        <v>430</v>
      </c>
      <c r="DN180">
        <v>2</v>
      </c>
      <c r="DO180" t="b">
        <v>1</v>
      </c>
      <c r="DP180">
        <v>1679511450.814285</v>
      </c>
      <c r="DQ180">
        <v>1026.616071428571</v>
      </c>
      <c r="DR180">
        <v>1058.646071428571</v>
      </c>
      <c r="DS180">
        <v>24.30181428571429</v>
      </c>
      <c r="DT180">
        <v>23.61518214285715</v>
      </c>
      <c r="DU180">
        <v>1027.55</v>
      </c>
      <c r="DV180">
        <v>24.00248214285714</v>
      </c>
      <c r="DW180">
        <v>500.0015</v>
      </c>
      <c r="DX180">
        <v>90.0005892857143</v>
      </c>
      <c r="DY180">
        <v>0.1000564857142857</v>
      </c>
      <c r="DZ180">
        <v>26.38154642857143</v>
      </c>
      <c r="EA180">
        <v>27.506025</v>
      </c>
      <c r="EB180">
        <v>999.9000000000002</v>
      </c>
      <c r="EC180">
        <v>0</v>
      </c>
      <c r="ED180">
        <v>0</v>
      </c>
      <c r="EE180">
        <v>9995.648928571429</v>
      </c>
      <c r="EF180">
        <v>0</v>
      </c>
      <c r="EG180">
        <v>12.4464</v>
      </c>
      <c r="EH180">
        <v>-32.03055714285714</v>
      </c>
      <c r="EI180">
        <v>1052.186428571428</v>
      </c>
      <c r="EJ180">
        <v>1084.253214285714</v>
      </c>
      <c r="EK180">
        <v>0.6866257142857143</v>
      </c>
      <c r="EL180">
        <v>1058.646071428571</v>
      </c>
      <c r="EM180">
        <v>23.61518214285715</v>
      </c>
      <c r="EN180">
        <v>2.187178214285714</v>
      </c>
      <c r="EO180">
        <v>2.12538</v>
      </c>
      <c r="EP180">
        <v>18.86869642857143</v>
      </c>
      <c r="EQ180">
        <v>18.41068571428571</v>
      </c>
      <c r="ER180">
        <v>2000.0225</v>
      </c>
      <c r="ES180">
        <v>0.9799949999999998</v>
      </c>
      <c r="ET180">
        <v>0.02000519999999999</v>
      </c>
      <c r="EU180">
        <v>0</v>
      </c>
      <c r="EV180">
        <v>164.5776428571428</v>
      </c>
      <c r="EW180">
        <v>5.00078</v>
      </c>
      <c r="EX180">
        <v>3284.996428571428</v>
      </c>
      <c r="EY180">
        <v>16379.78928571429</v>
      </c>
      <c r="EZ180">
        <v>37.74528571428571</v>
      </c>
      <c r="FA180">
        <v>38.85925</v>
      </c>
      <c r="FB180">
        <v>38.33464285714285</v>
      </c>
      <c r="FC180">
        <v>38.24310714285714</v>
      </c>
      <c r="FD180">
        <v>38.99960714285714</v>
      </c>
      <c r="FE180">
        <v>1955.1125</v>
      </c>
      <c r="FF180">
        <v>39.91</v>
      </c>
      <c r="FG180">
        <v>0</v>
      </c>
      <c r="FH180">
        <v>1679511440.8</v>
      </c>
      <c r="FI180">
        <v>0</v>
      </c>
      <c r="FJ180">
        <v>164.5472</v>
      </c>
      <c r="FK180">
        <v>0.6553076916944073</v>
      </c>
      <c r="FL180">
        <v>1.120769234930951</v>
      </c>
      <c r="FM180">
        <v>3285.0308</v>
      </c>
      <c r="FN180">
        <v>15</v>
      </c>
      <c r="FO180">
        <v>0</v>
      </c>
      <c r="FP180" t="s">
        <v>431</v>
      </c>
      <c r="FQ180">
        <v>1679456443.1</v>
      </c>
      <c r="FR180">
        <v>1679456433.1</v>
      </c>
      <c r="FS180">
        <v>0</v>
      </c>
      <c r="FT180">
        <v>-0.109</v>
      </c>
      <c r="FU180">
        <v>0.019</v>
      </c>
      <c r="FV180">
        <v>-0.823</v>
      </c>
      <c r="FW180">
        <v>0.271</v>
      </c>
      <c r="FX180">
        <v>420</v>
      </c>
      <c r="FY180">
        <v>24</v>
      </c>
      <c r="FZ180">
        <v>0.71</v>
      </c>
      <c r="GA180">
        <v>0.25</v>
      </c>
      <c r="GB180">
        <v>-32.01451707317073</v>
      </c>
      <c r="GC180">
        <v>-0.04139163763058651</v>
      </c>
      <c r="GD180">
        <v>0.05288340558772279</v>
      </c>
      <c r="GE180">
        <v>1</v>
      </c>
      <c r="GF180">
        <v>0.6863940243902439</v>
      </c>
      <c r="GG180">
        <v>-0.001927567944250057</v>
      </c>
      <c r="GH180">
        <v>0.001878587267431654</v>
      </c>
      <c r="GI180">
        <v>1</v>
      </c>
      <c r="GJ180">
        <v>2</v>
      </c>
      <c r="GK180">
        <v>2</v>
      </c>
      <c r="GL180" t="s">
        <v>476</v>
      </c>
      <c r="GM180">
        <v>3.10457</v>
      </c>
      <c r="GN180">
        <v>2.73528</v>
      </c>
      <c r="GO180">
        <v>0.166384</v>
      </c>
      <c r="GP180">
        <v>0.169573</v>
      </c>
      <c r="GQ180">
        <v>0.109033</v>
      </c>
      <c r="GR180">
        <v>0.108249</v>
      </c>
      <c r="GS180">
        <v>21475.4</v>
      </c>
      <c r="GT180">
        <v>21124.5</v>
      </c>
      <c r="GU180">
        <v>26298.2</v>
      </c>
      <c r="GV180">
        <v>25765.1</v>
      </c>
      <c r="GW180">
        <v>37612.9</v>
      </c>
      <c r="GX180">
        <v>35063.1</v>
      </c>
      <c r="GY180">
        <v>46016.3</v>
      </c>
      <c r="GZ180">
        <v>42550.5</v>
      </c>
      <c r="HA180">
        <v>1.92267</v>
      </c>
      <c r="HB180">
        <v>1.97085</v>
      </c>
      <c r="HC180">
        <v>0.113063</v>
      </c>
      <c r="HD180">
        <v>0</v>
      </c>
      <c r="HE180">
        <v>25.6512</v>
      </c>
      <c r="HF180">
        <v>999.9</v>
      </c>
      <c r="HG180">
        <v>56.8</v>
      </c>
      <c r="HH180">
        <v>29.1</v>
      </c>
      <c r="HI180">
        <v>25.528</v>
      </c>
      <c r="HJ180">
        <v>60.4031</v>
      </c>
      <c r="HK180">
        <v>25.5288</v>
      </c>
      <c r="HL180">
        <v>1</v>
      </c>
      <c r="HM180">
        <v>-0.111385</v>
      </c>
      <c r="HN180">
        <v>0.332209</v>
      </c>
      <c r="HO180">
        <v>20.2751</v>
      </c>
      <c r="HP180">
        <v>5.21579</v>
      </c>
      <c r="HQ180">
        <v>11.9798</v>
      </c>
      <c r="HR180">
        <v>4.9645</v>
      </c>
      <c r="HS180">
        <v>3.27393</v>
      </c>
      <c r="HT180">
        <v>9999</v>
      </c>
      <c r="HU180">
        <v>9999</v>
      </c>
      <c r="HV180">
        <v>9999</v>
      </c>
      <c r="HW180">
        <v>936.4</v>
      </c>
      <c r="HX180">
        <v>1.86417</v>
      </c>
      <c r="HY180">
        <v>1.86014</v>
      </c>
      <c r="HZ180">
        <v>1.85835</v>
      </c>
      <c r="IA180">
        <v>1.85985</v>
      </c>
      <c r="IB180">
        <v>1.85989</v>
      </c>
      <c r="IC180">
        <v>1.85828</v>
      </c>
      <c r="ID180">
        <v>1.85732</v>
      </c>
      <c r="IE180">
        <v>1.85231</v>
      </c>
      <c r="IF180">
        <v>0</v>
      </c>
      <c r="IG180">
        <v>0</v>
      </c>
      <c r="IH180">
        <v>0</v>
      </c>
      <c r="II180">
        <v>0</v>
      </c>
      <c r="IJ180" t="s">
        <v>433</v>
      </c>
      <c r="IK180" t="s">
        <v>434</v>
      </c>
      <c r="IL180" t="s">
        <v>435</v>
      </c>
      <c r="IM180" t="s">
        <v>435</v>
      </c>
      <c r="IN180" t="s">
        <v>435</v>
      </c>
      <c r="IO180" t="s">
        <v>435</v>
      </c>
      <c r="IP180">
        <v>0</v>
      </c>
      <c r="IQ180">
        <v>100</v>
      </c>
      <c r="IR180">
        <v>100</v>
      </c>
      <c r="IS180">
        <v>-0.9399999999999999</v>
      </c>
      <c r="IT180">
        <v>0.2992</v>
      </c>
      <c r="IU180">
        <v>-0.3228139330668147</v>
      </c>
      <c r="IV180">
        <v>-0.001399286051689175</v>
      </c>
      <c r="IW180">
        <v>1.297619083215453E-06</v>
      </c>
      <c r="IX180">
        <v>-4.997941095464379E-10</v>
      </c>
      <c r="IY180">
        <v>-0.005634625857734406</v>
      </c>
      <c r="IZ180">
        <v>-0.003512179546530375</v>
      </c>
      <c r="JA180">
        <v>0.0008073039280847738</v>
      </c>
      <c r="JB180">
        <v>-5.485301315548657E-06</v>
      </c>
      <c r="JC180">
        <v>2</v>
      </c>
      <c r="JD180">
        <v>1997</v>
      </c>
      <c r="JE180">
        <v>1</v>
      </c>
      <c r="JF180">
        <v>25</v>
      </c>
      <c r="JG180">
        <v>916.9</v>
      </c>
      <c r="JH180">
        <v>917.1</v>
      </c>
      <c r="JI180">
        <v>2.49756</v>
      </c>
      <c r="JJ180">
        <v>2.62085</v>
      </c>
      <c r="JK180">
        <v>1.49658</v>
      </c>
      <c r="JL180">
        <v>2.39136</v>
      </c>
      <c r="JM180">
        <v>1.54907</v>
      </c>
      <c r="JN180">
        <v>2.31812</v>
      </c>
      <c r="JO180">
        <v>34.3725</v>
      </c>
      <c r="JP180">
        <v>24.1926</v>
      </c>
      <c r="JQ180">
        <v>18</v>
      </c>
      <c r="JR180">
        <v>489.842</v>
      </c>
      <c r="JS180">
        <v>533.7430000000001</v>
      </c>
      <c r="JT180">
        <v>24.7765</v>
      </c>
      <c r="JU180">
        <v>25.8621</v>
      </c>
      <c r="JV180">
        <v>30.0002</v>
      </c>
      <c r="JW180">
        <v>25.9337</v>
      </c>
      <c r="JX180">
        <v>25.8825</v>
      </c>
      <c r="JY180">
        <v>50.131</v>
      </c>
      <c r="JZ180">
        <v>9.782080000000001</v>
      </c>
      <c r="KA180">
        <v>100</v>
      </c>
      <c r="KB180">
        <v>24.7785</v>
      </c>
      <c r="KC180">
        <v>1108.84</v>
      </c>
      <c r="KD180">
        <v>23.6418</v>
      </c>
      <c r="KE180">
        <v>100.536</v>
      </c>
      <c r="KF180">
        <v>100.947</v>
      </c>
    </row>
    <row r="181" spans="1:292">
      <c r="A181">
        <v>163</v>
      </c>
      <c r="B181">
        <v>1679511463.6</v>
      </c>
      <c r="C181">
        <v>2876.099999904633</v>
      </c>
      <c r="D181" t="s">
        <v>759</v>
      </c>
      <c r="E181" t="s">
        <v>760</v>
      </c>
      <c r="F181">
        <v>5</v>
      </c>
      <c r="G181" t="s">
        <v>428</v>
      </c>
      <c r="H181">
        <v>1679511456.1</v>
      </c>
      <c r="I181">
        <f>(J181)/1000</f>
        <v>0</v>
      </c>
      <c r="J181">
        <f>IF(DO181, AM181, AG181)</f>
        <v>0</v>
      </c>
      <c r="K181">
        <f>IF(DO181, AH181, AF181)</f>
        <v>0</v>
      </c>
      <c r="L181">
        <f>DQ181 - IF(AT181&gt;1, K181*DK181*100.0/(AV181*EE181), 0)</f>
        <v>0</v>
      </c>
      <c r="M181">
        <f>((S181-I181/2)*L181-K181)/(S181+I181/2)</f>
        <v>0</v>
      </c>
      <c r="N181">
        <f>M181*(DX181+DY181)/1000.0</f>
        <v>0</v>
      </c>
      <c r="O181">
        <f>(DQ181 - IF(AT181&gt;1, K181*DK181*100.0/(AV181*EE181), 0))*(DX181+DY181)/1000.0</f>
        <v>0</v>
      </c>
      <c r="P181">
        <f>2.0/((1/R181-1/Q181)+SIGN(R181)*SQRT((1/R181-1/Q181)*(1/R181-1/Q181) + 4*DL181/((DL181+1)*(DL181+1))*(2*1/R181*1/Q181-1/Q181*1/Q181)))</f>
        <v>0</v>
      </c>
      <c r="Q181">
        <f>IF(LEFT(DM181,1)&lt;&gt;"0",IF(LEFT(DM181,1)="1",3.0,DN181),$D$5+$E$5*(EE181*DX181/($K$5*1000))+$F$5*(EE181*DX181/($K$5*1000))*MAX(MIN(DK181,$J$5),$I$5)*MAX(MIN(DK181,$J$5),$I$5)+$G$5*MAX(MIN(DK181,$J$5),$I$5)*(EE181*DX181/($K$5*1000))+$H$5*(EE181*DX181/($K$5*1000))*(EE181*DX181/($K$5*1000)))</f>
        <v>0</v>
      </c>
      <c r="R181">
        <f>I181*(1000-(1000*0.61365*exp(17.502*V181/(240.97+V181))/(DX181+DY181)+DS181)/2)/(1000*0.61365*exp(17.502*V181/(240.97+V181))/(DX181+DY181)-DS181)</f>
        <v>0</v>
      </c>
      <c r="S181">
        <f>1/((DL181+1)/(P181/1.6)+1/(Q181/1.37)) + DL181/((DL181+1)/(P181/1.6) + DL181/(Q181/1.37))</f>
        <v>0</v>
      </c>
      <c r="T181">
        <f>(DG181*DJ181)</f>
        <v>0</v>
      </c>
      <c r="U181">
        <f>(DZ181+(T181+2*0.95*5.67E-8*(((DZ181+$B$9)+273)^4-(DZ181+273)^4)-44100*I181)/(1.84*29.3*Q181+8*0.95*5.67E-8*(DZ181+273)^3))</f>
        <v>0</v>
      </c>
      <c r="V181">
        <f>($C$9*EA181+$D$9*EB181+$E$9*U181)</f>
        <v>0</v>
      </c>
      <c r="W181">
        <f>0.61365*exp(17.502*V181/(240.97+V181))</f>
        <v>0</v>
      </c>
      <c r="X181">
        <f>(Y181/Z181*100)</f>
        <v>0</v>
      </c>
      <c r="Y181">
        <f>DS181*(DX181+DY181)/1000</f>
        <v>0</v>
      </c>
      <c r="Z181">
        <f>0.61365*exp(17.502*DZ181/(240.97+DZ181))</f>
        <v>0</v>
      </c>
      <c r="AA181">
        <f>(W181-DS181*(DX181+DY181)/1000)</f>
        <v>0</v>
      </c>
      <c r="AB181">
        <f>(-I181*44100)</f>
        <v>0</v>
      </c>
      <c r="AC181">
        <f>2*29.3*Q181*0.92*(DZ181-V181)</f>
        <v>0</v>
      </c>
      <c r="AD181">
        <f>2*0.95*5.67E-8*(((DZ181+$B$9)+273)^4-(V181+273)^4)</f>
        <v>0</v>
      </c>
      <c r="AE181">
        <f>T181+AD181+AB181+AC181</f>
        <v>0</v>
      </c>
      <c r="AF181">
        <f>DW181*AT181*(DR181-DQ181*(1000-AT181*DT181)/(1000-AT181*DS181))/(100*DK181)</f>
        <v>0</v>
      </c>
      <c r="AG181">
        <f>1000*DW181*AT181*(DS181-DT181)/(100*DK181*(1000-AT181*DS181))</f>
        <v>0</v>
      </c>
      <c r="AH181">
        <f>(AI181 - AJ181 - DX181*1E3/(8.314*(DZ181+273.15)) * AL181/DW181 * AK181) * DW181/(100*DK181) * (1000 - DT181)/1000</f>
        <v>0</v>
      </c>
      <c r="AI181">
        <v>1117.262950776993</v>
      </c>
      <c r="AJ181">
        <v>1094.29509090909</v>
      </c>
      <c r="AK181">
        <v>3.41798248529222</v>
      </c>
      <c r="AL181">
        <v>67.30139003579045</v>
      </c>
      <c r="AM181">
        <f>(AO181 - AN181 + DX181*1E3/(8.314*(DZ181+273.15)) * AQ181/DW181 * AP181) * DW181/(100*DK181) * 1000/(1000 - AO181)</f>
        <v>0</v>
      </c>
      <c r="AN181">
        <v>23.61087142378714</v>
      </c>
      <c r="AO181">
        <v>24.2917612121212</v>
      </c>
      <c r="AP181">
        <v>-3.021763428663934E-06</v>
      </c>
      <c r="AQ181">
        <v>93.42874812251745</v>
      </c>
      <c r="AR181">
        <v>0</v>
      </c>
      <c r="AS181">
        <v>0</v>
      </c>
      <c r="AT181">
        <f>IF(AR181*$H$15&gt;=AV181,1.0,(AV181/(AV181-AR181*$H$15)))</f>
        <v>0</v>
      </c>
      <c r="AU181">
        <f>(AT181-1)*100</f>
        <v>0</v>
      </c>
      <c r="AV181">
        <f>MAX(0,($B$15+$C$15*EE181)/(1+$D$15*EE181)*DX181/(DZ181+273)*$E$15)</f>
        <v>0</v>
      </c>
      <c r="AW181" t="s">
        <v>429</v>
      </c>
      <c r="AX181" t="s">
        <v>429</v>
      </c>
      <c r="AY181">
        <v>0</v>
      </c>
      <c r="AZ181">
        <v>0</v>
      </c>
      <c r="BA181">
        <f>1-AY181/AZ181</f>
        <v>0</v>
      </c>
      <c r="BB181">
        <v>0</v>
      </c>
      <c r="BC181" t="s">
        <v>429</v>
      </c>
      <c r="BD181" t="s">
        <v>429</v>
      </c>
      <c r="BE181">
        <v>0</v>
      </c>
      <c r="BF181">
        <v>0</v>
      </c>
      <c r="BG181">
        <f>1-BE181/BF181</f>
        <v>0</v>
      </c>
      <c r="BH181">
        <v>0.5</v>
      </c>
      <c r="BI181">
        <f>DH181</f>
        <v>0</v>
      </c>
      <c r="BJ181">
        <f>K181</f>
        <v>0</v>
      </c>
      <c r="BK181">
        <f>BG181*BH181*BI181</f>
        <v>0</v>
      </c>
      <c r="BL181">
        <f>(BJ181-BB181)/BI181</f>
        <v>0</v>
      </c>
      <c r="BM181">
        <f>(AZ181-BF181)/BF181</f>
        <v>0</v>
      </c>
      <c r="BN181">
        <f>AY181/(BA181+AY181/BF181)</f>
        <v>0</v>
      </c>
      <c r="BO181" t="s">
        <v>429</v>
      </c>
      <c r="BP181">
        <v>0</v>
      </c>
      <c r="BQ181">
        <f>IF(BP181&lt;&gt;0, BP181, BN181)</f>
        <v>0</v>
      </c>
      <c r="BR181">
        <f>1-BQ181/BF181</f>
        <v>0</v>
      </c>
      <c r="BS181">
        <f>(BF181-BE181)/(BF181-BQ181)</f>
        <v>0</v>
      </c>
      <c r="BT181">
        <f>(AZ181-BF181)/(AZ181-BQ181)</f>
        <v>0</v>
      </c>
      <c r="BU181">
        <f>(BF181-BE181)/(BF181-AY181)</f>
        <v>0</v>
      </c>
      <c r="BV181">
        <f>(AZ181-BF181)/(AZ181-AY181)</f>
        <v>0</v>
      </c>
      <c r="BW181">
        <f>(BS181*BQ181/BE181)</f>
        <v>0</v>
      </c>
      <c r="BX181">
        <f>(1-BW181)</f>
        <v>0</v>
      </c>
      <c r="DG181">
        <f>$B$13*EF181+$C$13*EG181+$F$13*ER181*(1-EU181)</f>
        <v>0</v>
      </c>
      <c r="DH181">
        <f>DG181*DI181</f>
        <v>0</v>
      </c>
      <c r="DI181">
        <f>($B$13*$D$11+$C$13*$D$11+$F$13*((FE181+EW181)/MAX(FE181+EW181+FF181, 0.1)*$I$11+FF181/MAX(FE181+EW181+FF181, 0.1)*$J$11))/($B$13+$C$13+$F$13)</f>
        <v>0</v>
      </c>
      <c r="DJ181">
        <f>($B$13*$K$11+$C$13*$K$11+$F$13*((FE181+EW181)/MAX(FE181+EW181+FF181, 0.1)*$P$11+FF181/MAX(FE181+EW181+FF181, 0.1)*$Q$11))/($B$13+$C$13+$F$13)</f>
        <v>0</v>
      </c>
      <c r="DK181">
        <v>1.91</v>
      </c>
      <c r="DL181">
        <v>0.5</v>
      </c>
      <c r="DM181" t="s">
        <v>430</v>
      </c>
      <c r="DN181">
        <v>2</v>
      </c>
      <c r="DO181" t="b">
        <v>1</v>
      </c>
      <c r="DP181">
        <v>1679511456.1</v>
      </c>
      <c r="DQ181">
        <v>1044.318518518518</v>
      </c>
      <c r="DR181">
        <v>1076.351481481481</v>
      </c>
      <c r="DS181">
        <v>24.29759999999999</v>
      </c>
      <c r="DT181">
        <v>23.61268148148148</v>
      </c>
      <c r="DU181">
        <v>1045.257037037037</v>
      </c>
      <c r="DV181">
        <v>23.99838518518519</v>
      </c>
      <c r="DW181">
        <v>500.0009259259259</v>
      </c>
      <c r="DX181">
        <v>90.00104074074073</v>
      </c>
      <c r="DY181">
        <v>0.1000503111111111</v>
      </c>
      <c r="DZ181">
        <v>26.37872962962963</v>
      </c>
      <c r="EA181">
        <v>27.50258518518519</v>
      </c>
      <c r="EB181">
        <v>999.9000000000001</v>
      </c>
      <c r="EC181">
        <v>0</v>
      </c>
      <c r="ED181">
        <v>0</v>
      </c>
      <c r="EE181">
        <v>9990.95222222222</v>
      </c>
      <c r="EF181">
        <v>0</v>
      </c>
      <c r="EG181">
        <v>12.4464</v>
      </c>
      <c r="EH181">
        <v>-32.03397037037037</v>
      </c>
      <c r="EI181">
        <v>1070.325185185185</v>
      </c>
      <c r="EJ181">
        <v>1102.384074074074</v>
      </c>
      <c r="EK181">
        <v>0.6849252592592592</v>
      </c>
      <c r="EL181">
        <v>1076.351481481481</v>
      </c>
      <c r="EM181">
        <v>23.61268148148148</v>
      </c>
      <c r="EN181">
        <v>2.186810740740741</v>
      </c>
      <c r="EO181">
        <v>2.125165555555555</v>
      </c>
      <c r="EP181">
        <v>18.86601111111111</v>
      </c>
      <c r="EQ181">
        <v>18.40907037037037</v>
      </c>
      <c r="ER181">
        <v>2000.022222222222</v>
      </c>
      <c r="ES181">
        <v>0.9799949999999998</v>
      </c>
      <c r="ET181">
        <v>0.02000519999999999</v>
      </c>
      <c r="EU181">
        <v>0</v>
      </c>
      <c r="EV181">
        <v>164.6167407407407</v>
      </c>
      <c r="EW181">
        <v>5.00078</v>
      </c>
      <c r="EX181">
        <v>3285.071851851852</v>
      </c>
      <c r="EY181">
        <v>16379.78518518519</v>
      </c>
      <c r="EZ181">
        <v>37.72666666666667</v>
      </c>
      <c r="FA181">
        <v>38.83766666666666</v>
      </c>
      <c r="FB181">
        <v>38.34007407407407</v>
      </c>
      <c r="FC181">
        <v>38.24522222222222</v>
      </c>
      <c r="FD181">
        <v>38.99037037037037</v>
      </c>
      <c r="FE181">
        <v>1955.112222222222</v>
      </c>
      <c r="FF181">
        <v>39.91</v>
      </c>
      <c r="FG181">
        <v>0</v>
      </c>
      <c r="FH181">
        <v>1679511445.6</v>
      </c>
      <c r="FI181">
        <v>0</v>
      </c>
      <c r="FJ181">
        <v>164.59004</v>
      </c>
      <c r="FK181">
        <v>0.9861538555687946</v>
      </c>
      <c r="FL181">
        <v>0.1407692326043349</v>
      </c>
      <c r="FM181">
        <v>3285.0748</v>
      </c>
      <c r="FN181">
        <v>15</v>
      </c>
      <c r="FO181">
        <v>0</v>
      </c>
      <c r="FP181" t="s">
        <v>431</v>
      </c>
      <c r="FQ181">
        <v>1679456443.1</v>
      </c>
      <c r="FR181">
        <v>1679456433.1</v>
      </c>
      <c r="FS181">
        <v>0</v>
      </c>
      <c r="FT181">
        <v>-0.109</v>
      </c>
      <c r="FU181">
        <v>0.019</v>
      </c>
      <c r="FV181">
        <v>-0.823</v>
      </c>
      <c r="FW181">
        <v>0.271</v>
      </c>
      <c r="FX181">
        <v>420</v>
      </c>
      <c r="FY181">
        <v>24</v>
      </c>
      <c r="FZ181">
        <v>0.71</v>
      </c>
      <c r="GA181">
        <v>0.25</v>
      </c>
      <c r="GB181">
        <v>-32.03625609756098</v>
      </c>
      <c r="GC181">
        <v>-0.1150599303135848</v>
      </c>
      <c r="GD181">
        <v>0.06160383282651558</v>
      </c>
      <c r="GE181">
        <v>0</v>
      </c>
      <c r="GF181">
        <v>0.6858350000000001</v>
      </c>
      <c r="GG181">
        <v>-0.01863976306620221</v>
      </c>
      <c r="GH181">
        <v>0.002406540103196424</v>
      </c>
      <c r="GI181">
        <v>1</v>
      </c>
      <c r="GJ181">
        <v>1</v>
      </c>
      <c r="GK181">
        <v>2</v>
      </c>
      <c r="GL181" t="s">
        <v>432</v>
      </c>
      <c r="GM181">
        <v>3.10458</v>
      </c>
      <c r="GN181">
        <v>2.73544</v>
      </c>
      <c r="GO181">
        <v>0.168047</v>
      </c>
      <c r="GP181">
        <v>0.171198</v>
      </c>
      <c r="GQ181">
        <v>0.109026</v>
      </c>
      <c r="GR181">
        <v>0.108239</v>
      </c>
      <c r="GS181">
        <v>21432.3</v>
      </c>
      <c r="GT181">
        <v>21083.1</v>
      </c>
      <c r="GU181">
        <v>26297.9</v>
      </c>
      <c r="GV181">
        <v>25765</v>
      </c>
      <c r="GW181">
        <v>37613.3</v>
      </c>
      <c r="GX181">
        <v>35063.8</v>
      </c>
      <c r="GY181">
        <v>46016.2</v>
      </c>
      <c r="GZ181">
        <v>42550.6</v>
      </c>
      <c r="HA181">
        <v>1.92237</v>
      </c>
      <c r="HB181">
        <v>1.97085</v>
      </c>
      <c r="HC181">
        <v>0.113055</v>
      </c>
      <c r="HD181">
        <v>0</v>
      </c>
      <c r="HE181">
        <v>25.6491</v>
      </c>
      <c r="HF181">
        <v>999.9</v>
      </c>
      <c r="HG181">
        <v>56.8</v>
      </c>
      <c r="HH181">
        <v>29.1</v>
      </c>
      <c r="HI181">
        <v>25.5297</v>
      </c>
      <c r="HJ181">
        <v>60.3231</v>
      </c>
      <c r="HK181">
        <v>25.3686</v>
      </c>
      <c r="HL181">
        <v>1</v>
      </c>
      <c r="HM181">
        <v>-0.111362</v>
      </c>
      <c r="HN181">
        <v>0.315422</v>
      </c>
      <c r="HO181">
        <v>20.275</v>
      </c>
      <c r="HP181">
        <v>5.21594</v>
      </c>
      <c r="HQ181">
        <v>11.9796</v>
      </c>
      <c r="HR181">
        <v>4.96465</v>
      </c>
      <c r="HS181">
        <v>3.27393</v>
      </c>
      <c r="HT181">
        <v>9999</v>
      </c>
      <c r="HU181">
        <v>9999</v>
      </c>
      <c r="HV181">
        <v>9999</v>
      </c>
      <c r="HW181">
        <v>936.4</v>
      </c>
      <c r="HX181">
        <v>1.86417</v>
      </c>
      <c r="HY181">
        <v>1.86013</v>
      </c>
      <c r="HZ181">
        <v>1.85835</v>
      </c>
      <c r="IA181">
        <v>1.85985</v>
      </c>
      <c r="IB181">
        <v>1.85989</v>
      </c>
      <c r="IC181">
        <v>1.85825</v>
      </c>
      <c r="ID181">
        <v>1.85732</v>
      </c>
      <c r="IE181">
        <v>1.85236</v>
      </c>
      <c r="IF181">
        <v>0</v>
      </c>
      <c r="IG181">
        <v>0</v>
      </c>
      <c r="IH181">
        <v>0</v>
      </c>
      <c r="II181">
        <v>0</v>
      </c>
      <c r="IJ181" t="s">
        <v>433</v>
      </c>
      <c r="IK181" t="s">
        <v>434</v>
      </c>
      <c r="IL181" t="s">
        <v>435</v>
      </c>
      <c r="IM181" t="s">
        <v>435</v>
      </c>
      <c r="IN181" t="s">
        <v>435</v>
      </c>
      <c r="IO181" t="s">
        <v>435</v>
      </c>
      <c r="IP181">
        <v>0</v>
      </c>
      <c r="IQ181">
        <v>100</v>
      </c>
      <c r="IR181">
        <v>100</v>
      </c>
      <c r="IS181">
        <v>-0.95</v>
      </c>
      <c r="IT181">
        <v>0.299</v>
      </c>
      <c r="IU181">
        <v>-0.3228139330668147</v>
      </c>
      <c r="IV181">
        <v>-0.001399286051689175</v>
      </c>
      <c r="IW181">
        <v>1.297619083215453E-06</v>
      </c>
      <c r="IX181">
        <v>-4.997941095464379E-10</v>
      </c>
      <c r="IY181">
        <v>-0.005634625857734406</v>
      </c>
      <c r="IZ181">
        <v>-0.003512179546530375</v>
      </c>
      <c r="JA181">
        <v>0.0008073039280847738</v>
      </c>
      <c r="JB181">
        <v>-5.485301315548657E-06</v>
      </c>
      <c r="JC181">
        <v>2</v>
      </c>
      <c r="JD181">
        <v>1997</v>
      </c>
      <c r="JE181">
        <v>1</v>
      </c>
      <c r="JF181">
        <v>25</v>
      </c>
      <c r="JG181">
        <v>917</v>
      </c>
      <c r="JH181">
        <v>917.2</v>
      </c>
      <c r="JI181">
        <v>2.53052</v>
      </c>
      <c r="JJ181">
        <v>2.61108</v>
      </c>
      <c r="JK181">
        <v>1.49658</v>
      </c>
      <c r="JL181">
        <v>2.39258</v>
      </c>
      <c r="JM181">
        <v>1.54907</v>
      </c>
      <c r="JN181">
        <v>2.41211</v>
      </c>
      <c r="JO181">
        <v>34.3725</v>
      </c>
      <c r="JP181">
        <v>24.2013</v>
      </c>
      <c r="JQ181">
        <v>18</v>
      </c>
      <c r="JR181">
        <v>489.687</v>
      </c>
      <c r="JS181">
        <v>533.764</v>
      </c>
      <c r="JT181">
        <v>24.7753</v>
      </c>
      <c r="JU181">
        <v>25.864</v>
      </c>
      <c r="JV181">
        <v>30.0002</v>
      </c>
      <c r="JW181">
        <v>25.9359</v>
      </c>
      <c r="JX181">
        <v>25.8847</v>
      </c>
      <c r="JY181">
        <v>50.7888</v>
      </c>
      <c r="JZ181">
        <v>9.782080000000001</v>
      </c>
      <c r="KA181">
        <v>100</v>
      </c>
      <c r="KB181">
        <v>24.7761</v>
      </c>
      <c r="KC181">
        <v>1122.21</v>
      </c>
      <c r="KD181">
        <v>23.6443</v>
      </c>
      <c r="KE181">
        <v>100.536</v>
      </c>
      <c r="KF181">
        <v>100.947</v>
      </c>
    </row>
    <row r="182" spans="1:292">
      <c r="A182">
        <v>164</v>
      </c>
      <c r="B182">
        <v>1679511468.6</v>
      </c>
      <c r="C182">
        <v>2881.099999904633</v>
      </c>
      <c r="D182" t="s">
        <v>761</v>
      </c>
      <c r="E182" t="s">
        <v>762</v>
      </c>
      <c r="F182">
        <v>5</v>
      </c>
      <c r="G182" t="s">
        <v>428</v>
      </c>
      <c r="H182">
        <v>1679511460.814285</v>
      </c>
      <c r="I182">
        <f>(J182)/1000</f>
        <v>0</v>
      </c>
      <c r="J182">
        <f>IF(DO182, AM182, AG182)</f>
        <v>0</v>
      </c>
      <c r="K182">
        <f>IF(DO182, AH182, AF182)</f>
        <v>0</v>
      </c>
      <c r="L182">
        <f>DQ182 - IF(AT182&gt;1, K182*DK182*100.0/(AV182*EE182), 0)</f>
        <v>0</v>
      </c>
      <c r="M182">
        <f>((S182-I182/2)*L182-K182)/(S182+I182/2)</f>
        <v>0</v>
      </c>
      <c r="N182">
        <f>M182*(DX182+DY182)/1000.0</f>
        <v>0</v>
      </c>
      <c r="O182">
        <f>(DQ182 - IF(AT182&gt;1, K182*DK182*100.0/(AV182*EE182), 0))*(DX182+DY182)/1000.0</f>
        <v>0</v>
      </c>
      <c r="P182">
        <f>2.0/((1/R182-1/Q182)+SIGN(R182)*SQRT((1/R182-1/Q182)*(1/R182-1/Q182) + 4*DL182/((DL182+1)*(DL182+1))*(2*1/R182*1/Q182-1/Q182*1/Q182)))</f>
        <v>0</v>
      </c>
      <c r="Q182">
        <f>IF(LEFT(DM182,1)&lt;&gt;"0",IF(LEFT(DM182,1)="1",3.0,DN182),$D$5+$E$5*(EE182*DX182/($K$5*1000))+$F$5*(EE182*DX182/($K$5*1000))*MAX(MIN(DK182,$J$5),$I$5)*MAX(MIN(DK182,$J$5),$I$5)+$G$5*MAX(MIN(DK182,$J$5),$I$5)*(EE182*DX182/($K$5*1000))+$H$5*(EE182*DX182/($K$5*1000))*(EE182*DX182/($K$5*1000)))</f>
        <v>0</v>
      </c>
      <c r="R182">
        <f>I182*(1000-(1000*0.61365*exp(17.502*V182/(240.97+V182))/(DX182+DY182)+DS182)/2)/(1000*0.61365*exp(17.502*V182/(240.97+V182))/(DX182+DY182)-DS182)</f>
        <v>0</v>
      </c>
      <c r="S182">
        <f>1/((DL182+1)/(P182/1.6)+1/(Q182/1.37)) + DL182/((DL182+1)/(P182/1.6) + DL182/(Q182/1.37))</f>
        <v>0</v>
      </c>
      <c r="T182">
        <f>(DG182*DJ182)</f>
        <v>0</v>
      </c>
      <c r="U182">
        <f>(DZ182+(T182+2*0.95*5.67E-8*(((DZ182+$B$9)+273)^4-(DZ182+273)^4)-44100*I182)/(1.84*29.3*Q182+8*0.95*5.67E-8*(DZ182+273)^3))</f>
        <v>0</v>
      </c>
      <c r="V182">
        <f>($C$9*EA182+$D$9*EB182+$E$9*U182)</f>
        <v>0</v>
      </c>
      <c r="W182">
        <f>0.61365*exp(17.502*V182/(240.97+V182))</f>
        <v>0</v>
      </c>
      <c r="X182">
        <f>(Y182/Z182*100)</f>
        <v>0</v>
      </c>
      <c r="Y182">
        <f>DS182*(DX182+DY182)/1000</f>
        <v>0</v>
      </c>
      <c r="Z182">
        <f>0.61365*exp(17.502*DZ182/(240.97+DZ182))</f>
        <v>0</v>
      </c>
      <c r="AA182">
        <f>(W182-DS182*(DX182+DY182)/1000)</f>
        <v>0</v>
      </c>
      <c r="AB182">
        <f>(-I182*44100)</f>
        <v>0</v>
      </c>
      <c r="AC182">
        <f>2*29.3*Q182*0.92*(DZ182-V182)</f>
        <v>0</v>
      </c>
      <c r="AD182">
        <f>2*0.95*5.67E-8*(((DZ182+$B$9)+273)^4-(V182+273)^4)</f>
        <v>0</v>
      </c>
      <c r="AE182">
        <f>T182+AD182+AB182+AC182</f>
        <v>0</v>
      </c>
      <c r="AF182">
        <f>DW182*AT182*(DR182-DQ182*(1000-AT182*DT182)/(1000-AT182*DS182))/(100*DK182)</f>
        <v>0</v>
      </c>
      <c r="AG182">
        <f>1000*DW182*AT182*(DS182-DT182)/(100*DK182*(1000-AT182*DS182))</f>
        <v>0</v>
      </c>
      <c r="AH182">
        <f>(AI182 - AJ182 - DX182*1E3/(8.314*(DZ182+273.15)) * AL182/DW182 * AK182) * DW182/(100*DK182) * (1000 - DT182)/1000</f>
        <v>0</v>
      </c>
      <c r="AI182">
        <v>1134.523430747238</v>
      </c>
      <c r="AJ182">
        <v>1111.521636363636</v>
      </c>
      <c r="AK182">
        <v>3.448990981232364</v>
      </c>
      <c r="AL182">
        <v>67.30139003579045</v>
      </c>
      <c r="AM182">
        <f>(AO182 - AN182 + DX182*1E3/(8.314*(DZ182+273.15)) * AQ182/DW182 * AP182) * DW182/(100*DK182) * 1000/(1000 - AO182)</f>
        <v>0</v>
      </c>
      <c r="AN182">
        <v>23.60854738834426</v>
      </c>
      <c r="AO182">
        <v>24.28548363636363</v>
      </c>
      <c r="AP182">
        <v>-1.121707695798491E-05</v>
      </c>
      <c r="AQ182">
        <v>93.42874812251745</v>
      </c>
      <c r="AR182">
        <v>0</v>
      </c>
      <c r="AS182">
        <v>0</v>
      </c>
      <c r="AT182">
        <f>IF(AR182*$H$15&gt;=AV182,1.0,(AV182/(AV182-AR182*$H$15)))</f>
        <v>0</v>
      </c>
      <c r="AU182">
        <f>(AT182-1)*100</f>
        <v>0</v>
      </c>
      <c r="AV182">
        <f>MAX(0,($B$15+$C$15*EE182)/(1+$D$15*EE182)*DX182/(DZ182+273)*$E$15)</f>
        <v>0</v>
      </c>
      <c r="AW182" t="s">
        <v>429</v>
      </c>
      <c r="AX182" t="s">
        <v>429</v>
      </c>
      <c r="AY182">
        <v>0</v>
      </c>
      <c r="AZ182">
        <v>0</v>
      </c>
      <c r="BA182">
        <f>1-AY182/AZ182</f>
        <v>0</v>
      </c>
      <c r="BB182">
        <v>0</v>
      </c>
      <c r="BC182" t="s">
        <v>429</v>
      </c>
      <c r="BD182" t="s">
        <v>429</v>
      </c>
      <c r="BE182">
        <v>0</v>
      </c>
      <c r="BF182">
        <v>0</v>
      </c>
      <c r="BG182">
        <f>1-BE182/BF182</f>
        <v>0</v>
      </c>
      <c r="BH182">
        <v>0.5</v>
      </c>
      <c r="BI182">
        <f>DH182</f>
        <v>0</v>
      </c>
      <c r="BJ182">
        <f>K182</f>
        <v>0</v>
      </c>
      <c r="BK182">
        <f>BG182*BH182*BI182</f>
        <v>0</v>
      </c>
      <c r="BL182">
        <f>(BJ182-BB182)/BI182</f>
        <v>0</v>
      </c>
      <c r="BM182">
        <f>(AZ182-BF182)/BF182</f>
        <v>0</v>
      </c>
      <c r="BN182">
        <f>AY182/(BA182+AY182/BF182)</f>
        <v>0</v>
      </c>
      <c r="BO182" t="s">
        <v>429</v>
      </c>
      <c r="BP182">
        <v>0</v>
      </c>
      <c r="BQ182">
        <f>IF(BP182&lt;&gt;0, BP182, BN182)</f>
        <v>0</v>
      </c>
      <c r="BR182">
        <f>1-BQ182/BF182</f>
        <v>0</v>
      </c>
      <c r="BS182">
        <f>(BF182-BE182)/(BF182-BQ182)</f>
        <v>0</v>
      </c>
      <c r="BT182">
        <f>(AZ182-BF182)/(AZ182-BQ182)</f>
        <v>0</v>
      </c>
      <c r="BU182">
        <f>(BF182-BE182)/(BF182-AY182)</f>
        <v>0</v>
      </c>
      <c r="BV182">
        <f>(AZ182-BF182)/(AZ182-AY182)</f>
        <v>0</v>
      </c>
      <c r="BW182">
        <f>(BS182*BQ182/BE182)</f>
        <v>0</v>
      </c>
      <c r="BX182">
        <f>(1-BW182)</f>
        <v>0</v>
      </c>
      <c r="DG182">
        <f>$B$13*EF182+$C$13*EG182+$F$13*ER182*(1-EU182)</f>
        <v>0</v>
      </c>
      <c r="DH182">
        <f>DG182*DI182</f>
        <v>0</v>
      </c>
      <c r="DI182">
        <f>($B$13*$D$11+$C$13*$D$11+$F$13*((FE182+EW182)/MAX(FE182+EW182+FF182, 0.1)*$I$11+FF182/MAX(FE182+EW182+FF182, 0.1)*$J$11))/($B$13+$C$13+$F$13)</f>
        <v>0</v>
      </c>
      <c r="DJ182">
        <f>($B$13*$K$11+$C$13*$K$11+$F$13*((FE182+EW182)/MAX(FE182+EW182+FF182, 0.1)*$P$11+FF182/MAX(FE182+EW182+FF182, 0.1)*$Q$11))/($B$13+$C$13+$F$13)</f>
        <v>0</v>
      </c>
      <c r="DK182">
        <v>1.91</v>
      </c>
      <c r="DL182">
        <v>0.5</v>
      </c>
      <c r="DM182" t="s">
        <v>430</v>
      </c>
      <c r="DN182">
        <v>2</v>
      </c>
      <c r="DO182" t="b">
        <v>1</v>
      </c>
      <c r="DP182">
        <v>1679511460.814285</v>
      </c>
      <c r="DQ182">
        <v>1060.095714285714</v>
      </c>
      <c r="DR182">
        <v>1092.181785714286</v>
      </c>
      <c r="DS182">
        <v>24.29292142857143</v>
      </c>
      <c r="DT182">
        <v>23.61034642857143</v>
      </c>
      <c r="DU182">
        <v>1061.038571428571</v>
      </c>
      <c r="DV182">
        <v>23.99383214285714</v>
      </c>
      <c r="DW182">
        <v>500.003</v>
      </c>
      <c r="DX182">
        <v>90.00168928571428</v>
      </c>
      <c r="DY182">
        <v>0.09998332499999998</v>
      </c>
      <c r="DZ182">
        <v>26.37575357142857</v>
      </c>
      <c r="EA182">
        <v>27.49777142857143</v>
      </c>
      <c r="EB182">
        <v>999.9000000000002</v>
      </c>
      <c r="EC182">
        <v>0</v>
      </c>
      <c r="ED182">
        <v>0</v>
      </c>
      <c r="EE182">
        <v>9994.440714285713</v>
      </c>
      <c r="EF182">
        <v>0</v>
      </c>
      <c r="EG182">
        <v>12.4464</v>
      </c>
      <c r="EH182">
        <v>-32.08683928571428</v>
      </c>
      <c r="EI182">
        <v>1086.489642857143</v>
      </c>
      <c r="EJ182">
        <v>1118.593571428572</v>
      </c>
      <c r="EK182">
        <v>0.6825833571428571</v>
      </c>
      <c r="EL182">
        <v>1092.181785714286</v>
      </c>
      <c r="EM182">
        <v>23.61034642857143</v>
      </c>
      <c r="EN182">
        <v>2.186405</v>
      </c>
      <c r="EO182">
        <v>2.124970714285714</v>
      </c>
      <c r="EP182">
        <v>18.86304285714286</v>
      </c>
      <c r="EQ182">
        <v>18.40760357142857</v>
      </c>
      <c r="ER182">
        <v>2000.016428571428</v>
      </c>
      <c r="ES182">
        <v>0.9799949999999998</v>
      </c>
      <c r="ET182">
        <v>0.02000519999999999</v>
      </c>
      <c r="EU182">
        <v>0</v>
      </c>
      <c r="EV182">
        <v>164.6971071428572</v>
      </c>
      <c r="EW182">
        <v>5.00078</v>
      </c>
      <c r="EX182">
        <v>3285.09</v>
      </c>
      <c r="EY182">
        <v>16379.73571428572</v>
      </c>
      <c r="EZ182">
        <v>37.7185</v>
      </c>
      <c r="FA182">
        <v>38.81875</v>
      </c>
      <c r="FB182">
        <v>38.34139285714286</v>
      </c>
      <c r="FC182">
        <v>38.23871428571429</v>
      </c>
      <c r="FD182">
        <v>38.98185714285714</v>
      </c>
      <c r="FE182">
        <v>1955.106428571429</v>
      </c>
      <c r="FF182">
        <v>39.91</v>
      </c>
      <c r="FG182">
        <v>0</v>
      </c>
      <c r="FH182">
        <v>1679511451</v>
      </c>
      <c r="FI182">
        <v>0</v>
      </c>
      <c r="FJ182">
        <v>164.6961153846154</v>
      </c>
      <c r="FK182">
        <v>-0.1133333214235926</v>
      </c>
      <c r="FL182">
        <v>1.02871794109617</v>
      </c>
      <c r="FM182">
        <v>3285.058846153846</v>
      </c>
      <c r="FN182">
        <v>15</v>
      </c>
      <c r="FO182">
        <v>0</v>
      </c>
      <c r="FP182" t="s">
        <v>431</v>
      </c>
      <c r="FQ182">
        <v>1679456443.1</v>
      </c>
      <c r="FR182">
        <v>1679456433.1</v>
      </c>
      <c r="FS182">
        <v>0</v>
      </c>
      <c r="FT182">
        <v>-0.109</v>
      </c>
      <c r="FU182">
        <v>0.019</v>
      </c>
      <c r="FV182">
        <v>-0.823</v>
      </c>
      <c r="FW182">
        <v>0.271</v>
      </c>
      <c r="FX182">
        <v>420</v>
      </c>
      <c r="FY182">
        <v>24</v>
      </c>
      <c r="FZ182">
        <v>0.71</v>
      </c>
      <c r="GA182">
        <v>0.25</v>
      </c>
      <c r="GB182">
        <v>-32.06515</v>
      </c>
      <c r="GC182">
        <v>-0.6130333958723355</v>
      </c>
      <c r="GD182">
        <v>0.09389904152865428</v>
      </c>
      <c r="GE182">
        <v>0</v>
      </c>
      <c r="GF182">
        <v>0.68386315</v>
      </c>
      <c r="GG182">
        <v>-0.02744026266416681</v>
      </c>
      <c r="GH182">
        <v>0.002860905787945484</v>
      </c>
      <c r="GI182">
        <v>1</v>
      </c>
      <c r="GJ182">
        <v>1</v>
      </c>
      <c r="GK182">
        <v>2</v>
      </c>
      <c r="GL182" t="s">
        <v>432</v>
      </c>
      <c r="GM182">
        <v>3.10443</v>
      </c>
      <c r="GN182">
        <v>2.73546</v>
      </c>
      <c r="GO182">
        <v>0.169699</v>
      </c>
      <c r="GP182">
        <v>0.172839</v>
      </c>
      <c r="GQ182">
        <v>0.109003</v>
      </c>
      <c r="GR182">
        <v>0.108223</v>
      </c>
      <c r="GS182">
        <v>21389.6</v>
      </c>
      <c r="GT182">
        <v>21041.2</v>
      </c>
      <c r="GU182">
        <v>26297.7</v>
      </c>
      <c r="GV182">
        <v>25764.8</v>
      </c>
      <c r="GW182">
        <v>37613.9</v>
      </c>
      <c r="GX182">
        <v>35063.9</v>
      </c>
      <c r="GY182">
        <v>46015.4</v>
      </c>
      <c r="GZ182">
        <v>42549.8</v>
      </c>
      <c r="HA182">
        <v>1.92243</v>
      </c>
      <c r="HB182">
        <v>1.9712</v>
      </c>
      <c r="HC182">
        <v>0.112988</v>
      </c>
      <c r="HD182">
        <v>0</v>
      </c>
      <c r="HE182">
        <v>25.6469</v>
      </c>
      <c r="HF182">
        <v>999.9</v>
      </c>
      <c r="HG182">
        <v>56.8</v>
      </c>
      <c r="HH182">
        <v>29.1</v>
      </c>
      <c r="HI182">
        <v>25.5305</v>
      </c>
      <c r="HJ182">
        <v>60.2731</v>
      </c>
      <c r="HK182">
        <v>25.5449</v>
      </c>
      <c r="HL182">
        <v>1</v>
      </c>
      <c r="HM182">
        <v>-0.111204</v>
      </c>
      <c r="HN182">
        <v>0.299074</v>
      </c>
      <c r="HO182">
        <v>20.2751</v>
      </c>
      <c r="HP182">
        <v>5.21639</v>
      </c>
      <c r="HQ182">
        <v>11.9793</v>
      </c>
      <c r="HR182">
        <v>4.9648</v>
      </c>
      <c r="HS182">
        <v>3.27402</v>
      </c>
      <c r="HT182">
        <v>9999</v>
      </c>
      <c r="HU182">
        <v>9999</v>
      </c>
      <c r="HV182">
        <v>9999</v>
      </c>
      <c r="HW182">
        <v>936.4</v>
      </c>
      <c r="HX182">
        <v>1.86417</v>
      </c>
      <c r="HY182">
        <v>1.86012</v>
      </c>
      <c r="HZ182">
        <v>1.85837</v>
      </c>
      <c r="IA182">
        <v>1.85988</v>
      </c>
      <c r="IB182">
        <v>1.85989</v>
      </c>
      <c r="IC182">
        <v>1.85826</v>
      </c>
      <c r="ID182">
        <v>1.85731</v>
      </c>
      <c r="IE182">
        <v>1.85236</v>
      </c>
      <c r="IF182">
        <v>0</v>
      </c>
      <c r="IG182">
        <v>0</v>
      </c>
      <c r="IH182">
        <v>0</v>
      </c>
      <c r="II182">
        <v>0</v>
      </c>
      <c r="IJ182" t="s">
        <v>433</v>
      </c>
      <c r="IK182" t="s">
        <v>434</v>
      </c>
      <c r="IL182" t="s">
        <v>435</v>
      </c>
      <c r="IM182" t="s">
        <v>435</v>
      </c>
      <c r="IN182" t="s">
        <v>435</v>
      </c>
      <c r="IO182" t="s">
        <v>435</v>
      </c>
      <c r="IP182">
        <v>0</v>
      </c>
      <c r="IQ182">
        <v>100</v>
      </c>
      <c r="IR182">
        <v>100</v>
      </c>
      <c r="IS182">
        <v>-0.95</v>
      </c>
      <c r="IT182">
        <v>0.2989</v>
      </c>
      <c r="IU182">
        <v>-0.3228139330668147</v>
      </c>
      <c r="IV182">
        <v>-0.001399286051689175</v>
      </c>
      <c r="IW182">
        <v>1.297619083215453E-06</v>
      </c>
      <c r="IX182">
        <v>-4.997941095464379E-10</v>
      </c>
      <c r="IY182">
        <v>-0.005634625857734406</v>
      </c>
      <c r="IZ182">
        <v>-0.003512179546530375</v>
      </c>
      <c r="JA182">
        <v>0.0008073039280847738</v>
      </c>
      <c r="JB182">
        <v>-5.485301315548657E-06</v>
      </c>
      <c r="JC182">
        <v>2</v>
      </c>
      <c r="JD182">
        <v>1997</v>
      </c>
      <c r="JE182">
        <v>1</v>
      </c>
      <c r="JF182">
        <v>25</v>
      </c>
      <c r="JG182">
        <v>917.1</v>
      </c>
      <c r="JH182">
        <v>917.3</v>
      </c>
      <c r="JI182">
        <v>2.55981</v>
      </c>
      <c r="JJ182">
        <v>2.6123</v>
      </c>
      <c r="JK182">
        <v>1.49658</v>
      </c>
      <c r="JL182">
        <v>2.39136</v>
      </c>
      <c r="JM182">
        <v>1.54907</v>
      </c>
      <c r="JN182">
        <v>2.43042</v>
      </c>
      <c r="JO182">
        <v>34.3725</v>
      </c>
      <c r="JP182">
        <v>24.2013</v>
      </c>
      <c r="JQ182">
        <v>18</v>
      </c>
      <c r="JR182">
        <v>489.733</v>
      </c>
      <c r="JS182">
        <v>534.026</v>
      </c>
      <c r="JT182">
        <v>24.7745</v>
      </c>
      <c r="JU182">
        <v>25.8662</v>
      </c>
      <c r="JV182">
        <v>30.0003</v>
      </c>
      <c r="JW182">
        <v>25.9381</v>
      </c>
      <c r="JX182">
        <v>25.8869</v>
      </c>
      <c r="JY182">
        <v>51.3573</v>
      </c>
      <c r="JZ182">
        <v>9.782080000000001</v>
      </c>
      <c r="KA182">
        <v>100</v>
      </c>
      <c r="KB182">
        <v>24.7994</v>
      </c>
      <c r="KC182">
        <v>1135.57</v>
      </c>
      <c r="KD182">
        <v>23.6473</v>
      </c>
      <c r="KE182">
        <v>100.534</v>
      </c>
      <c r="KF182">
        <v>100.945</v>
      </c>
    </row>
    <row r="183" spans="1:292">
      <c r="A183">
        <v>165</v>
      </c>
      <c r="B183">
        <v>1679511473.6</v>
      </c>
      <c r="C183">
        <v>2886.099999904633</v>
      </c>
      <c r="D183" t="s">
        <v>763</v>
      </c>
      <c r="E183" t="s">
        <v>764</v>
      </c>
      <c r="F183">
        <v>5</v>
      </c>
      <c r="G183" t="s">
        <v>428</v>
      </c>
      <c r="H183">
        <v>1679511466.1</v>
      </c>
      <c r="I183">
        <f>(J183)/1000</f>
        <v>0</v>
      </c>
      <c r="J183">
        <f>IF(DO183, AM183, AG183)</f>
        <v>0</v>
      </c>
      <c r="K183">
        <f>IF(DO183, AH183, AF183)</f>
        <v>0</v>
      </c>
      <c r="L183">
        <f>DQ183 - IF(AT183&gt;1, K183*DK183*100.0/(AV183*EE183), 0)</f>
        <v>0</v>
      </c>
      <c r="M183">
        <f>((S183-I183/2)*L183-K183)/(S183+I183/2)</f>
        <v>0</v>
      </c>
      <c r="N183">
        <f>M183*(DX183+DY183)/1000.0</f>
        <v>0</v>
      </c>
      <c r="O183">
        <f>(DQ183 - IF(AT183&gt;1, K183*DK183*100.0/(AV183*EE183), 0))*(DX183+DY183)/1000.0</f>
        <v>0</v>
      </c>
      <c r="P183">
        <f>2.0/((1/R183-1/Q183)+SIGN(R183)*SQRT((1/R183-1/Q183)*(1/R183-1/Q183) + 4*DL183/((DL183+1)*(DL183+1))*(2*1/R183*1/Q183-1/Q183*1/Q183)))</f>
        <v>0</v>
      </c>
      <c r="Q183">
        <f>IF(LEFT(DM183,1)&lt;&gt;"0",IF(LEFT(DM183,1)="1",3.0,DN183),$D$5+$E$5*(EE183*DX183/($K$5*1000))+$F$5*(EE183*DX183/($K$5*1000))*MAX(MIN(DK183,$J$5),$I$5)*MAX(MIN(DK183,$J$5),$I$5)+$G$5*MAX(MIN(DK183,$J$5),$I$5)*(EE183*DX183/($K$5*1000))+$H$5*(EE183*DX183/($K$5*1000))*(EE183*DX183/($K$5*1000)))</f>
        <v>0</v>
      </c>
      <c r="R183">
        <f>I183*(1000-(1000*0.61365*exp(17.502*V183/(240.97+V183))/(DX183+DY183)+DS183)/2)/(1000*0.61365*exp(17.502*V183/(240.97+V183))/(DX183+DY183)-DS183)</f>
        <v>0</v>
      </c>
      <c r="S183">
        <f>1/((DL183+1)/(P183/1.6)+1/(Q183/1.37)) + DL183/((DL183+1)/(P183/1.6) + DL183/(Q183/1.37))</f>
        <v>0</v>
      </c>
      <c r="T183">
        <f>(DG183*DJ183)</f>
        <v>0</v>
      </c>
      <c r="U183">
        <f>(DZ183+(T183+2*0.95*5.67E-8*(((DZ183+$B$9)+273)^4-(DZ183+273)^4)-44100*I183)/(1.84*29.3*Q183+8*0.95*5.67E-8*(DZ183+273)^3))</f>
        <v>0</v>
      </c>
      <c r="V183">
        <f>($C$9*EA183+$D$9*EB183+$E$9*U183)</f>
        <v>0</v>
      </c>
      <c r="W183">
        <f>0.61365*exp(17.502*V183/(240.97+V183))</f>
        <v>0</v>
      </c>
      <c r="X183">
        <f>(Y183/Z183*100)</f>
        <v>0</v>
      </c>
      <c r="Y183">
        <f>DS183*(DX183+DY183)/1000</f>
        <v>0</v>
      </c>
      <c r="Z183">
        <f>0.61365*exp(17.502*DZ183/(240.97+DZ183))</f>
        <v>0</v>
      </c>
      <c r="AA183">
        <f>(W183-DS183*(DX183+DY183)/1000)</f>
        <v>0</v>
      </c>
      <c r="AB183">
        <f>(-I183*44100)</f>
        <v>0</v>
      </c>
      <c r="AC183">
        <f>2*29.3*Q183*0.92*(DZ183-V183)</f>
        <v>0</v>
      </c>
      <c r="AD183">
        <f>2*0.95*5.67E-8*(((DZ183+$B$9)+273)^4-(V183+273)^4)</f>
        <v>0</v>
      </c>
      <c r="AE183">
        <f>T183+AD183+AB183+AC183</f>
        <v>0</v>
      </c>
      <c r="AF183">
        <f>DW183*AT183*(DR183-DQ183*(1000-AT183*DT183)/(1000-AT183*DS183))/(100*DK183)</f>
        <v>0</v>
      </c>
      <c r="AG183">
        <f>1000*DW183*AT183*(DS183-DT183)/(100*DK183*(1000-AT183*DS183))</f>
        <v>0</v>
      </c>
      <c r="AH183">
        <f>(AI183 - AJ183 - DX183*1E3/(8.314*(DZ183+273.15)) * AL183/DW183 * AK183) * DW183/(100*DK183) * (1000 - DT183)/1000</f>
        <v>0</v>
      </c>
      <c r="AI183">
        <v>1151.554017855497</v>
      </c>
      <c r="AJ183">
        <v>1128.551999999999</v>
      </c>
      <c r="AK183">
        <v>3.401010064421624</v>
      </c>
      <c r="AL183">
        <v>67.30139003579045</v>
      </c>
      <c r="AM183">
        <f>(AO183 - AN183 + DX183*1E3/(8.314*(DZ183+273.15)) * AQ183/DW183 * AP183) * DW183/(100*DK183) * 1000/(1000 - AO183)</f>
        <v>0</v>
      </c>
      <c r="AN183">
        <v>23.60563616842293</v>
      </c>
      <c r="AO183">
        <v>24.28111333333332</v>
      </c>
      <c r="AP183">
        <v>-6.366269190284665E-06</v>
      </c>
      <c r="AQ183">
        <v>93.42874812251745</v>
      </c>
      <c r="AR183">
        <v>0</v>
      </c>
      <c r="AS183">
        <v>0</v>
      </c>
      <c r="AT183">
        <f>IF(AR183*$H$15&gt;=AV183,1.0,(AV183/(AV183-AR183*$H$15)))</f>
        <v>0</v>
      </c>
      <c r="AU183">
        <f>(AT183-1)*100</f>
        <v>0</v>
      </c>
      <c r="AV183">
        <f>MAX(0,($B$15+$C$15*EE183)/(1+$D$15*EE183)*DX183/(DZ183+273)*$E$15)</f>
        <v>0</v>
      </c>
      <c r="AW183" t="s">
        <v>429</v>
      </c>
      <c r="AX183" t="s">
        <v>429</v>
      </c>
      <c r="AY183">
        <v>0</v>
      </c>
      <c r="AZ183">
        <v>0</v>
      </c>
      <c r="BA183">
        <f>1-AY183/AZ183</f>
        <v>0</v>
      </c>
      <c r="BB183">
        <v>0</v>
      </c>
      <c r="BC183" t="s">
        <v>429</v>
      </c>
      <c r="BD183" t="s">
        <v>429</v>
      </c>
      <c r="BE183">
        <v>0</v>
      </c>
      <c r="BF183">
        <v>0</v>
      </c>
      <c r="BG183">
        <f>1-BE183/BF183</f>
        <v>0</v>
      </c>
      <c r="BH183">
        <v>0.5</v>
      </c>
      <c r="BI183">
        <f>DH183</f>
        <v>0</v>
      </c>
      <c r="BJ183">
        <f>K183</f>
        <v>0</v>
      </c>
      <c r="BK183">
        <f>BG183*BH183*BI183</f>
        <v>0</v>
      </c>
      <c r="BL183">
        <f>(BJ183-BB183)/BI183</f>
        <v>0</v>
      </c>
      <c r="BM183">
        <f>(AZ183-BF183)/BF183</f>
        <v>0</v>
      </c>
      <c r="BN183">
        <f>AY183/(BA183+AY183/BF183)</f>
        <v>0</v>
      </c>
      <c r="BO183" t="s">
        <v>429</v>
      </c>
      <c r="BP183">
        <v>0</v>
      </c>
      <c r="BQ183">
        <f>IF(BP183&lt;&gt;0, BP183, BN183)</f>
        <v>0</v>
      </c>
      <c r="BR183">
        <f>1-BQ183/BF183</f>
        <v>0</v>
      </c>
      <c r="BS183">
        <f>(BF183-BE183)/(BF183-BQ183)</f>
        <v>0</v>
      </c>
      <c r="BT183">
        <f>(AZ183-BF183)/(AZ183-BQ183)</f>
        <v>0</v>
      </c>
      <c r="BU183">
        <f>(BF183-BE183)/(BF183-AY183)</f>
        <v>0</v>
      </c>
      <c r="BV183">
        <f>(AZ183-BF183)/(AZ183-AY183)</f>
        <v>0</v>
      </c>
      <c r="BW183">
        <f>(BS183*BQ183/BE183)</f>
        <v>0</v>
      </c>
      <c r="BX183">
        <f>(1-BW183)</f>
        <v>0</v>
      </c>
      <c r="DG183">
        <f>$B$13*EF183+$C$13*EG183+$F$13*ER183*(1-EU183)</f>
        <v>0</v>
      </c>
      <c r="DH183">
        <f>DG183*DI183</f>
        <v>0</v>
      </c>
      <c r="DI183">
        <f>($B$13*$D$11+$C$13*$D$11+$F$13*((FE183+EW183)/MAX(FE183+EW183+FF183, 0.1)*$I$11+FF183/MAX(FE183+EW183+FF183, 0.1)*$J$11))/($B$13+$C$13+$F$13)</f>
        <v>0</v>
      </c>
      <c r="DJ183">
        <f>($B$13*$K$11+$C$13*$K$11+$F$13*((FE183+EW183)/MAX(FE183+EW183+FF183, 0.1)*$P$11+FF183/MAX(FE183+EW183+FF183, 0.1)*$Q$11))/($B$13+$C$13+$F$13)</f>
        <v>0</v>
      </c>
      <c r="DK183">
        <v>1.91</v>
      </c>
      <c r="DL183">
        <v>0.5</v>
      </c>
      <c r="DM183" t="s">
        <v>430</v>
      </c>
      <c r="DN183">
        <v>2</v>
      </c>
      <c r="DO183" t="b">
        <v>1</v>
      </c>
      <c r="DP183">
        <v>1679511466.1</v>
      </c>
      <c r="DQ183">
        <v>1077.778148148148</v>
      </c>
      <c r="DR183">
        <v>1109.887407407407</v>
      </c>
      <c r="DS183">
        <v>24.28818148148148</v>
      </c>
      <c r="DT183">
        <v>23.60787407407408</v>
      </c>
      <c r="DU183">
        <v>1078.726296296296</v>
      </c>
      <c r="DV183">
        <v>23.98921111111111</v>
      </c>
      <c r="DW183">
        <v>500.0118518518519</v>
      </c>
      <c r="DX183">
        <v>90.0019111111111</v>
      </c>
      <c r="DY183">
        <v>0.1000349814814815</v>
      </c>
      <c r="DZ183">
        <v>26.37268518518518</v>
      </c>
      <c r="EA183">
        <v>27.49698148148148</v>
      </c>
      <c r="EB183">
        <v>999.9000000000001</v>
      </c>
      <c r="EC183">
        <v>0</v>
      </c>
      <c r="ED183">
        <v>0</v>
      </c>
      <c r="EE183">
        <v>9995.111481481481</v>
      </c>
      <c r="EF183">
        <v>0</v>
      </c>
      <c r="EG183">
        <v>12.4464</v>
      </c>
      <c r="EH183">
        <v>-32.10999629629629</v>
      </c>
      <c r="EI183">
        <v>1104.606666666667</v>
      </c>
      <c r="EJ183">
        <v>1136.723333333333</v>
      </c>
      <c r="EK183">
        <v>0.6803141481481482</v>
      </c>
      <c r="EL183">
        <v>1109.887407407407</v>
      </c>
      <c r="EM183">
        <v>23.60787407407408</v>
      </c>
      <c r="EN183">
        <v>2.185982592592592</v>
      </c>
      <c r="EO183">
        <v>2.124753333333333</v>
      </c>
      <c r="EP183">
        <v>18.85995555555555</v>
      </c>
      <c r="EQ183">
        <v>18.40597407407408</v>
      </c>
      <c r="ER183">
        <v>1999.990740740741</v>
      </c>
      <c r="ES183">
        <v>0.9799947777777777</v>
      </c>
      <c r="ET183">
        <v>0.02000542222222222</v>
      </c>
      <c r="EU183">
        <v>0</v>
      </c>
      <c r="EV183">
        <v>164.646</v>
      </c>
      <c r="EW183">
        <v>5.00078</v>
      </c>
      <c r="EX183">
        <v>3285.036666666667</v>
      </c>
      <c r="EY183">
        <v>16379.52592592593</v>
      </c>
      <c r="EZ183">
        <v>37.7057037037037</v>
      </c>
      <c r="FA183">
        <v>38.8074074074074</v>
      </c>
      <c r="FB183">
        <v>38.31003703703704</v>
      </c>
      <c r="FC183">
        <v>38.236</v>
      </c>
      <c r="FD183">
        <v>38.96970370370371</v>
      </c>
      <c r="FE183">
        <v>1955.080740740741</v>
      </c>
      <c r="FF183">
        <v>39.91</v>
      </c>
      <c r="FG183">
        <v>0</v>
      </c>
      <c r="FH183">
        <v>1679511455.8</v>
      </c>
      <c r="FI183">
        <v>0</v>
      </c>
      <c r="FJ183">
        <v>164.6366923076923</v>
      </c>
      <c r="FK183">
        <v>-1.110564084936567</v>
      </c>
      <c r="FL183">
        <v>0.04273502700319243</v>
      </c>
      <c r="FM183">
        <v>3285.068076923077</v>
      </c>
      <c r="FN183">
        <v>15</v>
      </c>
      <c r="FO183">
        <v>0</v>
      </c>
      <c r="FP183" t="s">
        <v>431</v>
      </c>
      <c r="FQ183">
        <v>1679456443.1</v>
      </c>
      <c r="FR183">
        <v>1679456433.1</v>
      </c>
      <c r="FS183">
        <v>0</v>
      </c>
      <c r="FT183">
        <v>-0.109</v>
      </c>
      <c r="FU183">
        <v>0.019</v>
      </c>
      <c r="FV183">
        <v>-0.823</v>
      </c>
      <c r="FW183">
        <v>0.271</v>
      </c>
      <c r="FX183">
        <v>420</v>
      </c>
      <c r="FY183">
        <v>24</v>
      </c>
      <c r="FZ183">
        <v>0.71</v>
      </c>
      <c r="GA183">
        <v>0.25</v>
      </c>
      <c r="GB183">
        <v>-32.078655</v>
      </c>
      <c r="GC183">
        <v>-0.4739707317073382</v>
      </c>
      <c r="GD183">
        <v>0.0938107508497824</v>
      </c>
      <c r="GE183">
        <v>0</v>
      </c>
      <c r="GF183">
        <v>0.68193905</v>
      </c>
      <c r="GG183">
        <v>-0.02627804127579935</v>
      </c>
      <c r="GH183">
        <v>0.002758393562836898</v>
      </c>
      <c r="GI183">
        <v>1</v>
      </c>
      <c r="GJ183">
        <v>1</v>
      </c>
      <c r="GK183">
        <v>2</v>
      </c>
      <c r="GL183" t="s">
        <v>432</v>
      </c>
      <c r="GM183">
        <v>3.10465</v>
      </c>
      <c r="GN183">
        <v>2.73533</v>
      </c>
      <c r="GO183">
        <v>0.171326</v>
      </c>
      <c r="GP183">
        <v>0.174447</v>
      </c>
      <c r="GQ183">
        <v>0.108994</v>
      </c>
      <c r="GR183">
        <v>0.108223</v>
      </c>
      <c r="GS183">
        <v>21347.6</v>
      </c>
      <c r="GT183">
        <v>21000.4</v>
      </c>
      <c r="GU183">
        <v>26297.4</v>
      </c>
      <c r="GV183">
        <v>25764.8</v>
      </c>
      <c r="GW183">
        <v>37614.4</v>
      </c>
      <c r="GX183">
        <v>35064.1</v>
      </c>
      <c r="GY183">
        <v>46015.3</v>
      </c>
      <c r="GZ183">
        <v>42549.8</v>
      </c>
      <c r="HA183">
        <v>1.92265</v>
      </c>
      <c r="HB183">
        <v>1.9709</v>
      </c>
      <c r="HC183">
        <v>0.112876</v>
      </c>
      <c r="HD183">
        <v>0</v>
      </c>
      <c r="HE183">
        <v>25.6447</v>
      </c>
      <c r="HF183">
        <v>999.9</v>
      </c>
      <c r="HG183">
        <v>56.8</v>
      </c>
      <c r="HH183">
        <v>29.1</v>
      </c>
      <c r="HI183">
        <v>25.5292</v>
      </c>
      <c r="HJ183">
        <v>59.7731</v>
      </c>
      <c r="HK183">
        <v>25.5008</v>
      </c>
      <c r="HL183">
        <v>1</v>
      </c>
      <c r="HM183">
        <v>-0.111387</v>
      </c>
      <c r="HN183">
        <v>0.23744</v>
      </c>
      <c r="HO183">
        <v>20.2753</v>
      </c>
      <c r="HP183">
        <v>5.21549</v>
      </c>
      <c r="HQ183">
        <v>11.9794</v>
      </c>
      <c r="HR183">
        <v>4.96475</v>
      </c>
      <c r="HS183">
        <v>3.274</v>
      </c>
      <c r="HT183">
        <v>9999</v>
      </c>
      <c r="HU183">
        <v>9999</v>
      </c>
      <c r="HV183">
        <v>9999</v>
      </c>
      <c r="HW183">
        <v>936.4</v>
      </c>
      <c r="HX183">
        <v>1.86417</v>
      </c>
      <c r="HY183">
        <v>1.8601</v>
      </c>
      <c r="HZ183">
        <v>1.85835</v>
      </c>
      <c r="IA183">
        <v>1.85988</v>
      </c>
      <c r="IB183">
        <v>1.85989</v>
      </c>
      <c r="IC183">
        <v>1.8583</v>
      </c>
      <c r="ID183">
        <v>1.8573</v>
      </c>
      <c r="IE183">
        <v>1.85235</v>
      </c>
      <c r="IF183">
        <v>0</v>
      </c>
      <c r="IG183">
        <v>0</v>
      </c>
      <c r="IH183">
        <v>0</v>
      </c>
      <c r="II183">
        <v>0</v>
      </c>
      <c r="IJ183" t="s">
        <v>433</v>
      </c>
      <c r="IK183" t="s">
        <v>434</v>
      </c>
      <c r="IL183" t="s">
        <v>435</v>
      </c>
      <c r="IM183" t="s">
        <v>435</v>
      </c>
      <c r="IN183" t="s">
        <v>435</v>
      </c>
      <c r="IO183" t="s">
        <v>435</v>
      </c>
      <c r="IP183">
        <v>0</v>
      </c>
      <c r="IQ183">
        <v>100</v>
      </c>
      <c r="IR183">
        <v>100</v>
      </c>
      <c r="IS183">
        <v>-0.95</v>
      </c>
      <c r="IT183">
        <v>0.2988</v>
      </c>
      <c r="IU183">
        <v>-0.3228139330668147</v>
      </c>
      <c r="IV183">
        <v>-0.001399286051689175</v>
      </c>
      <c r="IW183">
        <v>1.297619083215453E-06</v>
      </c>
      <c r="IX183">
        <v>-4.997941095464379E-10</v>
      </c>
      <c r="IY183">
        <v>-0.005634625857734406</v>
      </c>
      <c r="IZ183">
        <v>-0.003512179546530375</v>
      </c>
      <c r="JA183">
        <v>0.0008073039280847738</v>
      </c>
      <c r="JB183">
        <v>-5.485301315548657E-06</v>
      </c>
      <c r="JC183">
        <v>2</v>
      </c>
      <c r="JD183">
        <v>1997</v>
      </c>
      <c r="JE183">
        <v>1</v>
      </c>
      <c r="JF183">
        <v>25</v>
      </c>
      <c r="JG183">
        <v>917.2</v>
      </c>
      <c r="JH183">
        <v>917.3</v>
      </c>
      <c r="JI183">
        <v>2.59155</v>
      </c>
      <c r="JJ183">
        <v>2.61597</v>
      </c>
      <c r="JK183">
        <v>1.49658</v>
      </c>
      <c r="JL183">
        <v>2.39136</v>
      </c>
      <c r="JM183">
        <v>1.54907</v>
      </c>
      <c r="JN183">
        <v>2.39136</v>
      </c>
      <c r="JO183">
        <v>34.3725</v>
      </c>
      <c r="JP183">
        <v>24.1926</v>
      </c>
      <c r="JQ183">
        <v>18</v>
      </c>
      <c r="JR183">
        <v>489.881</v>
      </c>
      <c r="JS183">
        <v>533.835</v>
      </c>
      <c r="JT183">
        <v>24.7928</v>
      </c>
      <c r="JU183">
        <v>25.8683</v>
      </c>
      <c r="JV183">
        <v>30.0001</v>
      </c>
      <c r="JW183">
        <v>25.9403</v>
      </c>
      <c r="JX183">
        <v>25.8886</v>
      </c>
      <c r="JY183">
        <v>52.0046</v>
      </c>
      <c r="JZ183">
        <v>9.782080000000001</v>
      </c>
      <c r="KA183">
        <v>100</v>
      </c>
      <c r="KB183">
        <v>24.8006</v>
      </c>
      <c r="KC183">
        <v>1155.6</v>
      </c>
      <c r="KD183">
        <v>23.6513</v>
      </c>
      <c r="KE183">
        <v>100.534</v>
      </c>
      <c r="KF183">
        <v>100.945</v>
      </c>
    </row>
    <row r="184" spans="1:292">
      <c r="A184">
        <v>166</v>
      </c>
      <c r="B184">
        <v>1679511478.6</v>
      </c>
      <c r="C184">
        <v>2891.099999904633</v>
      </c>
      <c r="D184" t="s">
        <v>765</v>
      </c>
      <c r="E184" t="s">
        <v>766</v>
      </c>
      <c r="F184">
        <v>5</v>
      </c>
      <c r="G184" t="s">
        <v>428</v>
      </c>
      <c r="H184">
        <v>1679511470.814285</v>
      </c>
      <c r="I184">
        <f>(J184)/1000</f>
        <v>0</v>
      </c>
      <c r="J184">
        <f>IF(DO184, AM184, AG184)</f>
        <v>0</v>
      </c>
      <c r="K184">
        <f>IF(DO184, AH184, AF184)</f>
        <v>0</v>
      </c>
      <c r="L184">
        <f>DQ184 - IF(AT184&gt;1, K184*DK184*100.0/(AV184*EE184), 0)</f>
        <v>0</v>
      </c>
      <c r="M184">
        <f>((S184-I184/2)*L184-K184)/(S184+I184/2)</f>
        <v>0</v>
      </c>
      <c r="N184">
        <f>M184*(DX184+DY184)/1000.0</f>
        <v>0</v>
      </c>
      <c r="O184">
        <f>(DQ184 - IF(AT184&gt;1, K184*DK184*100.0/(AV184*EE184), 0))*(DX184+DY184)/1000.0</f>
        <v>0</v>
      </c>
      <c r="P184">
        <f>2.0/((1/R184-1/Q184)+SIGN(R184)*SQRT((1/R184-1/Q184)*(1/R184-1/Q184) + 4*DL184/((DL184+1)*(DL184+1))*(2*1/R184*1/Q184-1/Q184*1/Q184)))</f>
        <v>0</v>
      </c>
      <c r="Q184">
        <f>IF(LEFT(DM184,1)&lt;&gt;"0",IF(LEFT(DM184,1)="1",3.0,DN184),$D$5+$E$5*(EE184*DX184/($K$5*1000))+$F$5*(EE184*DX184/($K$5*1000))*MAX(MIN(DK184,$J$5),$I$5)*MAX(MIN(DK184,$J$5),$I$5)+$G$5*MAX(MIN(DK184,$J$5),$I$5)*(EE184*DX184/($K$5*1000))+$H$5*(EE184*DX184/($K$5*1000))*(EE184*DX184/($K$5*1000)))</f>
        <v>0</v>
      </c>
      <c r="R184">
        <f>I184*(1000-(1000*0.61365*exp(17.502*V184/(240.97+V184))/(DX184+DY184)+DS184)/2)/(1000*0.61365*exp(17.502*V184/(240.97+V184))/(DX184+DY184)-DS184)</f>
        <v>0</v>
      </c>
      <c r="S184">
        <f>1/((DL184+1)/(P184/1.6)+1/(Q184/1.37)) + DL184/((DL184+1)/(P184/1.6) + DL184/(Q184/1.37))</f>
        <v>0</v>
      </c>
      <c r="T184">
        <f>(DG184*DJ184)</f>
        <v>0</v>
      </c>
      <c r="U184">
        <f>(DZ184+(T184+2*0.95*5.67E-8*(((DZ184+$B$9)+273)^4-(DZ184+273)^4)-44100*I184)/(1.84*29.3*Q184+8*0.95*5.67E-8*(DZ184+273)^3))</f>
        <v>0</v>
      </c>
      <c r="V184">
        <f>($C$9*EA184+$D$9*EB184+$E$9*U184)</f>
        <v>0</v>
      </c>
      <c r="W184">
        <f>0.61365*exp(17.502*V184/(240.97+V184))</f>
        <v>0</v>
      </c>
      <c r="X184">
        <f>(Y184/Z184*100)</f>
        <v>0</v>
      </c>
      <c r="Y184">
        <f>DS184*(DX184+DY184)/1000</f>
        <v>0</v>
      </c>
      <c r="Z184">
        <f>0.61365*exp(17.502*DZ184/(240.97+DZ184))</f>
        <v>0</v>
      </c>
      <c r="AA184">
        <f>(W184-DS184*(DX184+DY184)/1000)</f>
        <v>0</v>
      </c>
      <c r="AB184">
        <f>(-I184*44100)</f>
        <v>0</v>
      </c>
      <c r="AC184">
        <f>2*29.3*Q184*0.92*(DZ184-V184)</f>
        <v>0</v>
      </c>
      <c r="AD184">
        <f>2*0.95*5.67E-8*(((DZ184+$B$9)+273)^4-(V184+273)^4)</f>
        <v>0</v>
      </c>
      <c r="AE184">
        <f>T184+AD184+AB184+AC184</f>
        <v>0</v>
      </c>
      <c r="AF184">
        <f>DW184*AT184*(DR184-DQ184*(1000-AT184*DT184)/(1000-AT184*DS184))/(100*DK184)</f>
        <v>0</v>
      </c>
      <c r="AG184">
        <f>1000*DW184*AT184*(DS184-DT184)/(100*DK184*(1000-AT184*DS184))</f>
        <v>0</v>
      </c>
      <c r="AH184">
        <f>(AI184 - AJ184 - DX184*1E3/(8.314*(DZ184+273.15)) * AL184/DW184 * AK184) * DW184/(100*DK184) * (1000 - DT184)/1000</f>
        <v>0</v>
      </c>
      <c r="AI184">
        <v>1168.859444654884</v>
      </c>
      <c r="AJ184">
        <v>1145.731696969697</v>
      </c>
      <c r="AK184">
        <v>3.44595582111054</v>
      </c>
      <c r="AL184">
        <v>67.30139003579045</v>
      </c>
      <c r="AM184">
        <f>(AO184 - AN184 + DX184*1E3/(8.314*(DZ184+273.15)) * AQ184/DW184 * AP184) * DW184/(100*DK184) * 1000/(1000 - AO184)</f>
        <v>0</v>
      </c>
      <c r="AN184">
        <v>23.60244213115419</v>
      </c>
      <c r="AO184">
        <v>24.28017272727273</v>
      </c>
      <c r="AP184">
        <v>-1.645736925489957E-06</v>
      </c>
      <c r="AQ184">
        <v>93.42874812251745</v>
      </c>
      <c r="AR184">
        <v>0</v>
      </c>
      <c r="AS184">
        <v>0</v>
      </c>
      <c r="AT184">
        <f>IF(AR184*$H$15&gt;=AV184,1.0,(AV184/(AV184-AR184*$H$15)))</f>
        <v>0</v>
      </c>
      <c r="AU184">
        <f>(AT184-1)*100</f>
        <v>0</v>
      </c>
      <c r="AV184">
        <f>MAX(0,($B$15+$C$15*EE184)/(1+$D$15*EE184)*DX184/(DZ184+273)*$E$15)</f>
        <v>0</v>
      </c>
      <c r="AW184" t="s">
        <v>429</v>
      </c>
      <c r="AX184" t="s">
        <v>429</v>
      </c>
      <c r="AY184">
        <v>0</v>
      </c>
      <c r="AZ184">
        <v>0</v>
      </c>
      <c r="BA184">
        <f>1-AY184/AZ184</f>
        <v>0</v>
      </c>
      <c r="BB184">
        <v>0</v>
      </c>
      <c r="BC184" t="s">
        <v>429</v>
      </c>
      <c r="BD184" t="s">
        <v>429</v>
      </c>
      <c r="BE184">
        <v>0</v>
      </c>
      <c r="BF184">
        <v>0</v>
      </c>
      <c r="BG184">
        <f>1-BE184/BF184</f>
        <v>0</v>
      </c>
      <c r="BH184">
        <v>0.5</v>
      </c>
      <c r="BI184">
        <f>DH184</f>
        <v>0</v>
      </c>
      <c r="BJ184">
        <f>K184</f>
        <v>0</v>
      </c>
      <c r="BK184">
        <f>BG184*BH184*BI184</f>
        <v>0</v>
      </c>
      <c r="BL184">
        <f>(BJ184-BB184)/BI184</f>
        <v>0</v>
      </c>
      <c r="BM184">
        <f>(AZ184-BF184)/BF184</f>
        <v>0</v>
      </c>
      <c r="BN184">
        <f>AY184/(BA184+AY184/BF184)</f>
        <v>0</v>
      </c>
      <c r="BO184" t="s">
        <v>429</v>
      </c>
      <c r="BP184">
        <v>0</v>
      </c>
      <c r="BQ184">
        <f>IF(BP184&lt;&gt;0, BP184, BN184)</f>
        <v>0</v>
      </c>
      <c r="BR184">
        <f>1-BQ184/BF184</f>
        <v>0</v>
      </c>
      <c r="BS184">
        <f>(BF184-BE184)/(BF184-BQ184)</f>
        <v>0</v>
      </c>
      <c r="BT184">
        <f>(AZ184-BF184)/(AZ184-BQ184)</f>
        <v>0</v>
      </c>
      <c r="BU184">
        <f>(BF184-BE184)/(BF184-AY184)</f>
        <v>0</v>
      </c>
      <c r="BV184">
        <f>(AZ184-BF184)/(AZ184-AY184)</f>
        <v>0</v>
      </c>
      <c r="BW184">
        <f>(BS184*BQ184/BE184)</f>
        <v>0</v>
      </c>
      <c r="BX184">
        <f>(1-BW184)</f>
        <v>0</v>
      </c>
      <c r="DG184">
        <f>$B$13*EF184+$C$13*EG184+$F$13*ER184*(1-EU184)</f>
        <v>0</v>
      </c>
      <c r="DH184">
        <f>DG184*DI184</f>
        <v>0</v>
      </c>
      <c r="DI184">
        <f>($B$13*$D$11+$C$13*$D$11+$F$13*((FE184+EW184)/MAX(FE184+EW184+FF184, 0.1)*$I$11+FF184/MAX(FE184+EW184+FF184, 0.1)*$J$11))/($B$13+$C$13+$F$13)</f>
        <v>0</v>
      </c>
      <c r="DJ184">
        <f>($B$13*$K$11+$C$13*$K$11+$F$13*((FE184+EW184)/MAX(FE184+EW184+FF184, 0.1)*$P$11+FF184/MAX(FE184+EW184+FF184, 0.1)*$Q$11))/($B$13+$C$13+$F$13)</f>
        <v>0</v>
      </c>
      <c r="DK184">
        <v>1.91</v>
      </c>
      <c r="DL184">
        <v>0.5</v>
      </c>
      <c r="DM184" t="s">
        <v>430</v>
      </c>
      <c r="DN184">
        <v>2</v>
      </c>
      <c r="DO184" t="b">
        <v>1</v>
      </c>
      <c r="DP184">
        <v>1679511470.814285</v>
      </c>
      <c r="DQ184">
        <v>1093.530714285714</v>
      </c>
      <c r="DR184">
        <v>1125.719285714286</v>
      </c>
      <c r="DS184">
        <v>24.28416785714285</v>
      </c>
      <c r="DT184">
        <v>23.60532857142857</v>
      </c>
      <c r="DU184">
        <v>1094.485357142857</v>
      </c>
      <c r="DV184">
        <v>23.98529642857143</v>
      </c>
      <c r="DW184">
        <v>500.0261428571429</v>
      </c>
      <c r="DX184">
        <v>90.00212499999999</v>
      </c>
      <c r="DY184">
        <v>0.09999204285714287</v>
      </c>
      <c r="DZ184">
        <v>26.37148928571429</v>
      </c>
      <c r="EA184">
        <v>27.49400357142857</v>
      </c>
      <c r="EB184">
        <v>999.9000000000002</v>
      </c>
      <c r="EC184">
        <v>0</v>
      </c>
      <c r="ED184">
        <v>0</v>
      </c>
      <c r="EE184">
        <v>9991.558571428572</v>
      </c>
      <c r="EF184">
        <v>0</v>
      </c>
      <c r="EG184">
        <v>12.4464</v>
      </c>
      <c r="EH184">
        <v>-32.188775</v>
      </c>
      <c r="EI184">
        <v>1120.746428571429</v>
      </c>
      <c r="EJ184">
        <v>1152.933928571428</v>
      </c>
      <c r="EK184">
        <v>0.678840142857143</v>
      </c>
      <c r="EL184">
        <v>1125.719285714286</v>
      </c>
      <c r="EM184">
        <v>23.60532857142857</v>
      </c>
      <c r="EN184">
        <v>2.185626428571428</v>
      </c>
      <c r="EO184">
        <v>2.124528928571428</v>
      </c>
      <c r="EP184">
        <v>18.85734285714286</v>
      </c>
      <c r="EQ184">
        <v>18.40429642857143</v>
      </c>
      <c r="ER184">
        <v>1999.992857142857</v>
      </c>
      <c r="ES184">
        <v>0.9799947857142856</v>
      </c>
      <c r="ET184">
        <v>0.02000541428571428</v>
      </c>
      <c r="EU184">
        <v>0</v>
      </c>
      <c r="EV184">
        <v>164.6277857142857</v>
      </c>
      <c r="EW184">
        <v>5.00078</v>
      </c>
      <c r="EX184">
        <v>3285.081071428572</v>
      </c>
      <c r="EY184">
        <v>16379.54285714285</v>
      </c>
      <c r="EZ184">
        <v>37.68935714285714</v>
      </c>
      <c r="FA184">
        <v>38.79871428571428</v>
      </c>
      <c r="FB184">
        <v>38.28775</v>
      </c>
      <c r="FC184">
        <v>38.22082142857143</v>
      </c>
      <c r="FD184">
        <v>38.95957142857142</v>
      </c>
      <c r="FE184">
        <v>1955.082857142857</v>
      </c>
      <c r="FF184">
        <v>39.91</v>
      </c>
      <c r="FG184">
        <v>0</v>
      </c>
      <c r="FH184">
        <v>1679511461.2</v>
      </c>
      <c r="FI184">
        <v>0</v>
      </c>
      <c r="FJ184">
        <v>164.59336</v>
      </c>
      <c r="FK184">
        <v>-1.071153831359354</v>
      </c>
      <c r="FL184">
        <v>1.387692278168952</v>
      </c>
      <c r="FM184">
        <v>3285.124</v>
      </c>
      <c r="FN184">
        <v>15</v>
      </c>
      <c r="FO184">
        <v>0</v>
      </c>
      <c r="FP184" t="s">
        <v>431</v>
      </c>
      <c r="FQ184">
        <v>1679456443.1</v>
      </c>
      <c r="FR184">
        <v>1679456433.1</v>
      </c>
      <c r="FS184">
        <v>0</v>
      </c>
      <c r="FT184">
        <v>-0.109</v>
      </c>
      <c r="FU184">
        <v>0.019</v>
      </c>
      <c r="FV184">
        <v>-0.823</v>
      </c>
      <c r="FW184">
        <v>0.271</v>
      </c>
      <c r="FX184">
        <v>420</v>
      </c>
      <c r="FY184">
        <v>24</v>
      </c>
      <c r="FZ184">
        <v>0.71</v>
      </c>
      <c r="GA184">
        <v>0.25</v>
      </c>
      <c r="GB184">
        <v>-32.15425853658537</v>
      </c>
      <c r="GC184">
        <v>-0.6741324041811919</v>
      </c>
      <c r="GD184">
        <v>0.1131318936195978</v>
      </c>
      <c r="GE184">
        <v>0</v>
      </c>
      <c r="GF184">
        <v>0.6800794878048781</v>
      </c>
      <c r="GG184">
        <v>-0.01959008362369405</v>
      </c>
      <c r="GH184">
        <v>0.002263500377108075</v>
      </c>
      <c r="GI184">
        <v>1</v>
      </c>
      <c r="GJ184">
        <v>1</v>
      </c>
      <c r="GK184">
        <v>2</v>
      </c>
      <c r="GL184" t="s">
        <v>432</v>
      </c>
      <c r="GM184">
        <v>3.10439</v>
      </c>
      <c r="GN184">
        <v>2.73536</v>
      </c>
      <c r="GO184">
        <v>0.172951</v>
      </c>
      <c r="GP184">
        <v>0.176048</v>
      </c>
      <c r="GQ184">
        <v>0.108988</v>
      </c>
      <c r="GR184">
        <v>0.108216</v>
      </c>
      <c r="GS184">
        <v>21305.8</v>
      </c>
      <c r="GT184">
        <v>20959.8</v>
      </c>
      <c r="GU184">
        <v>26297.5</v>
      </c>
      <c r="GV184">
        <v>25764.9</v>
      </c>
      <c r="GW184">
        <v>37614.9</v>
      </c>
      <c r="GX184">
        <v>35064.9</v>
      </c>
      <c r="GY184">
        <v>46015.4</v>
      </c>
      <c r="GZ184">
        <v>42550.2</v>
      </c>
      <c r="HA184">
        <v>1.92235</v>
      </c>
      <c r="HB184">
        <v>1.9714</v>
      </c>
      <c r="HC184">
        <v>0.113145</v>
      </c>
      <c r="HD184">
        <v>0</v>
      </c>
      <c r="HE184">
        <v>25.6447</v>
      </c>
      <c r="HF184">
        <v>999.9</v>
      </c>
      <c r="HG184">
        <v>56.8</v>
      </c>
      <c r="HH184">
        <v>29.1</v>
      </c>
      <c r="HI184">
        <v>25.5298</v>
      </c>
      <c r="HJ184">
        <v>60.6531</v>
      </c>
      <c r="HK184">
        <v>25.3566</v>
      </c>
      <c r="HL184">
        <v>1</v>
      </c>
      <c r="HM184">
        <v>-0.111128</v>
      </c>
      <c r="HN184">
        <v>0.262443</v>
      </c>
      <c r="HO184">
        <v>20.2753</v>
      </c>
      <c r="HP184">
        <v>5.21474</v>
      </c>
      <c r="HQ184">
        <v>11.9798</v>
      </c>
      <c r="HR184">
        <v>4.96465</v>
      </c>
      <c r="HS184">
        <v>3.27395</v>
      </c>
      <c r="HT184">
        <v>9999</v>
      </c>
      <c r="HU184">
        <v>9999</v>
      </c>
      <c r="HV184">
        <v>9999</v>
      </c>
      <c r="HW184">
        <v>936.4</v>
      </c>
      <c r="HX184">
        <v>1.86417</v>
      </c>
      <c r="HY184">
        <v>1.86013</v>
      </c>
      <c r="HZ184">
        <v>1.85835</v>
      </c>
      <c r="IA184">
        <v>1.85987</v>
      </c>
      <c r="IB184">
        <v>1.85989</v>
      </c>
      <c r="IC184">
        <v>1.8583</v>
      </c>
      <c r="ID184">
        <v>1.8573</v>
      </c>
      <c r="IE184">
        <v>1.85233</v>
      </c>
      <c r="IF184">
        <v>0</v>
      </c>
      <c r="IG184">
        <v>0</v>
      </c>
      <c r="IH184">
        <v>0</v>
      </c>
      <c r="II184">
        <v>0</v>
      </c>
      <c r="IJ184" t="s">
        <v>433</v>
      </c>
      <c r="IK184" t="s">
        <v>434</v>
      </c>
      <c r="IL184" t="s">
        <v>435</v>
      </c>
      <c r="IM184" t="s">
        <v>435</v>
      </c>
      <c r="IN184" t="s">
        <v>435</v>
      </c>
      <c r="IO184" t="s">
        <v>435</v>
      </c>
      <c r="IP184">
        <v>0</v>
      </c>
      <c r="IQ184">
        <v>100</v>
      </c>
      <c r="IR184">
        <v>100</v>
      </c>
      <c r="IS184">
        <v>-0.97</v>
      </c>
      <c r="IT184">
        <v>0.2988</v>
      </c>
      <c r="IU184">
        <v>-0.3228139330668147</v>
      </c>
      <c r="IV184">
        <v>-0.001399286051689175</v>
      </c>
      <c r="IW184">
        <v>1.297619083215453E-06</v>
      </c>
      <c r="IX184">
        <v>-4.997941095464379E-10</v>
      </c>
      <c r="IY184">
        <v>-0.005634625857734406</v>
      </c>
      <c r="IZ184">
        <v>-0.003512179546530375</v>
      </c>
      <c r="JA184">
        <v>0.0008073039280847738</v>
      </c>
      <c r="JB184">
        <v>-5.485301315548657E-06</v>
      </c>
      <c r="JC184">
        <v>2</v>
      </c>
      <c r="JD184">
        <v>1997</v>
      </c>
      <c r="JE184">
        <v>1</v>
      </c>
      <c r="JF184">
        <v>25</v>
      </c>
      <c r="JG184">
        <v>917.3</v>
      </c>
      <c r="JH184">
        <v>917.4</v>
      </c>
      <c r="JI184">
        <v>2.61963</v>
      </c>
      <c r="JJ184">
        <v>2.61719</v>
      </c>
      <c r="JK184">
        <v>1.49658</v>
      </c>
      <c r="JL184">
        <v>2.39136</v>
      </c>
      <c r="JM184">
        <v>1.54907</v>
      </c>
      <c r="JN184">
        <v>2.31445</v>
      </c>
      <c r="JO184">
        <v>34.3725</v>
      </c>
      <c r="JP184">
        <v>24.1926</v>
      </c>
      <c r="JQ184">
        <v>18</v>
      </c>
      <c r="JR184">
        <v>489.725</v>
      </c>
      <c r="JS184">
        <v>534.202</v>
      </c>
      <c r="JT184">
        <v>24.8016</v>
      </c>
      <c r="JU184">
        <v>25.87</v>
      </c>
      <c r="JV184">
        <v>30.0003</v>
      </c>
      <c r="JW184">
        <v>25.9425</v>
      </c>
      <c r="JX184">
        <v>25.8907</v>
      </c>
      <c r="JY184">
        <v>52.573</v>
      </c>
      <c r="JZ184">
        <v>9.782080000000001</v>
      </c>
      <c r="KA184">
        <v>100</v>
      </c>
      <c r="KB184">
        <v>24.8059</v>
      </c>
      <c r="KC184">
        <v>1175.64</v>
      </c>
      <c r="KD184">
        <v>23.6571</v>
      </c>
      <c r="KE184">
        <v>100.534</v>
      </c>
      <c r="KF184">
        <v>100.946</v>
      </c>
    </row>
    <row r="185" spans="1:292">
      <c r="A185">
        <v>167</v>
      </c>
      <c r="B185">
        <v>1679511483.6</v>
      </c>
      <c r="C185">
        <v>2896.099999904633</v>
      </c>
      <c r="D185" t="s">
        <v>767</v>
      </c>
      <c r="E185" t="s">
        <v>768</v>
      </c>
      <c r="F185">
        <v>5</v>
      </c>
      <c r="G185" t="s">
        <v>428</v>
      </c>
      <c r="H185">
        <v>1679511476.1</v>
      </c>
      <c r="I185">
        <f>(J185)/1000</f>
        <v>0</v>
      </c>
      <c r="J185">
        <f>IF(DO185, AM185, AG185)</f>
        <v>0</v>
      </c>
      <c r="K185">
        <f>IF(DO185, AH185, AF185)</f>
        <v>0</v>
      </c>
      <c r="L185">
        <f>DQ185 - IF(AT185&gt;1, K185*DK185*100.0/(AV185*EE185), 0)</f>
        <v>0</v>
      </c>
      <c r="M185">
        <f>((S185-I185/2)*L185-K185)/(S185+I185/2)</f>
        <v>0</v>
      </c>
      <c r="N185">
        <f>M185*(DX185+DY185)/1000.0</f>
        <v>0</v>
      </c>
      <c r="O185">
        <f>(DQ185 - IF(AT185&gt;1, K185*DK185*100.0/(AV185*EE185), 0))*(DX185+DY185)/1000.0</f>
        <v>0</v>
      </c>
      <c r="P185">
        <f>2.0/((1/R185-1/Q185)+SIGN(R185)*SQRT((1/R185-1/Q185)*(1/R185-1/Q185) + 4*DL185/((DL185+1)*(DL185+1))*(2*1/R185*1/Q185-1/Q185*1/Q185)))</f>
        <v>0</v>
      </c>
      <c r="Q185">
        <f>IF(LEFT(DM185,1)&lt;&gt;"0",IF(LEFT(DM185,1)="1",3.0,DN185),$D$5+$E$5*(EE185*DX185/($K$5*1000))+$F$5*(EE185*DX185/($K$5*1000))*MAX(MIN(DK185,$J$5),$I$5)*MAX(MIN(DK185,$J$5),$I$5)+$G$5*MAX(MIN(DK185,$J$5),$I$5)*(EE185*DX185/($K$5*1000))+$H$5*(EE185*DX185/($K$5*1000))*(EE185*DX185/($K$5*1000)))</f>
        <v>0</v>
      </c>
      <c r="R185">
        <f>I185*(1000-(1000*0.61365*exp(17.502*V185/(240.97+V185))/(DX185+DY185)+DS185)/2)/(1000*0.61365*exp(17.502*V185/(240.97+V185))/(DX185+DY185)-DS185)</f>
        <v>0</v>
      </c>
      <c r="S185">
        <f>1/((DL185+1)/(P185/1.6)+1/(Q185/1.37)) + DL185/((DL185+1)/(P185/1.6) + DL185/(Q185/1.37))</f>
        <v>0</v>
      </c>
      <c r="T185">
        <f>(DG185*DJ185)</f>
        <v>0</v>
      </c>
      <c r="U185">
        <f>(DZ185+(T185+2*0.95*5.67E-8*(((DZ185+$B$9)+273)^4-(DZ185+273)^4)-44100*I185)/(1.84*29.3*Q185+8*0.95*5.67E-8*(DZ185+273)^3))</f>
        <v>0</v>
      </c>
      <c r="V185">
        <f>($C$9*EA185+$D$9*EB185+$E$9*U185)</f>
        <v>0</v>
      </c>
      <c r="W185">
        <f>0.61365*exp(17.502*V185/(240.97+V185))</f>
        <v>0</v>
      </c>
      <c r="X185">
        <f>(Y185/Z185*100)</f>
        <v>0</v>
      </c>
      <c r="Y185">
        <f>DS185*(DX185+DY185)/1000</f>
        <v>0</v>
      </c>
      <c r="Z185">
        <f>0.61365*exp(17.502*DZ185/(240.97+DZ185))</f>
        <v>0</v>
      </c>
      <c r="AA185">
        <f>(W185-DS185*(DX185+DY185)/1000)</f>
        <v>0</v>
      </c>
      <c r="AB185">
        <f>(-I185*44100)</f>
        <v>0</v>
      </c>
      <c r="AC185">
        <f>2*29.3*Q185*0.92*(DZ185-V185)</f>
        <v>0</v>
      </c>
      <c r="AD185">
        <f>2*0.95*5.67E-8*(((DZ185+$B$9)+273)^4-(V185+273)^4)</f>
        <v>0</v>
      </c>
      <c r="AE185">
        <f>T185+AD185+AB185+AC185</f>
        <v>0</v>
      </c>
      <c r="AF185">
        <f>DW185*AT185*(DR185-DQ185*(1000-AT185*DT185)/(1000-AT185*DS185))/(100*DK185)</f>
        <v>0</v>
      </c>
      <c r="AG185">
        <f>1000*DW185*AT185*(DS185-DT185)/(100*DK185*(1000-AT185*DS185))</f>
        <v>0</v>
      </c>
      <c r="AH185">
        <f>(AI185 - AJ185 - DX185*1E3/(8.314*(DZ185+273.15)) * AL185/DW185 * AK185) * DW185/(100*DK185) * (1000 - DT185)/1000</f>
        <v>0</v>
      </c>
      <c r="AI185">
        <v>1185.830389682148</v>
      </c>
      <c r="AJ185">
        <v>1162.822909090909</v>
      </c>
      <c r="AK185">
        <v>3.407651112560498</v>
      </c>
      <c r="AL185">
        <v>67.30139003579045</v>
      </c>
      <c r="AM185">
        <f>(AO185 - AN185 + DX185*1E3/(8.314*(DZ185+273.15)) * AQ185/DW185 * AP185) * DW185/(100*DK185) * 1000/(1000 - AO185)</f>
        <v>0</v>
      </c>
      <c r="AN185">
        <v>23.60194038703368</v>
      </c>
      <c r="AO185">
        <v>24.27965757575757</v>
      </c>
      <c r="AP185">
        <v>-4.724173863802719E-07</v>
      </c>
      <c r="AQ185">
        <v>93.42874812251745</v>
      </c>
      <c r="AR185">
        <v>0</v>
      </c>
      <c r="AS185">
        <v>0</v>
      </c>
      <c r="AT185">
        <f>IF(AR185*$H$15&gt;=AV185,1.0,(AV185/(AV185-AR185*$H$15)))</f>
        <v>0</v>
      </c>
      <c r="AU185">
        <f>(AT185-1)*100</f>
        <v>0</v>
      </c>
      <c r="AV185">
        <f>MAX(0,($B$15+$C$15*EE185)/(1+$D$15*EE185)*DX185/(DZ185+273)*$E$15)</f>
        <v>0</v>
      </c>
      <c r="AW185" t="s">
        <v>429</v>
      </c>
      <c r="AX185" t="s">
        <v>429</v>
      </c>
      <c r="AY185">
        <v>0</v>
      </c>
      <c r="AZ185">
        <v>0</v>
      </c>
      <c r="BA185">
        <f>1-AY185/AZ185</f>
        <v>0</v>
      </c>
      <c r="BB185">
        <v>0</v>
      </c>
      <c r="BC185" t="s">
        <v>429</v>
      </c>
      <c r="BD185" t="s">
        <v>429</v>
      </c>
      <c r="BE185">
        <v>0</v>
      </c>
      <c r="BF185">
        <v>0</v>
      </c>
      <c r="BG185">
        <f>1-BE185/BF185</f>
        <v>0</v>
      </c>
      <c r="BH185">
        <v>0.5</v>
      </c>
      <c r="BI185">
        <f>DH185</f>
        <v>0</v>
      </c>
      <c r="BJ185">
        <f>K185</f>
        <v>0</v>
      </c>
      <c r="BK185">
        <f>BG185*BH185*BI185</f>
        <v>0</v>
      </c>
      <c r="BL185">
        <f>(BJ185-BB185)/BI185</f>
        <v>0</v>
      </c>
      <c r="BM185">
        <f>(AZ185-BF185)/BF185</f>
        <v>0</v>
      </c>
      <c r="BN185">
        <f>AY185/(BA185+AY185/BF185)</f>
        <v>0</v>
      </c>
      <c r="BO185" t="s">
        <v>429</v>
      </c>
      <c r="BP185">
        <v>0</v>
      </c>
      <c r="BQ185">
        <f>IF(BP185&lt;&gt;0, BP185, BN185)</f>
        <v>0</v>
      </c>
      <c r="BR185">
        <f>1-BQ185/BF185</f>
        <v>0</v>
      </c>
      <c r="BS185">
        <f>(BF185-BE185)/(BF185-BQ185)</f>
        <v>0</v>
      </c>
      <c r="BT185">
        <f>(AZ185-BF185)/(AZ185-BQ185)</f>
        <v>0</v>
      </c>
      <c r="BU185">
        <f>(BF185-BE185)/(BF185-AY185)</f>
        <v>0</v>
      </c>
      <c r="BV185">
        <f>(AZ185-BF185)/(AZ185-AY185)</f>
        <v>0</v>
      </c>
      <c r="BW185">
        <f>(BS185*BQ185/BE185)</f>
        <v>0</v>
      </c>
      <c r="BX185">
        <f>(1-BW185)</f>
        <v>0</v>
      </c>
      <c r="DG185">
        <f>$B$13*EF185+$C$13*EG185+$F$13*ER185*(1-EU185)</f>
        <v>0</v>
      </c>
      <c r="DH185">
        <f>DG185*DI185</f>
        <v>0</v>
      </c>
      <c r="DI185">
        <f>($B$13*$D$11+$C$13*$D$11+$F$13*((FE185+EW185)/MAX(FE185+EW185+FF185, 0.1)*$I$11+FF185/MAX(FE185+EW185+FF185, 0.1)*$J$11))/($B$13+$C$13+$F$13)</f>
        <v>0</v>
      </c>
      <c r="DJ185">
        <f>($B$13*$K$11+$C$13*$K$11+$F$13*((FE185+EW185)/MAX(FE185+EW185+FF185, 0.1)*$P$11+FF185/MAX(FE185+EW185+FF185, 0.1)*$Q$11))/($B$13+$C$13+$F$13)</f>
        <v>0</v>
      </c>
      <c r="DK185">
        <v>1.91</v>
      </c>
      <c r="DL185">
        <v>0.5</v>
      </c>
      <c r="DM185" t="s">
        <v>430</v>
      </c>
      <c r="DN185">
        <v>2</v>
      </c>
      <c r="DO185" t="b">
        <v>1</v>
      </c>
      <c r="DP185">
        <v>1679511476.1</v>
      </c>
      <c r="DQ185">
        <v>1111.199629629629</v>
      </c>
      <c r="DR185">
        <v>1143.386666666667</v>
      </c>
      <c r="DS185">
        <v>24.28127037037038</v>
      </c>
      <c r="DT185">
        <v>23.60312222222222</v>
      </c>
      <c r="DU185">
        <v>1112.161481481482</v>
      </c>
      <c r="DV185">
        <v>23.98246296296297</v>
      </c>
      <c r="DW185">
        <v>500.0253333333334</v>
      </c>
      <c r="DX185">
        <v>90.0014703703704</v>
      </c>
      <c r="DY185">
        <v>0.1000646814814815</v>
      </c>
      <c r="DZ185">
        <v>26.37093703703704</v>
      </c>
      <c r="EA185">
        <v>27.49403333333333</v>
      </c>
      <c r="EB185">
        <v>999.9000000000001</v>
      </c>
      <c r="EC185">
        <v>0</v>
      </c>
      <c r="ED185">
        <v>0</v>
      </c>
      <c r="EE185">
        <v>9992.98111111111</v>
      </c>
      <c r="EF185">
        <v>0</v>
      </c>
      <c r="EG185">
        <v>12.4464</v>
      </c>
      <c r="EH185">
        <v>-32.18694074074074</v>
      </c>
      <c r="EI185">
        <v>1138.852962962963</v>
      </c>
      <c r="EJ185">
        <v>1171.026296296296</v>
      </c>
      <c r="EK185">
        <v>0.6781418518518519</v>
      </c>
      <c r="EL185">
        <v>1143.386666666667</v>
      </c>
      <c r="EM185">
        <v>23.60312222222222</v>
      </c>
      <c r="EN185">
        <v>2.185348888888889</v>
      </c>
      <c r="EO185">
        <v>2.124314814814815</v>
      </c>
      <c r="EP185">
        <v>18.85531481481481</v>
      </c>
      <c r="EQ185">
        <v>18.40269629629629</v>
      </c>
      <c r="ER185">
        <v>1999.997407407407</v>
      </c>
      <c r="ES185">
        <v>0.9799947777777777</v>
      </c>
      <c r="ET185">
        <v>0.02000542222222222</v>
      </c>
      <c r="EU185">
        <v>0</v>
      </c>
      <c r="EV185">
        <v>164.5562962962963</v>
      </c>
      <c r="EW185">
        <v>5.00078</v>
      </c>
      <c r="EX185">
        <v>3285.041851851851</v>
      </c>
      <c r="EY185">
        <v>16379.58888888889</v>
      </c>
      <c r="EZ185">
        <v>37.68485185185185</v>
      </c>
      <c r="FA185">
        <v>38.77755555555555</v>
      </c>
      <c r="FB185">
        <v>38.2497037037037</v>
      </c>
      <c r="FC185">
        <v>38.21274074074075</v>
      </c>
      <c r="FD185">
        <v>38.94181481481481</v>
      </c>
      <c r="FE185">
        <v>1955.087407407407</v>
      </c>
      <c r="FF185">
        <v>39.91</v>
      </c>
      <c r="FG185">
        <v>0</v>
      </c>
      <c r="FH185">
        <v>1679511466</v>
      </c>
      <c r="FI185">
        <v>0</v>
      </c>
      <c r="FJ185">
        <v>164.54584</v>
      </c>
      <c r="FK185">
        <v>0.3044615437842563</v>
      </c>
      <c r="FL185">
        <v>0.5484615263814905</v>
      </c>
      <c r="FM185">
        <v>3285.1016</v>
      </c>
      <c r="FN185">
        <v>15</v>
      </c>
      <c r="FO185">
        <v>0</v>
      </c>
      <c r="FP185" t="s">
        <v>431</v>
      </c>
      <c r="FQ185">
        <v>1679456443.1</v>
      </c>
      <c r="FR185">
        <v>1679456433.1</v>
      </c>
      <c r="FS185">
        <v>0</v>
      </c>
      <c r="FT185">
        <v>-0.109</v>
      </c>
      <c r="FU185">
        <v>0.019</v>
      </c>
      <c r="FV185">
        <v>-0.823</v>
      </c>
      <c r="FW185">
        <v>0.271</v>
      </c>
      <c r="FX185">
        <v>420</v>
      </c>
      <c r="FY185">
        <v>24</v>
      </c>
      <c r="FZ185">
        <v>0.71</v>
      </c>
      <c r="GA185">
        <v>0.25</v>
      </c>
      <c r="GB185">
        <v>-32.17045365853658</v>
      </c>
      <c r="GC185">
        <v>-0.3817254355400912</v>
      </c>
      <c r="GD185">
        <v>0.1056736464771888</v>
      </c>
      <c r="GE185">
        <v>0</v>
      </c>
      <c r="GF185">
        <v>0.6789441219512196</v>
      </c>
      <c r="GG185">
        <v>-0.01047894773519143</v>
      </c>
      <c r="GH185">
        <v>0.001674981953963543</v>
      </c>
      <c r="GI185">
        <v>1</v>
      </c>
      <c r="GJ185">
        <v>1</v>
      </c>
      <c r="GK185">
        <v>2</v>
      </c>
      <c r="GL185" t="s">
        <v>432</v>
      </c>
      <c r="GM185">
        <v>3.10475</v>
      </c>
      <c r="GN185">
        <v>2.73537</v>
      </c>
      <c r="GO185">
        <v>0.174547</v>
      </c>
      <c r="GP185">
        <v>0.177628</v>
      </c>
      <c r="GQ185">
        <v>0.10898</v>
      </c>
      <c r="GR185">
        <v>0.108203</v>
      </c>
      <c r="GS185">
        <v>21264.6</v>
      </c>
      <c r="GT185">
        <v>20919.4</v>
      </c>
      <c r="GU185">
        <v>26297.3</v>
      </c>
      <c r="GV185">
        <v>25764.6</v>
      </c>
      <c r="GW185">
        <v>37615.6</v>
      </c>
      <c r="GX185">
        <v>35065.2</v>
      </c>
      <c r="GY185">
        <v>46015.6</v>
      </c>
      <c r="GZ185">
        <v>42549.7</v>
      </c>
      <c r="HA185">
        <v>1.9226</v>
      </c>
      <c r="HB185">
        <v>1.97088</v>
      </c>
      <c r="HC185">
        <v>0.11272</v>
      </c>
      <c r="HD185">
        <v>0</v>
      </c>
      <c r="HE185">
        <v>25.6449</v>
      </c>
      <c r="HF185">
        <v>999.9</v>
      </c>
      <c r="HG185">
        <v>56.8</v>
      </c>
      <c r="HH185">
        <v>29.1</v>
      </c>
      <c r="HI185">
        <v>25.5285</v>
      </c>
      <c r="HJ185">
        <v>60.6331</v>
      </c>
      <c r="HK185">
        <v>25.2804</v>
      </c>
      <c r="HL185">
        <v>1</v>
      </c>
      <c r="HM185">
        <v>-0.110892</v>
      </c>
      <c r="HN185">
        <v>0.263317</v>
      </c>
      <c r="HO185">
        <v>20.2756</v>
      </c>
      <c r="HP185">
        <v>5.21489</v>
      </c>
      <c r="HQ185">
        <v>11.9797</v>
      </c>
      <c r="HR185">
        <v>4.9647</v>
      </c>
      <c r="HS185">
        <v>3.27395</v>
      </c>
      <c r="HT185">
        <v>9999</v>
      </c>
      <c r="HU185">
        <v>9999</v>
      </c>
      <c r="HV185">
        <v>9999</v>
      </c>
      <c r="HW185">
        <v>936.4</v>
      </c>
      <c r="HX185">
        <v>1.86417</v>
      </c>
      <c r="HY185">
        <v>1.86012</v>
      </c>
      <c r="HZ185">
        <v>1.85835</v>
      </c>
      <c r="IA185">
        <v>1.85988</v>
      </c>
      <c r="IB185">
        <v>1.85989</v>
      </c>
      <c r="IC185">
        <v>1.85831</v>
      </c>
      <c r="ID185">
        <v>1.85731</v>
      </c>
      <c r="IE185">
        <v>1.85232</v>
      </c>
      <c r="IF185">
        <v>0</v>
      </c>
      <c r="IG185">
        <v>0</v>
      </c>
      <c r="IH185">
        <v>0</v>
      </c>
      <c r="II185">
        <v>0</v>
      </c>
      <c r="IJ185" t="s">
        <v>433</v>
      </c>
      <c r="IK185" t="s">
        <v>434</v>
      </c>
      <c r="IL185" t="s">
        <v>435</v>
      </c>
      <c r="IM185" t="s">
        <v>435</v>
      </c>
      <c r="IN185" t="s">
        <v>435</v>
      </c>
      <c r="IO185" t="s">
        <v>435</v>
      </c>
      <c r="IP185">
        <v>0</v>
      </c>
      <c r="IQ185">
        <v>100</v>
      </c>
      <c r="IR185">
        <v>100</v>
      </c>
      <c r="IS185">
        <v>-0.97</v>
      </c>
      <c r="IT185">
        <v>0.2987</v>
      </c>
      <c r="IU185">
        <v>-0.3228139330668147</v>
      </c>
      <c r="IV185">
        <v>-0.001399286051689175</v>
      </c>
      <c r="IW185">
        <v>1.297619083215453E-06</v>
      </c>
      <c r="IX185">
        <v>-4.997941095464379E-10</v>
      </c>
      <c r="IY185">
        <v>-0.005634625857734406</v>
      </c>
      <c r="IZ185">
        <v>-0.003512179546530375</v>
      </c>
      <c r="JA185">
        <v>0.0008073039280847738</v>
      </c>
      <c r="JB185">
        <v>-5.485301315548657E-06</v>
      </c>
      <c r="JC185">
        <v>2</v>
      </c>
      <c r="JD185">
        <v>1997</v>
      </c>
      <c r="JE185">
        <v>1</v>
      </c>
      <c r="JF185">
        <v>25</v>
      </c>
      <c r="JG185">
        <v>917.3</v>
      </c>
      <c r="JH185">
        <v>917.5</v>
      </c>
      <c r="JI185">
        <v>2.65137</v>
      </c>
      <c r="JJ185">
        <v>2.60742</v>
      </c>
      <c r="JK185">
        <v>1.49658</v>
      </c>
      <c r="JL185">
        <v>2.39136</v>
      </c>
      <c r="JM185">
        <v>1.54907</v>
      </c>
      <c r="JN185">
        <v>2.3877</v>
      </c>
      <c r="JO185">
        <v>34.3725</v>
      </c>
      <c r="JP185">
        <v>24.2013</v>
      </c>
      <c r="JQ185">
        <v>18</v>
      </c>
      <c r="JR185">
        <v>489.887</v>
      </c>
      <c r="JS185">
        <v>533.86</v>
      </c>
      <c r="JT185">
        <v>24.8071</v>
      </c>
      <c r="JU185">
        <v>25.8722</v>
      </c>
      <c r="JV185">
        <v>30.0001</v>
      </c>
      <c r="JW185">
        <v>25.9446</v>
      </c>
      <c r="JX185">
        <v>25.8929</v>
      </c>
      <c r="JY185">
        <v>53.2167</v>
      </c>
      <c r="JZ185">
        <v>9.782080000000001</v>
      </c>
      <c r="KA185">
        <v>100</v>
      </c>
      <c r="KB185">
        <v>24.8118</v>
      </c>
      <c r="KC185">
        <v>1189.09</v>
      </c>
      <c r="KD185">
        <v>23.6615</v>
      </c>
      <c r="KE185">
        <v>100.534</v>
      </c>
      <c r="KF185">
        <v>100.945</v>
      </c>
    </row>
    <row r="186" spans="1:292">
      <c r="A186">
        <v>168</v>
      </c>
      <c r="B186">
        <v>1679511488.6</v>
      </c>
      <c r="C186">
        <v>2901.099999904633</v>
      </c>
      <c r="D186" t="s">
        <v>769</v>
      </c>
      <c r="E186" t="s">
        <v>770</v>
      </c>
      <c r="F186">
        <v>5</v>
      </c>
      <c r="G186" t="s">
        <v>428</v>
      </c>
      <c r="H186">
        <v>1679511480.814285</v>
      </c>
      <c r="I186">
        <f>(J186)/1000</f>
        <v>0</v>
      </c>
      <c r="J186">
        <f>IF(DO186, AM186, AG186)</f>
        <v>0</v>
      </c>
      <c r="K186">
        <f>IF(DO186, AH186, AF186)</f>
        <v>0</v>
      </c>
      <c r="L186">
        <f>DQ186 - IF(AT186&gt;1, K186*DK186*100.0/(AV186*EE186), 0)</f>
        <v>0</v>
      </c>
      <c r="M186">
        <f>((S186-I186/2)*L186-K186)/(S186+I186/2)</f>
        <v>0</v>
      </c>
      <c r="N186">
        <f>M186*(DX186+DY186)/1000.0</f>
        <v>0</v>
      </c>
      <c r="O186">
        <f>(DQ186 - IF(AT186&gt;1, K186*DK186*100.0/(AV186*EE186), 0))*(DX186+DY186)/1000.0</f>
        <v>0</v>
      </c>
      <c r="P186">
        <f>2.0/((1/R186-1/Q186)+SIGN(R186)*SQRT((1/R186-1/Q186)*(1/R186-1/Q186) + 4*DL186/((DL186+1)*(DL186+1))*(2*1/R186*1/Q186-1/Q186*1/Q186)))</f>
        <v>0</v>
      </c>
      <c r="Q186">
        <f>IF(LEFT(DM186,1)&lt;&gt;"0",IF(LEFT(DM186,1)="1",3.0,DN186),$D$5+$E$5*(EE186*DX186/($K$5*1000))+$F$5*(EE186*DX186/($K$5*1000))*MAX(MIN(DK186,$J$5),$I$5)*MAX(MIN(DK186,$J$5),$I$5)+$G$5*MAX(MIN(DK186,$J$5),$I$5)*(EE186*DX186/($K$5*1000))+$H$5*(EE186*DX186/($K$5*1000))*(EE186*DX186/($K$5*1000)))</f>
        <v>0</v>
      </c>
      <c r="R186">
        <f>I186*(1000-(1000*0.61365*exp(17.502*V186/(240.97+V186))/(DX186+DY186)+DS186)/2)/(1000*0.61365*exp(17.502*V186/(240.97+V186))/(DX186+DY186)-DS186)</f>
        <v>0</v>
      </c>
      <c r="S186">
        <f>1/((DL186+1)/(P186/1.6)+1/(Q186/1.37)) + DL186/((DL186+1)/(P186/1.6) + DL186/(Q186/1.37))</f>
        <v>0</v>
      </c>
      <c r="T186">
        <f>(DG186*DJ186)</f>
        <v>0</v>
      </c>
      <c r="U186">
        <f>(DZ186+(T186+2*0.95*5.67E-8*(((DZ186+$B$9)+273)^4-(DZ186+273)^4)-44100*I186)/(1.84*29.3*Q186+8*0.95*5.67E-8*(DZ186+273)^3))</f>
        <v>0</v>
      </c>
      <c r="V186">
        <f>($C$9*EA186+$D$9*EB186+$E$9*U186)</f>
        <v>0</v>
      </c>
      <c r="W186">
        <f>0.61365*exp(17.502*V186/(240.97+V186))</f>
        <v>0</v>
      </c>
      <c r="X186">
        <f>(Y186/Z186*100)</f>
        <v>0</v>
      </c>
      <c r="Y186">
        <f>DS186*(DX186+DY186)/1000</f>
        <v>0</v>
      </c>
      <c r="Z186">
        <f>0.61365*exp(17.502*DZ186/(240.97+DZ186))</f>
        <v>0</v>
      </c>
      <c r="AA186">
        <f>(W186-DS186*(DX186+DY186)/1000)</f>
        <v>0</v>
      </c>
      <c r="AB186">
        <f>(-I186*44100)</f>
        <v>0</v>
      </c>
      <c r="AC186">
        <f>2*29.3*Q186*0.92*(DZ186-V186)</f>
        <v>0</v>
      </c>
      <c r="AD186">
        <f>2*0.95*5.67E-8*(((DZ186+$B$9)+273)^4-(V186+273)^4)</f>
        <v>0</v>
      </c>
      <c r="AE186">
        <f>T186+AD186+AB186+AC186</f>
        <v>0</v>
      </c>
      <c r="AF186">
        <f>DW186*AT186*(DR186-DQ186*(1000-AT186*DT186)/(1000-AT186*DS186))/(100*DK186)</f>
        <v>0</v>
      </c>
      <c r="AG186">
        <f>1000*DW186*AT186*(DS186-DT186)/(100*DK186*(1000-AT186*DS186))</f>
        <v>0</v>
      </c>
      <c r="AH186">
        <f>(AI186 - AJ186 - DX186*1E3/(8.314*(DZ186+273.15)) * AL186/DW186 * AK186) * DW186/(100*DK186) * (1000 - DT186)/1000</f>
        <v>0</v>
      </c>
      <c r="AI186">
        <v>1203.234725684991</v>
      </c>
      <c r="AJ186">
        <v>1179.93606060606</v>
      </c>
      <c r="AK186">
        <v>3.421628630995398</v>
      </c>
      <c r="AL186">
        <v>67.30139003579045</v>
      </c>
      <c r="AM186">
        <f>(AO186 - AN186 + DX186*1E3/(8.314*(DZ186+273.15)) * AQ186/DW186 * AP186) * DW186/(100*DK186) * 1000/(1000 - AO186)</f>
        <v>0</v>
      </c>
      <c r="AN186">
        <v>23.59788141965879</v>
      </c>
      <c r="AO186">
        <v>24.27476424242423</v>
      </c>
      <c r="AP186">
        <v>-8.193818340552356E-06</v>
      </c>
      <c r="AQ186">
        <v>93.42874812251745</v>
      </c>
      <c r="AR186">
        <v>0</v>
      </c>
      <c r="AS186">
        <v>0</v>
      </c>
      <c r="AT186">
        <f>IF(AR186*$H$15&gt;=AV186,1.0,(AV186/(AV186-AR186*$H$15)))</f>
        <v>0</v>
      </c>
      <c r="AU186">
        <f>(AT186-1)*100</f>
        <v>0</v>
      </c>
      <c r="AV186">
        <f>MAX(0,($B$15+$C$15*EE186)/(1+$D$15*EE186)*DX186/(DZ186+273)*$E$15)</f>
        <v>0</v>
      </c>
      <c r="AW186" t="s">
        <v>429</v>
      </c>
      <c r="AX186" t="s">
        <v>429</v>
      </c>
      <c r="AY186">
        <v>0</v>
      </c>
      <c r="AZ186">
        <v>0</v>
      </c>
      <c r="BA186">
        <f>1-AY186/AZ186</f>
        <v>0</v>
      </c>
      <c r="BB186">
        <v>0</v>
      </c>
      <c r="BC186" t="s">
        <v>429</v>
      </c>
      <c r="BD186" t="s">
        <v>429</v>
      </c>
      <c r="BE186">
        <v>0</v>
      </c>
      <c r="BF186">
        <v>0</v>
      </c>
      <c r="BG186">
        <f>1-BE186/BF186</f>
        <v>0</v>
      </c>
      <c r="BH186">
        <v>0.5</v>
      </c>
      <c r="BI186">
        <f>DH186</f>
        <v>0</v>
      </c>
      <c r="BJ186">
        <f>K186</f>
        <v>0</v>
      </c>
      <c r="BK186">
        <f>BG186*BH186*BI186</f>
        <v>0</v>
      </c>
      <c r="BL186">
        <f>(BJ186-BB186)/BI186</f>
        <v>0</v>
      </c>
      <c r="BM186">
        <f>(AZ186-BF186)/BF186</f>
        <v>0</v>
      </c>
      <c r="BN186">
        <f>AY186/(BA186+AY186/BF186)</f>
        <v>0</v>
      </c>
      <c r="BO186" t="s">
        <v>429</v>
      </c>
      <c r="BP186">
        <v>0</v>
      </c>
      <c r="BQ186">
        <f>IF(BP186&lt;&gt;0, BP186, BN186)</f>
        <v>0</v>
      </c>
      <c r="BR186">
        <f>1-BQ186/BF186</f>
        <v>0</v>
      </c>
      <c r="BS186">
        <f>(BF186-BE186)/(BF186-BQ186)</f>
        <v>0</v>
      </c>
      <c r="BT186">
        <f>(AZ186-BF186)/(AZ186-BQ186)</f>
        <v>0</v>
      </c>
      <c r="BU186">
        <f>(BF186-BE186)/(BF186-AY186)</f>
        <v>0</v>
      </c>
      <c r="BV186">
        <f>(AZ186-BF186)/(AZ186-AY186)</f>
        <v>0</v>
      </c>
      <c r="BW186">
        <f>(BS186*BQ186/BE186)</f>
        <v>0</v>
      </c>
      <c r="BX186">
        <f>(1-BW186)</f>
        <v>0</v>
      </c>
      <c r="DG186">
        <f>$B$13*EF186+$C$13*EG186+$F$13*ER186*(1-EU186)</f>
        <v>0</v>
      </c>
      <c r="DH186">
        <f>DG186*DI186</f>
        <v>0</v>
      </c>
      <c r="DI186">
        <f>($B$13*$D$11+$C$13*$D$11+$F$13*((FE186+EW186)/MAX(FE186+EW186+FF186, 0.1)*$I$11+FF186/MAX(FE186+EW186+FF186, 0.1)*$J$11))/($B$13+$C$13+$F$13)</f>
        <v>0</v>
      </c>
      <c r="DJ186">
        <f>($B$13*$K$11+$C$13*$K$11+$F$13*((FE186+EW186)/MAX(FE186+EW186+FF186, 0.1)*$P$11+FF186/MAX(FE186+EW186+FF186, 0.1)*$Q$11))/($B$13+$C$13+$F$13)</f>
        <v>0</v>
      </c>
      <c r="DK186">
        <v>1.91</v>
      </c>
      <c r="DL186">
        <v>0.5</v>
      </c>
      <c r="DM186" t="s">
        <v>430</v>
      </c>
      <c r="DN186">
        <v>2</v>
      </c>
      <c r="DO186" t="b">
        <v>1</v>
      </c>
      <c r="DP186">
        <v>1679511480.814285</v>
      </c>
      <c r="DQ186">
        <v>1126.9325</v>
      </c>
      <c r="DR186">
        <v>1159.223928571429</v>
      </c>
      <c r="DS186">
        <v>24.27915357142857</v>
      </c>
      <c r="DT186">
        <v>23.60068571428571</v>
      </c>
      <c r="DU186">
        <v>1127.901428571429</v>
      </c>
      <c r="DV186">
        <v>23.98039285714285</v>
      </c>
      <c r="DW186">
        <v>500.0317142857143</v>
      </c>
      <c r="DX186">
        <v>90.0017857142857</v>
      </c>
      <c r="DY186">
        <v>0.1000167178571428</v>
      </c>
      <c r="DZ186">
        <v>26.37213571428571</v>
      </c>
      <c r="EA186">
        <v>27.49157142857143</v>
      </c>
      <c r="EB186">
        <v>999.9000000000002</v>
      </c>
      <c r="EC186">
        <v>0</v>
      </c>
      <c r="ED186">
        <v>0</v>
      </c>
      <c r="EE186">
        <v>9989.058571428572</v>
      </c>
      <c r="EF186">
        <v>0</v>
      </c>
      <c r="EG186">
        <v>12.4464</v>
      </c>
      <c r="EH186">
        <v>-32.29007500000001</v>
      </c>
      <c r="EI186">
        <v>1154.976071428571</v>
      </c>
      <c r="EJ186">
        <v>1187.244285714286</v>
      </c>
      <c r="EK186">
        <v>0.6784644642857144</v>
      </c>
      <c r="EL186">
        <v>1159.223928571429</v>
      </c>
      <c r="EM186">
        <v>23.60068571428571</v>
      </c>
      <c r="EN186">
        <v>2.185166428571428</v>
      </c>
      <c r="EO186">
        <v>2.124103214285714</v>
      </c>
      <c r="EP186">
        <v>18.85397857142857</v>
      </c>
      <c r="EQ186">
        <v>18.40110357142857</v>
      </c>
      <c r="ER186">
        <v>2000.004285714286</v>
      </c>
      <c r="ES186">
        <v>0.9799947857142856</v>
      </c>
      <c r="ET186">
        <v>0.02000541071428571</v>
      </c>
      <c r="EU186">
        <v>0</v>
      </c>
      <c r="EV186">
        <v>164.6025</v>
      </c>
      <c r="EW186">
        <v>5.00078</v>
      </c>
      <c r="EX186">
        <v>3285.031428571428</v>
      </c>
      <c r="EY186">
        <v>16379.65714285714</v>
      </c>
      <c r="EZ186">
        <v>37.67378571428571</v>
      </c>
      <c r="FA186">
        <v>38.76107142857143</v>
      </c>
      <c r="FB186">
        <v>38.25860714285714</v>
      </c>
      <c r="FC186">
        <v>38.20732142857143</v>
      </c>
      <c r="FD186">
        <v>38.92828571428571</v>
      </c>
      <c r="FE186">
        <v>1955.094285714285</v>
      </c>
      <c r="FF186">
        <v>39.91</v>
      </c>
      <c r="FG186">
        <v>0</v>
      </c>
      <c r="FH186">
        <v>1679511470.8</v>
      </c>
      <c r="FI186">
        <v>0</v>
      </c>
      <c r="FJ186">
        <v>164.58044</v>
      </c>
      <c r="FK186">
        <v>-0.1523846116325593</v>
      </c>
      <c r="FL186">
        <v>-1.738461545414548</v>
      </c>
      <c r="FM186">
        <v>3285.0464</v>
      </c>
      <c r="FN186">
        <v>15</v>
      </c>
      <c r="FO186">
        <v>0</v>
      </c>
      <c r="FP186" t="s">
        <v>431</v>
      </c>
      <c r="FQ186">
        <v>1679456443.1</v>
      </c>
      <c r="FR186">
        <v>1679456433.1</v>
      </c>
      <c r="FS186">
        <v>0</v>
      </c>
      <c r="FT186">
        <v>-0.109</v>
      </c>
      <c r="FU186">
        <v>0.019</v>
      </c>
      <c r="FV186">
        <v>-0.823</v>
      </c>
      <c r="FW186">
        <v>0.271</v>
      </c>
      <c r="FX186">
        <v>420</v>
      </c>
      <c r="FY186">
        <v>24</v>
      </c>
      <c r="FZ186">
        <v>0.71</v>
      </c>
      <c r="GA186">
        <v>0.25</v>
      </c>
      <c r="GB186">
        <v>-32.2401725</v>
      </c>
      <c r="GC186">
        <v>-0.863816510318912</v>
      </c>
      <c r="GD186">
        <v>0.1353400180794656</v>
      </c>
      <c r="GE186">
        <v>0</v>
      </c>
      <c r="GF186">
        <v>0.6783659500000001</v>
      </c>
      <c r="GG186">
        <v>0.003249298311442766</v>
      </c>
      <c r="GH186">
        <v>0.0009571314682424775</v>
      </c>
      <c r="GI186">
        <v>1</v>
      </c>
      <c r="GJ186">
        <v>1</v>
      </c>
      <c r="GK186">
        <v>2</v>
      </c>
      <c r="GL186" t="s">
        <v>432</v>
      </c>
      <c r="GM186">
        <v>3.10462</v>
      </c>
      <c r="GN186">
        <v>2.73536</v>
      </c>
      <c r="GO186">
        <v>0.176154</v>
      </c>
      <c r="GP186">
        <v>0.179209</v>
      </c>
      <c r="GQ186">
        <v>0.108972</v>
      </c>
      <c r="GR186">
        <v>0.108197</v>
      </c>
      <c r="GS186">
        <v>21223.3</v>
      </c>
      <c r="GT186">
        <v>20879.1</v>
      </c>
      <c r="GU186">
        <v>26297.4</v>
      </c>
      <c r="GV186">
        <v>25764.4</v>
      </c>
      <c r="GW186">
        <v>37615.8</v>
      </c>
      <c r="GX186">
        <v>35065.5</v>
      </c>
      <c r="GY186">
        <v>46015.2</v>
      </c>
      <c r="GZ186">
        <v>42549.5</v>
      </c>
      <c r="HA186">
        <v>1.9228</v>
      </c>
      <c r="HB186">
        <v>1.97088</v>
      </c>
      <c r="HC186">
        <v>0.112362</v>
      </c>
      <c r="HD186">
        <v>0</v>
      </c>
      <c r="HE186">
        <v>25.6469</v>
      </c>
      <c r="HF186">
        <v>999.9</v>
      </c>
      <c r="HG186">
        <v>56.8</v>
      </c>
      <c r="HH186">
        <v>29.1</v>
      </c>
      <c r="HI186">
        <v>25.5277</v>
      </c>
      <c r="HJ186">
        <v>60.3731</v>
      </c>
      <c r="HK186">
        <v>25.4527</v>
      </c>
      <c r="HL186">
        <v>1</v>
      </c>
      <c r="HM186">
        <v>-0.110752</v>
      </c>
      <c r="HN186">
        <v>0.259902</v>
      </c>
      <c r="HO186">
        <v>20.2756</v>
      </c>
      <c r="HP186">
        <v>5.21474</v>
      </c>
      <c r="HQ186">
        <v>11.9798</v>
      </c>
      <c r="HR186">
        <v>4.9647</v>
      </c>
      <c r="HS186">
        <v>3.27405</v>
      </c>
      <c r="HT186">
        <v>9999</v>
      </c>
      <c r="HU186">
        <v>9999</v>
      </c>
      <c r="HV186">
        <v>9999</v>
      </c>
      <c r="HW186">
        <v>936.4</v>
      </c>
      <c r="HX186">
        <v>1.86417</v>
      </c>
      <c r="HY186">
        <v>1.86011</v>
      </c>
      <c r="HZ186">
        <v>1.85837</v>
      </c>
      <c r="IA186">
        <v>1.85988</v>
      </c>
      <c r="IB186">
        <v>1.85989</v>
      </c>
      <c r="IC186">
        <v>1.85832</v>
      </c>
      <c r="ID186">
        <v>1.8573</v>
      </c>
      <c r="IE186">
        <v>1.8523</v>
      </c>
      <c r="IF186">
        <v>0</v>
      </c>
      <c r="IG186">
        <v>0</v>
      </c>
      <c r="IH186">
        <v>0</v>
      </c>
      <c r="II186">
        <v>0</v>
      </c>
      <c r="IJ186" t="s">
        <v>433</v>
      </c>
      <c r="IK186" t="s">
        <v>434</v>
      </c>
      <c r="IL186" t="s">
        <v>435</v>
      </c>
      <c r="IM186" t="s">
        <v>435</v>
      </c>
      <c r="IN186" t="s">
        <v>435</v>
      </c>
      <c r="IO186" t="s">
        <v>435</v>
      </c>
      <c r="IP186">
        <v>0</v>
      </c>
      <c r="IQ186">
        <v>100</v>
      </c>
      <c r="IR186">
        <v>100</v>
      </c>
      <c r="IS186">
        <v>-0.98</v>
      </c>
      <c r="IT186">
        <v>0.2986</v>
      </c>
      <c r="IU186">
        <v>-0.3228139330668147</v>
      </c>
      <c r="IV186">
        <v>-0.001399286051689175</v>
      </c>
      <c r="IW186">
        <v>1.297619083215453E-06</v>
      </c>
      <c r="IX186">
        <v>-4.997941095464379E-10</v>
      </c>
      <c r="IY186">
        <v>-0.005634625857734406</v>
      </c>
      <c r="IZ186">
        <v>-0.003512179546530375</v>
      </c>
      <c r="JA186">
        <v>0.0008073039280847738</v>
      </c>
      <c r="JB186">
        <v>-5.485301315548657E-06</v>
      </c>
      <c r="JC186">
        <v>2</v>
      </c>
      <c r="JD186">
        <v>1997</v>
      </c>
      <c r="JE186">
        <v>1</v>
      </c>
      <c r="JF186">
        <v>25</v>
      </c>
      <c r="JG186">
        <v>917.4</v>
      </c>
      <c r="JH186">
        <v>917.6</v>
      </c>
      <c r="JI186">
        <v>2.68066</v>
      </c>
      <c r="JJ186">
        <v>2.60864</v>
      </c>
      <c r="JK186">
        <v>1.49658</v>
      </c>
      <c r="JL186">
        <v>2.39136</v>
      </c>
      <c r="JM186">
        <v>1.54907</v>
      </c>
      <c r="JN186">
        <v>2.41333</v>
      </c>
      <c r="JO186">
        <v>34.3725</v>
      </c>
      <c r="JP186">
        <v>24.2013</v>
      </c>
      <c r="JQ186">
        <v>18</v>
      </c>
      <c r="JR186">
        <v>490.016</v>
      </c>
      <c r="JS186">
        <v>533.88</v>
      </c>
      <c r="JT186">
        <v>24.8126</v>
      </c>
      <c r="JU186">
        <v>25.8738</v>
      </c>
      <c r="JV186">
        <v>30.0002</v>
      </c>
      <c r="JW186">
        <v>25.9463</v>
      </c>
      <c r="JX186">
        <v>25.8951</v>
      </c>
      <c r="JY186">
        <v>53.7844</v>
      </c>
      <c r="JZ186">
        <v>9.782080000000001</v>
      </c>
      <c r="KA186">
        <v>100</v>
      </c>
      <c r="KB186">
        <v>24.8183</v>
      </c>
      <c r="KC186">
        <v>1202.44</v>
      </c>
      <c r="KD186">
        <v>23.6697</v>
      </c>
      <c r="KE186">
        <v>100.534</v>
      </c>
      <c r="KF186">
        <v>100.944</v>
      </c>
    </row>
    <row r="187" spans="1:292">
      <c r="A187">
        <v>169</v>
      </c>
      <c r="B187">
        <v>1679511493.6</v>
      </c>
      <c r="C187">
        <v>2906.099999904633</v>
      </c>
      <c r="D187" t="s">
        <v>771</v>
      </c>
      <c r="E187" t="s">
        <v>772</v>
      </c>
      <c r="F187">
        <v>5</v>
      </c>
      <c r="G187" t="s">
        <v>428</v>
      </c>
      <c r="H187">
        <v>1679511486.1</v>
      </c>
      <c r="I187">
        <f>(J187)/1000</f>
        <v>0</v>
      </c>
      <c r="J187">
        <f>IF(DO187, AM187, AG187)</f>
        <v>0</v>
      </c>
      <c r="K187">
        <f>IF(DO187, AH187, AF187)</f>
        <v>0</v>
      </c>
      <c r="L187">
        <f>DQ187 - IF(AT187&gt;1, K187*DK187*100.0/(AV187*EE187), 0)</f>
        <v>0</v>
      </c>
      <c r="M187">
        <f>((S187-I187/2)*L187-K187)/(S187+I187/2)</f>
        <v>0</v>
      </c>
      <c r="N187">
        <f>M187*(DX187+DY187)/1000.0</f>
        <v>0</v>
      </c>
      <c r="O187">
        <f>(DQ187 - IF(AT187&gt;1, K187*DK187*100.0/(AV187*EE187), 0))*(DX187+DY187)/1000.0</f>
        <v>0</v>
      </c>
      <c r="P187">
        <f>2.0/((1/R187-1/Q187)+SIGN(R187)*SQRT((1/R187-1/Q187)*(1/R187-1/Q187) + 4*DL187/((DL187+1)*(DL187+1))*(2*1/R187*1/Q187-1/Q187*1/Q187)))</f>
        <v>0</v>
      </c>
      <c r="Q187">
        <f>IF(LEFT(DM187,1)&lt;&gt;"0",IF(LEFT(DM187,1)="1",3.0,DN187),$D$5+$E$5*(EE187*DX187/($K$5*1000))+$F$5*(EE187*DX187/($K$5*1000))*MAX(MIN(DK187,$J$5),$I$5)*MAX(MIN(DK187,$J$5),$I$5)+$G$5*MAX(MIN(DK187,$J$5),$I$5)*(EE187*DX187/($K$5*1000))+$H$5*(EE187*DX187/($K$5*1000))*(EE187*DX187/($K$5*1000)))</f>
        <v>0</v>
      </c>
      <c r="R187">
        <f>I187*(1000-(1000*0.61365*exp(17.502*V187/(240.97+V187))/(DX187+DY187)+DS187)/2)/(1000*0.61365*exp(17.502*V187/(240.97+V187))/(DX187+DY187)-DS187)</f>
        <v>0</v>
      </c>
      <c r="S187">
        <f>1/((DL187+1)/(P187/1.6)+1/(Q187/1.37)) + DL187/((DL187+1)/(P187/1.6) + DL187/(Q187/1.37))</f>
        <v>0</v>
      </c>
      <c r="T187">
        <f>(DG187*DJ187)</f>
        <v>0</v>
      </c>
      <c r="U187">
        <f>(DZ187+(T187+2*0.95*5.67E-8*(((DZ187+$B$9)+273)^4-(DZ187+273)^4)-44100*I187)/(1.84*29.3*Q187+8*0.95*5.67E-8*(DZ187+273)^3))</f>
        <v>0</v>
      </c>
      <c r="V187">
        <f>($C$9*EA187+$D$9*EB187+$E$9*U187)</f>
        <v>0</v>
      </c>
      <c r="W187">
        <f>0.61365*exp(17.502*V187/(240.97+V187))</f>
        <v>0</v>
      </c>
      <c r="X187">
        <f>(Y187/Z187*100)</f>
        <v>0</v>
      </c>
      <c r="Y187">
        <f>DS187*(DX187+DY187)/1000</f>
        <v>0</v>
      </c>
      <c r="Z187">
        <f>0.61365*exp(17.502*DZ187/(240.97+DZ187))</f>
        <v>0</v>
      </c>
      <c r="AA187">
        <f>(W187-DS187*(DX187+DY187)/1000)</f>
        <v>0</v>
      </c>
      <c r="AB187">
        <f>(-I187*44100)</f>
        <v>0</v>
      </c>
      <c r="AC187">
        <f>2*29.3*Q187*0.92*(DZ187-V187)</f>
        <v>0</v>
      </c>
      <c r="AD187">
        <f>2*0.95*5.67E-8*(((DZ187+$B$9)+273)^4-(V187+273)^4)</f>
        <v>0</v>
      </c>
      <c r="AE187">
        <f>T187+AD187+AB187+AC187</f>
        <v>0</v>
      </c>
      <c r="AF187">
        <f>DW187*AT187*(DR187-DQ187*(1000-AT187*DT187)/(1000-AT187*DS187))/(100*DK187)</f>
        <v>0</v>
      </c>
      <c r="AG187">
        <f>1000*DW187*AT187*(DS187-DT187)/(100*DK187*(1000-AT187*DS187))</f>
        <v>0</v>
      </c>
      <c r="AH187">
        <f>(AI187 - AJ187 - DX187*1E3/(8.314*(DZ187+273.15)) * AL187/DW187 * AK187) * DW187/(100*DK187) * (1000 - DT187)/1000</f>
        <v>0</v>
      </c>
      <c r="AI187">
        <v>1220.235131341222</v>
      </c>
      <c r="AJ187">
        <v>1197.162121212121</v>
      </c>
      <c r="AK187">
        <v>3.43834209068706</v>
      </c>
      <c r="AL187">
        <v>67.30139003579045</v>
      </c>
      <c r="AM187">
        <f>(AO187 - AN187 + DX187*1E3/(8.314*(DZ187+273.15)) * AQ187/DW187 * AP187) * DW187/(100*DK187) * 1000/(1000 - AO187)</f>
        <v>0</v>
      </c>
      <c r="AN187">
        <v>23.59665442257277</v>
      </c>
      <c r="AO187">
        <v>24.27202787878787</v>
      </c>
      <c r="AP187">
        <v>-3.03104656359854E-06</v>
      </c>
      <c r="AQ187">
        <v>93.42874812251745</v>
      </c>
      <c r="AR187">
        <v>0</v>
      </c>
      <c r="AS187">
        <v>0</v>
      </c>
      <c r="AT187">
        <f>IF(AR187*$H$15&gt;=AV187,1.0,(AV187/(AV187-AR187*$H$15)))</f>
        <v>0</v>
      </c>
      <c r="AU187">
        <f>(AT187-1)*100</f>
        <v>0</v>
      </c>
      <c r="AV187">
        <f>MAX(0,($B$15+$C$15*EE187)/(1+$D$15*EE187)*DX187/(DZ187+273)*$E$15)</f>
        <v>0</v>
      </c>
      <c r="AW187" t="s">
        <v>429</v>
      </c>
      <c r="AX187" t="s">
        <v>429</v>
      </c>
      <c r="AY187">
        <v>0</v>
      </c>
      <c r="AZ187">
        <v>0</v>
      </c>
      <c r="BA187">
        <f>1-AY187/AZ187</f>
        <v>0</v>
      </c>
      <c r="BB187">
        <v>0</v>
      </c>
      <c r="BC187" t="s">
        <v>429</v>
      </c>
      <c r="BD187" t="s">
        <v>429</v>
      </c>
      <c r="BE187">
        <v>0</v>
      </c>
      <c r="BF187">
        <v>0</v>
      </c>
      <c r="BG187">
        <f>1-BE187/BF187</f>
        <v>0</v>
      </c>
      <c r="BH187">
        <v>0.5</v>
      </c>
      <c r="BI187">
        <f>DH187</f>
        <v>0</v>
      </c>
      <c r="BJ187">
        <f>K187</f>
        <v>0</v>
      </c>
      <c r="BK187">
        <f>BG187*BH187*BI187</f>
        <v>0</v>
      </c>
      <c r="BL187">
        <f>(BJ187-BB187)/BI187</f>
        <v>0</v>
      </c>
      <c r="BM187">
        <f>(AZ187-BF187)/BF187</f>
        <v>0</v>
      </c>
      <c r="BN187">
        <f>AY187/(BA187+AY187/BF187)</f>
        <v>0</v>
      </c>
      <c r="BO187" t="s">
        <v>429</v>
      </c>
      <c r="BP187">
        <v>0</v>
      </c>
      <c r="BQ187">
        <f>IF(BP187&lt;&gt;0, BP187, BN187)</f>
        <v>0</v>
      </c>
      <c r="BR187">
        <f>1-BQ187/BF187</f>
        <v>0</v>
      </c>
      <c r="BS187">
        <f>(BF187-BE187)/(BF187-BQ187)</f>
        <v>0</v>
      </c>
      <c r="BT187">
        <f>(AZ187-BF187)/(AZ187-BQ187)</f>
        <v>0</v>
      </c>
      <c r="BU187">
        <f>(BF187-BE187)/(BF187-AY187)</f>
        <v>0</v>
      </c>
      <c r="BV187">
        <f>(AZ187-BF187)/(AZ187-AY187)</f>
        <v>0</v>
      </c>
      <c r="BW187">
        <f>(BS187*BQ187/BE187)</f>
        <v>0</v>
      </c>
      <c r="BX187">
        <f>(1-BW187)</f>
        <v>0</v>
      </c>
      <c r="DG187">
        <f>$B$13*EF187+$C$13*EG187+$F$13*ER187*(1-EU187)</f>
        <v>0</v>
      </c>
      <c r="DH187">
        <f>DG187*DI187</f>
        <v>0</v>
      </c>
      <c r="DI187">
        <f>($B$13*$D$11+$C$13*$D$11+$F$13*((FE187+EW187)/MAX(FE187+EW187+FF187, 0.1)*$I$11+FF187/MAX(FE187+EW187+FF187, 0.1)*$J$11))/($B$13+$C$13+$F$13)</f>
        <v>0</v>
      </c>
      <c r="DJ187">
        <f>($B$13*$K$11+$C$13*$K$11+$F$13*((FE187+EW187)/MAX(FE187+EW187+FF187, 0.1)*$P$11+FF187/MAX(FE187+EW187+FF187, 0.1)*$Q$11))/($B$13+$C$13+$F$13)</f>
        <v>0</v>
      </c>
      <c r="DK187">
        <v>1.91</v>
      </c>
      <c r="DL187">
        <v>0.5</v>
      </c>
      <c r="DM187" t="s">
        <v>430</v>
      </c>
      <c r="DN187">
        <v>2</v>
      </c>
      <c r="DO187" t="b">
        <v>1</v>
      </c>
      <c r="DP187">
        <v>1679511486.1</v>
      </c>
      <c r="DQ187">
        <v>1144.635185185185</v>
      </c>
      <c r="DR187">
        <v>1176.922222222222</v>
      </c>
      <c r="DS187">
        <v>24.27657777777778</v>
      </c>
      <c r="DT187">
        <v>23.5984074074074</v>
      </c>
      <c r="DU187">
        <v>1145.612222222222</v>
      </c>
      <c r="DV187">
        <v>23.97787777777778</v>
      </c>
      <c r="DW187">
        <v>500.0095555555555</v>
      </c>
      <c r="DX187">
        <v>90.00203333333333</v>
      </c>
      <c r="DY187">
        <v>0.1000057296296297</v>
      </c>
      <c r="DZ187">
        <v>26.37194814814815</v>
      </c>
      <c r="EA187">
        <v>27.48648148148149</v>
      </c>
      <c r="EB187">
        <v>999.9000000000001</v>
      </c>
      <c r="EC187">
        <v>0</v>
      </c>
      <c r="ED187">
        <v>0</v>
      </c>
      <c r="EE187">
        <v>9994.512962962963</v>
      </c>
      <c r="EF187">
        <v>0</v>
      </c>
      <c r="EG187">
        <v>12.4464</v>
      </c>
      <c r="EH187">
        <v>-32.28584444444444</v>
      </c>
      <c r="EI187">
        <v>1173.117037037037</v>
      </c>
      <c r="EJ187">
        <v>1205.368518518519</v>
      </c>
      <c r="EK187">
        <v>0.6781607037037036</v>
      </c>
      <c r="EL187">
        <v>1176.922222222222</v>
      </c>
      <c r="EM187">
        <v>23.5984074074074</v>
      </c>
      <c r="EN187">
        <v>2.18494</v>
      </c>
      <c r="EO187">
        <v>2.123904444444444</v>
      </c>
      <c r="EP187">
        <v>18.85232592592592</v>
      </c>
      <c r="EQ187">
        <v>18.39960740740741</v>
      </c>
      <c r="ER187">
        <v>2000.003333333334</v>
      </c>
      <c r="ES187">
        <v>0.9799946666666666</v>
      </c>
      <c r="ET187">
        <v>0.02000552962962963</v>
      </c>
      <c r="EU187">
        <v>0</v>
      </c>
      <c r="EV187">
        <v>164.6272222222222</v>
      </c>
      <c r="EW187">
        <v>5.00078</v>
      </c>
      <c r="EX187">
        <v>3284.904814814814</v>
      </c>
      <c r="EY187">
        <v>16379.64444444445</v>
      </c>
      <c r="EZ187">
        <v>37.66181481481481</v>
      </c>
      <c r="FA187">
        <v>38.75</v>
      </c>
      <c r="FB187">
        <v>38.25433333333334</v>
      </c>
      <c r="FC187">
        <v>38.20099999999999</v>
      </c>
      <c r="FD187">
        <v>38.91177777777778</v>
      </c>
      <c r="FE187">
        <v>1955.093333333333</v>
      </c>
      <c r="FF187">
        <v>39.91</v>
      </c>
      <c r="FG187">
        <v>0</v>
      </c>
      <c r="FH187">
        <v>1679511475.6</v>
      </c>
      <c r="FI187">
        <v>0</v>
      </c>
      <c r="FJ187">
        <v>164.61024</v>
      </c>
      <c r="FK187">
        <v>0.3623846209857102</v>
      </c>
      <c r="FL187">
        <v>-0.9846153841974685</v>
      </c>
      <c r="FM187">
        <v>3284.903199999999</v>
      </c>
      <c r="FN187">
        <v>15</v>
      </c>
      <c r="FO187">
        <v>0</v>
      </c>
      <c r="FP187" t="s">
        <v>431</v>
      </c>
      <c r="FQ187">
        <v>1679456443.1</v>
      </c>
      <c r="FR187">
        <v>1679456433.1</v>
      </c>
      <c r="FS187">
        <v>0</v>
      </c>
      <c r="FT187">
        <v>-0.109</v>
      </c>
      <c r="FU187">
        <v>0.019</v>
      </c>
      <c r="FV187">
        <v>-0.823</v>
      </c>
      <c r="FW187">
        <v>0.271</v>
      </c>
      <c r="FX187">
        <v>420</v>
      </c>
      <c r="FY187">
        <v>24</v>
      </c>
      <c r="FZ187">
        <v>0.71</v>
      </c>
      <c r="GA187">
        <v>0.25</v>
      </c>
      <c r="GB187">
        <v>-32.2756575</v>
      </c>
      <c r="GC187">
        <v>-0.3160446529079492</v>
      </c>
      <c r="GD187">
        <v>0.1121277148779463</v>
      </c>
      <c r="GE187">
        <v>0</v>
      </c>
      <c r="GF187">
        <v>0.6781781</v>
      </c>
      <c r="GG187">
        <v>0.0003561275797366452</v>
      </c>
      <c r="GH187">
        <v>0.0009389901437182411</v>
      </c>
      <c r="GI187">
        <v>1</v>
      </c>
      <c r="GJ187">
        <v>1</v>
      </c>
      <c r="GK187">
        <v>2</v>
      </c>
      <c r="GL187" t="s">
        <v>432</v>
      </c>
      <c r="GM187">
        <v>3.10451</v>
      </c>
      <c r="GN187">
        <v>2.73503</v>
      </c>
      <c r="GO187">
        <v>0.177742</v>
      </c>
      <c r="GP187">
        <v>0.18078</v>
      </c>
      <c r="GQ187">
        <v>0.108962</v>
      </c>
      <c r="GR187">
        <v>0.108192</v>
      </c>
      <c r="GS187">
        <v>21182.5</v>
      </c>
      <c r="GT187">
        <v>20839.2</v>
      </c>
      <c r="GU187">
        <v>26297.5</v>
      </c>
      <c r="GV187">
        <v>25764.5</v>
      </c>
      <c r="GW187">
        <v>37616.4</v>
      </c>
      <c r="GX187">
        <v>35066.1</v>
      </c>
      <c r="GY187">
        <v>46015.2</v>
      </c>
      <c r="GZ187">
        <v>42549.9</v>
      </c>
      <c r="HA187">
        <v>1.92243</v>
      </c>
      <c r="HB187">
        <v>1.97113</v>
      </c>
      <c r="HC187">
        <v>0.112124</v>
      </c>
      <c r="HD187">
        <v>0</v>
      </c>
      <c r="HE187">
        <v>25.6491</v>
      </c>
      <c r="HF187">
        <v>999.9</v>
      </c>
      <c r="HG187">
        <v>56.8</v>
      </c>
      <c r="HH187">
        <v>29.1</v>
      </c>
      <c r="HI187">
        <v>25.5269</v>
      </c>
      <c r="HJ187">
        <v>60.2031</v>
      </c>
      <c r="HK187">
        <v>25.5248</v>
      </c>
      <c r="HL187">
        <v>1</v>
      </c>
      <c r="HM187">
        <v>-0.110757</v>
      </c>
      <c r="HN187">
        <v>0.24463</v>
      </c>
      <c r="HO187">
        <v>20.2756</v>
      </c>
      <c r="HP187">
        <v>5.21444</v>
      </c>
      <c r="HQ187">
        <v>11.98</v>
      </c>
      <c r="HR187">
        <v>4.9647</v>
      </c>
      <c r="HS187">
        <v>3.27402</v>
      </c>
      <c r="HT187">
        <v>9999</v>
      </c>
      <c r="HU187">
        <v>9999</v>
      </c>
      <c r="HV187">
        <v>9999</v>
      </c>
      <c r="HW187">
        <v>936.4</v>
      </c>
      <c r="HX187">
        <v>1.86417</v>
      </c>
      <c r="HY187">
        <v>1.86014</v>
      </c>
      <c r="HZ187">
        <v>1.85837</v>
      </c>
      <c r="IA187">
        <v>1.85989</v>
      </c>
      <c r="IB187">
        <v>1.85989</v>
      </c>
      <c r="IC187">
        <v>1.85829</v>
      </c>
      <c r="ID187">
        <v>1.85731</v>
      </c>
      <c r="IE187">
        <v>1.85232</v>
      </c>
      <c r="IF187">
        <v>0</v>
      </c>
      <c r="IG187">
        <v>0</v>
      </c>
      <c r="IH187">
        <v>0</v>
      </c>
      <c r="II187">
        <v>0</v>
      </c>
      <c r="IJ187" t="s">
        <v>433</v>
      </c>
      <c r="IK187" t="s">
        <v>434</v>
      </c>
      <c r="IL187" t="s">
        <v>435</v>
      </c>
      <c r="IM187" t="s">
        <v>435</v>
      </c>
      <c r="IN187" t="s">
        <v>435</v>
      </c>
      <c r="IO187" t="s">
        <v>435</v>
      </c>
      <c r="IP187">
        <v>0</v>
      </c>
      <c r="IQ187">
        <v>100</v>
      </c>
      <c r="IR187">
        <v>100</v>
      </c>
      <c r="IS187">
        <v>-0.99</v>
      </c>
      <c r="IT187">
        <v>0.2985</v>
      </c>
      <c r="IU187">
        <v>-0.3228139330668147</v>
      </c>
      <c r="IV187">
        <v>-0.001399286051689175</v>
      </c>
      <c r="IW187">
        <v>1.297619083215453E-06</v>
      </c>
      <c r="IX187">
        <v>-4.997941095464379E-10</v>
      </c>
      <c r="IY187">
        <v>-0.005634625857734406</v>
      </c>
      <c r="IZ187">
        <v>-0.003512179546530375</v>
      </c>
      <c r="JA187">
        <v>0.0008073039280847738</v>
      </c>
      <c r="JB187">
        <v>-5.485301315548657E-06</v>
      </c>
      <c r="JC187">
        <v>2</v>
      </c>
      <c r="JD187">
        <v>1997</v>
      </c>
      <c r="JE187">
        <v>1</v>
      </c>
      <c r="JF187">
        <v>25</v>
      </c>
      <c r="JG187">
        <v>917.5</v>
      </c>
      <c r="JH187">
        <v>917.7</v>
      </c>
      <c r="JI187">
        <v>2.7124</v>
      </c>
      <c r="JJ187">
        <v>2.6123</v>
      </c>
      <c r="JK187">
        <v>1.49658</v>
      </c>
      <c r="JL187">
        <v>2.39136</v>
      </c>
      <c r="JM187">
        <v>1.54907</v>
      </c>
      <c r="JN187">
        <v>2.39258</v>
      </c>
      <c r="JO187">
        <v>34.3725</v>
      </c>
      <c r="JP187">
        <v>24.2013</v>
      </c>
      <c r="JQ187">
        <v>18</v>
      </c>
      <c r="JR187">
        <v>489.817</v>
      </c>
      <c r="JS187">
        <v>534.074</v>
      </c>
      <c r="JT187">
        <v>24.8181</v>
      </c>
      <c r="JU187">
        <v>25.876</v>
      </c>
      <c r="JV187">
        <v>30.0002</v>
      </c>
      <c r="JW187">
        <v>25.9484</v>
      </c>
      <c r="JX187">
        <v>25.8972</v>
      </c>
      <c r="JY187">
        <v>54.4274</v>
      </c>
      <c r="JZ187">
        <v>9.50207</v>
      </c>
      <c r="KA187">
        <v>100</v>
      </c>
      <c r="KB187">
        <v>24.8334</v>
      </c>
      <c r="KC187">
        <v>1222.49</v>
      </c>
      <c r="KD187">
        <v>23.6808</v>
      </c>
      <c r="KE187">
        <v>100.534</v>
      </c>
      <c r="KF187">
        <v>100.945</v>
      </c>
    </row>
    <row r="188" spans="1:292">
      <c r="A188">
        <v>170</v>
      </c>
      <c r="B188">
        <v>1679511498.6</v>
      </c>
      <c r="C188">
        <v>2911.099999904633</v>
      </c>
      <c r="D188" t="s">
        <v>773</v>
      </c>
      <c r="E188" t="s">
        <v>774</v>
      </c>
      <c r="F188">
        <v>5</v>
      </c>
      <c r="G188" t="s">
        <v>428</v>
      </c>
      <c r="H188">
        <v>1679511490.814285</v>
      </c>
      <c r="I188">
        <f>(J188)/1000</f>
        <v>0</v>
      </c>
      <c r="J188">
        <f>IF(DO188, AM188, AG188)</f>
        <v>0</v>
      </c>
      <c r="K188">
        <f>IF(DO188, AH188, AF188)</f>
        <v>0</v>
      </c>
      <c r="L188">
        <f>DQ188 - IF(AT188&gt;1, K188*DK188*100.0/(AV188*EE188), 0)</f>
        <v>0</v>
      </c>
      <c r="M188">
        <f>((S188-I188/2)*L188-K188)/(S188+I188/2)</f>
        <v>0</v>
      </c>
      <c r="N188">
        <f>M188*(DX188+DY188)/1000.0</f>
        <v>0</v>
      </c>
      <c r="O188">
        <f>(DQ188 - IF(AT188&gt;1, K188*DK188*100.0/(AV188*EE188), 0))*(DX188+DY188)/1000.0</f>
        <v>0</v>
      </c>
      <c r="P188">
        <f>2.0/((1/R188-1/Q188)+SIGN(R188)*SQRT((1/R188-1/Q188)*(1/R188-1/Q188) + 4*DL188/((DL188+1)*(DL188+1))*(2*1/R188*1/Q188-1/Q188*1/Q188)))</f>
        <v>0</v>
      </c>
      <c r="Q188">
        <f>IF(LEFT(DM188,1)&lt;&gt;"0",IF(LEFT(DM188,1)="1",3.0,DN188),$D$5+$E$5*(EE188*DX188/($K$5*1000))+$F$5*(EE188*DX188/($K$5*1000))*MAX(MIN(DK188,$J$5),$I$5)*MAX(MIN(DK188,$J$5),$I$5)+$G$5*MAX(MIN(DK188,$J$5),$I$5)*(EE188*DX188/($K$5*1000))+$H$5*(EE188*DX188/($K$5*1000))*(EE188*DX188/($K$5*1000)))</f>
        <v>0</v>
      </c>
      <c r="R188">
        <f>I188*(1000-(1000*0.61365*exp(17.502*V188/(240.97+V188))/(DX188+DY188)+DS188)/2)/(1000*0.61365*exp(17.502*V188/(240.97+V188))/(DX188+DY188)-DS188)</f>
        <v>0</v>
      </c>
      <c r="S188">
        <f>1/((DL188+1)/(P188/1.6)+1/(Q188/1.37)) + DL188/((DL188+1)/(P188/1.6) + DL188/(Q188/1.37))</f>
        <v>0</v>
      </c>
      <c r="T188">
        <f>(DG188*DJ188)</f>
        <v>0</v>
      </c>
      <c r="U188">
        <f>(DZ188+(T188+2*0.95*5.67E-8*(((DZ188+$B$9)+273)^4-(DZ188+273)^4)-44100*I188)/(1.84*29.3*Q188+8*0.95*5.67E-8*(DZ188+273)^3))</f>
        <v>0</v>
      </c>
      <c r="V188">
        <f>($C$9*EA188+$D$9*EB188+$E$9*U188)</f>
        <v>0</v>
      </c>
      <c r="W188">
        <f>0.61365*exp(17.502*V188/(240.97+V188))</f>
        <v>0</v>
      </c>
      <c r="X188">
        <f>(Y188/Z188*100)</f>
        <v>0</v>
      </c>
      <c r="Y188">
        <f>DS188*(DX188+DY188)/1000</f>
        <v>0</v>
      </c>
      <c r="Z188">
        <f>0.61365*exp(17.502*DZ188/(240.97+DZ188))</f>
        <v>0</v>
      </c>
      <c r="AA188">
        <f>(W188-DS188*(DX188+DY188)/1000)</f>
        <v>0</v>
      </c>
      <c r="AB188">
        <f>(-I188*44100)</f>
        <v>0</v>
      </c>
      <c r="AC188">
        <f>2*29.3*Q188*0.92*(DZ188-V188)</f>
        <v>0</v>
      </c>
      <c r="AD188">
        <f>2*0.95*5.67E-8*(((DZ188+$B$9)+273)^4-(V188+273)^4)</f>
        <v>0</v>
      </c>
      <c r="AE188">
        <f>T188+AD188+AB188+AC188</f>
        <v>0</v>
      </c>
      <c r="AF188">
        <f>DW188*AT188*(DR188-DQ188*(1000-AT188*DT188)/(1000-AT188*DS188))/(100*DK188)</f>
        <v>0</v>
      </c>
      <c r="AG188">
        <f>1000*DW188*AT188*(DS188-DT188)/(100*DK188*(1000-AT188*DS188))</f>
        <v>0</v>
      </c>
      <c r="AH188">
        <f>(AI188 - AJ188 - DX188*1E3/(8.314*(DZ188+273.15)) * AL188/DW188 * AK188) * DW188/(100*DK188) * (1000 - DT188)/1000</f>
        <v>0</v>
      </c>
      <c r="AI188">
        <v>1237.477936735543</v>
      </c>
      <c r="AJ188">
        <v>1214.581212121212</v>
      </c>
      <c r="AK188">
        <v>3.486670849283374</v>
      </c>
      <c r="AL188">
        <v>67.30139003579045</v>
      </c>
      <c r="AM188">
        <f>(AO188 - AN188 + DX188*1E3/(8.314*(DZ188+273.15)) * AQ188/DW188 * AP188) * DW188/(100*DK188) * 1000/(1000 - AO188)</f>
        <v>0</v>
      </c>
      <c r="AN188">
        <v>23.60378935005096</v>
      </c>
      <c r="AO188">
        <v>24.27086484848483</v>
      </c>
      <c r="AP188">
        <v>-4.167464256515704E-06</v>
      </c>
      <c r="AQ188">
        <v>93.42874812251745</v>
      </c>
      <c r="AR188">
        <v>0</v>
      </c>
      <c r="AS188">
        <v>0</v>
      </c>
      <c r="AT188">
        <f>IF(AR188*$H$15&gt;=AV188,1.0,(AV188/(AV188-AR188*$H$15)))</f>
        <v>0</v>
      </c>
      <c r="AU188">
        <f>(AT188-1)*100</f>
        <v>0</v>
      </c>
      <c r="AV188">
        <f>MAX(0,($B$15+$C$15*EE188)/(1+$D$15*EE188)*DX188/(DZ188+273)*$E$15)</f>
        <v>0</v>
      </c>
      <c r="AW188" t="s">
        <v>429</v>
      </c>
      <c r="AX188" t="s">
        <v>429</v>
      </c>
      <c r="AY188">
        <v>0</v>
      </c>
      <c r="AZ188">
        <v>0</v>
      </c>
      <c r="BA188">
        <f>1-AY188/AZ188</f>
        <v>0</v>
      </c>
      <c r="BB188">
        <v>0</v>
      </c>
      <c r="BC188" t="s">
        <v>429</v>
      </c>
      <c r="BD188" t="s">
        <v>429</v>
      </c>
      <c r="BE188">
        <v>0</v>
      </c>
      <c r="BF188">
        <v>0</v>
      </c>
      <c r="BG188">
        <f>1-BE188/BF188</f>
        <v>0</v>
      </c>
      <c r="BH188">
        <v>0.5</v>
      </c>
      <c r="BI188">
        <f>DH188</f>
        <v>0</v>
      </c>
      <c r="BJ188">
        <f>K188</f>
        <v>0</v>
      </c>
      <c r="BK188">
        <f>BG188*BH188*BI188</f>
        <v>0</v>
      </c>
      <c r="BL188">
        <f>(BJ188-BB188)/BI188</f>
        <v>0</v>
      </c>
      <c r="BM188">
        <f>(AZ188-BF188)/BF188</f>
        <v>0</v>
      </c>
      <c r="BN188">
        <f>AY188/(BA188+AY188/BF188)</f>
        <v>0</v>
      </c>
      <c r="BO188" t="s">
        <v>429</v>
      </c>
      <c r="BP188">
        <v>0</v>
      </c>
      <c r="BQ188">
        <f>IF(BP188&lt;&gt;0, BP188, BN188)</f>
        <v>0</v>
      </c>
      <c r="BR188">
        <f>1-BQ188/BF188</f>
        <v>0</v>
      </c>
      <c r="BS188">
        <f>(BF188-BE188)/(BF188-BQ188)</f>
        <v>0</v>
      </c>
      <c r="BT188">
        <f>(AZ188-BF188)/(AZ188-BQ188)</f>
        <v>0</v>
      </c>
      <c r="BU188">
        <f>(BF188-BE188)/(BF188-AY188)</f>
        <v>0</v>
      </c>
      <c r="BV188">
        <f>(AZ188-BF188)/(AZ188-AY188)</f>
        <v>0</v>
      </c>
      <c r="BW188">
        <f>(BS188*BQ188/BE188)</f>
        <v>0</v>
      </c>
      <c r="BX188">
        <f>(1-BW188)</f>
        <v>0</v>
      </c>
      <c r="DG188">
        <f>$B$13*EF188+$C$13*EG188+$F$13*ER188*(1-EU188)</f>
        <v>0</v>
      </c>
      <c r="DH188">
        <f>DG188*DI188</f>
        <v>0</v>
      </c>
      <c r="DI188">
        <f>($B$13*$D$11+$C$13*$D$11+$F$13*((FE188+EW188)/MAX(FE188+EW188+FF188, 0.1)*$I$11+FF188/MAX(FE188+EW188+FF188, 0.1)*$J$11))/($B$13+$C$13+$F$13)</f>
        <v>0</v>
      </c>
      <c r="DJ188">
        <f>($B$13*$K$11+$C$13*$K$11+$F$13*((FE188+EW188)/MAX(FE188+EW188+FF188, 0.1)*$P$11+FF188/MAX(FE188+EW188+FF188, 0.1)*$Q$11))/($B$13+$C$13+$F$13)</f>
        <v>0</v>
      </c>
      <c r="DK188">
        <v>1.91</v>
      </c>
      <c r="DL188">
        <v>0.5</v>
      </c>
      <c r="DM188" t="s">
        <v>430</v>
      </c>
      <c r="DN188">
        <v>2</v>
      </c>
      <c r="DO188" t="b">
        <v>1</v>
      </c>
      <c r="DP188">
        <v>1679511490.814285</v>
      </c>
      <c r="DQ188">
        <v>1160.468571428571</v>
      </c>
      <c r="DR188">
        <v>1192.78</v>
      </c>
      <c r="DS188">
        <v>24.27351785714286</v>
      </c>
      <c r="DT188">
        <v>23.60086428571428</v>
      </c>
      <c r="DU188">
        <v>1161.451071428572</v>
      </c>
      <c r="DV188">
        <v>23.97490357142857</v>
      </c>
      <c r="DW188">
        <v>500.0040357142857</v>
      </c>
      <c r="DX188">
        <v>90.00273928571428</v>
      </c>
      <c r="DY188">
        <v>0.1000142035714286</v>
      </c>
      <c r="DZ188">
        <v>26.37235357142857</v>
      </c>
      <c r="EA188">
        <v>27.48593571428572</v>
      </c>
      <c r="EB188">
        <v>999.9000000000002</v>
      </c>
      <c r="EC188">
        <v>0</v>
      </c>
      <c r="ED188">
        <v>0</v>
      </c>
      <c r="EE188">
        <v>9980.537857142857</v>
      </c>
      <c r="EF188">
        <v>0</v>
      </c>
      <c r="EG188">
        <v>12.4464</v>
      </c>
      <c r="EH188">
        <v>-32.31056071428571</v>
      </c>
      <c r="EI188">
        <v>1189.34</v>
      </c>
      <c r="EJ188">
        <v>1221.612142857143</v>
      </c>
      <c r="EK188">
        <v>0.6726526785714286</v>
      </c>
      <c r="EL188">
        <v>1192.78</v>
      </c>
      <c r="EM188">
        <v>23.60086428571428</v>
      </c>
      <c r="EN188">
        <v>2.184682142857143</v>
      </c>
      <c r="EO188">
        <v>2.124142857142858</v>
      </c>
      <c r="EP188">
        <v>18.85043928571429</v>
      </c>
      <c r="EQ188">
        <v>18.40139285714286</v>
      </c>
      <c r="ER188">
        <v>1999.992142857143</v>
      </c>
      <c r="ES188">
        <v>0.9799944642857141</v>
      </c>
      <c r="ET188">
        <v>0.02000573214285714</v>
      </c>
      <c r="EU188">
        <v>0</v>
      </c>
      <c r="EV188">
        <v>164.6306428571429</v>
      </c>
      <c r="EW188">
        <v>5.00078</v>
      </c>
      <c r="EX188">
        <v>3284.753571428571</v>
      </c>
      <c r="EY188">
        <v>16379.54285714285</v>
      </c>
      <c r="EZ188">
        <v>37.65157142857142</v>
      </c>
      <c r="FA188">
        <v>38.75</v>
      </c>
      <c r="FB188">
        <v>38.28321428571428</v>
      </c>
      <c r="FC188">
        <v>38.19824999999999</v>
      </c>
      <c r="FD188">
        <v>38.92835714285714</v>
      </c>
      <c r="FE188">
        <v>1955.082142857143</v>
      </c>
      <c r="FF188">
        <v>39.91</v>
      </c>
      <c r="FG188">
        <v>0</v>
      </c>
      <c r="FH188">
        <v>1679511481</v>
      </c>
      <c r="FI188">
        <v>0</v>
      </c>
      <c r="FJ188">
        <v>164.6387307692308</v>
      </c>
      <c r="FK188">
        <v>-0.4405811886617358</v>
      </c>
      <c r="FL188">
        <v>-0.9774358986362017</v>
      </c>
      <c r="FM188">
        <v>3284.744230769231</v>
      </c>
      <c r="FN188">
        <v>15</v>
      </c>
      <c r="FO188">
        <v>0</v>
      </c>
      <c r="FP188" t="s">
        <v>431</v>
      </c>
      <c r="FQ188">
        <v>1679456443.1</v>
      </c>
      <c r="FR188">
        <v>1679456433.1</v>
      </c>
      <c r="FS188">
        <v>0</v>
      </c>
      <c r="FT188">
        <v>-0.109</v>
      </c>
      <c r="FU188">
        <v>0.019</v>
      </c>
      <c r="FV188">
        <v>-0.823</v>
      </c>
      <c r="FW188">
        <v>0.271</v>
      </c>
      <c r="FX188">
        <v>420</v>
      </c>
      <c r="FY188">
        <v>24</v>
      </c>
      <c r="FZ188">
        <v>0.71</v>
      </c>
      <c r="GA188">
        <v>0.25</v>
      </c>
      <c r="GB188">
        <v>-32.2709525</v>
      </c>
      <c r="GC188">
        <v>-0.2002615384615353</v>
      </c>
      <c r="GD188">
        <v>0.1048253308783234</v>
      </c>
      <c r="GE188">
        <v>0</v>
      </c>
      <c r="GF188">
        <v>0.674344125</v>
      </c>
      <c r="GG188">
        <v>-0.06139559099437286</v>
      </c>
      <c r="GH188">
        <v>0.008633993175777658</v>
      </c>
      <c r="GI188">
        <v>1</v>
      </c>
      <c r="GJ188">
        <v>1</v>
      </c>
      <c r="GK188">
        <v>2</v>
      </c>
      <c r="GL188" t="s">
        <v>432</v>
      </c>
      <c r="GM188">
        <v>3.10467</v>
      </c>
      <c r="GN188">
        <v>2.73535</v>
      </c>
      <c r="GO188">
        <v>0.179326</v>
      </c>
      <c r="GP188">
        <v>0.182335</v>
      </c>
      <c r="GQ188">
        <v>0.108958</v>
      </c>
      <c r="GR188">
        <v>0.108292</v>
      </c>
      <c r="GS188">
        <v>21141.8</v>
      </c>
      <c r="GT188">
        <v>20799.7</v>
      </c>
      <c r="GU188">
        <v>26297.6</v>
      </c>
      <c r="GV188">
        <v>25764.6</v>
      </c>
      <c r="GW188">
        <v>37617</v>
      </c>
      <c r="GX188">
        <v>35062.4</v>
      </c>
      <c r="GY188">
        <v>46015.4</v>
      </c>
      <c r="GZ188">
        <v>42549.8</v>
      </c>
      <c r="HA188">
        <v>1.92267</v>
      </c>
      <c r="HB188">
        <v>1.97102</v>
      </c>
      <c r="HC188">
        <v>0.112757</v>
      </c>
      <c r="HD188">
        <v>0</v>
      </c>
      <c r="HE188">
        <v>25.6508</v>
      </c>
      <c r="HF188">
        <v>999.9</v>
      </c>
      <c r="HG188">
        <v>56.7</v>
      </c>
      <c r="HH188">
        <v>29.1</v>
      </c>
      <c r="HI188">
        <v>25.4842</v>
      </c>
      <c r="HJ188">
        <v>60.7231</v>
      </c>
      <c r="HK188">
        <v>25.3045</v>
      </c>
      <c r="HL188">
        <v>1</v>
      </c>
      <c r="HM188">
        <v>-0.110783</v>
      </c>
      <c r="HN188">
        <v>0.220877</v>
      </c>
      <c r="HO188">
        <v>20.2755</v>
      </c>
      <c r="HP188">
        <v>5.21355</v>
      </c>
      <c r="HQ188">
        <v>11.98</v>
      </c>
      <c r="HR188">
        <v>4.9645</v>
      </c>
      <c r="HS188">
        <v>3.27375</v>
      </c>
      <c r="HT188">
        <v>9999</v>
      </c>
      <c r="HU188">
        <v>9999</v>
      </c>
      <c r="HV188">
        <v>9999</v>
      </c>
      <c r="HW188">
        <v>936.4</v>
      </c>
      <c r="HX188">
        <v>1.86417</v>
      </c>
      <c r="HY188">
        <v>1.86016</v>
      </c>
      <c r="HZ188">
        <v>1.85836</v>
      </c>
      <c r="IA188">
        <v>1.85989</v>
      </c>
      <c r="IB188">
        <v>1.85989</v>
      </c>
      <c r="IC188">
        <v>1.8583</v>
      </c>
      <c r="ID188">
        <v>1.85733</v>
      </c>
      <c r="IE188">
        <v>1.85235</v>
      </c>
      <c r="IF188">
        <v>0</v>
      </c>
      <c r="IG188">
        <v>0</v>
      </c>
      <c r="IH188">
        <v>0</v>
      </c>
      <c r="II188">
        <v>0</v>
      </c>
      <c r="IJ188" t="s">
        <v>433</v>
      </c>
      <c r="IK188" t="s">
        <v>434</v>
      </c>
      <c r="IL188" t="s">
        <v>435</v>
      </c>
      <c r="IM188" t="s">
        <v>435</v>
      </c>
      <c r="IN188" t="s">
        <v>435</v>
      </c>
      <c r="IO188" t="s">
        <v>435</v>
      </c>
      <c r="IP188">
        <v>0</v>
      </c>
      <c r="IQ188">
        <v>100</v>
      </c>
      <c r="IR188">
        <v>100</v>
      </c>
      <c r="IS188">
        <v>-0.99</v>
      </c>
      <c r="IT188">
        <v>0.2986</v>
      </c>
      <c r="IU188">
        <v>-0.3228139330668147</v>
      </c>
      <c r="IV188">
        <v>-0.001399286051689175</v>
      </c>
      <c r="IW188">
        <v>1.297619083215453E-06</v>
      </c>
      <c r="IX188">
        <v>-4.997941095464379E-10</v>
      </c>
      <c r="IY188">
        <v>-0.005634625857734406</v>
      </c>
      <c r="IZ188">
        <v>-0.003512179546530375</v>
      </c>
      <c r="JA188">
        <v>0.0008073039280847738</v>
      </c>
      <c r="JB188">
        <v>-5.485301315548657E-06</v>
      </c>
      <c r="JC188">
        <v>2</v>
      </c>
      <c r="JD188">
        <v>1997</v>
      </c>
      <c r="JE188">
        <v>1</v>
      </c>
      <c r="JF188">
        <v>25</v>
      </c>
      <c r="JG188">
        <v>917.6</v>
      </c>
      <c r="JH188">
        <v>917.8</v>
      </c>
      <c r="JI188">
        <v>2.73926</v>
      </c>
      <c r="JJ188">
        <v>2.6123</v>
      </c>
      <c r="JK188">
        <v>1.49658</v>
      </c>
      <c r="JL188">
        <v>2.39258</v>
      </c>
      <c r="JM188">
        <v>1.54907</v>
      </c>
      <c r="JN188">
        <v>2.30957</v>
      </c>
      <c r="JO188">
        <v>34.3725</v>
      </c>
      <c r="JP188">
        <v>24.1926</v>
      </c>
      <c r="JQ188">
        <v>18</v>
      </c>
      <c r="JR188">
        <v>489.979</v>
      </c>
      <c r="JS188">
        <v>534.026</v>
      </c>
      <c r="JT188">
        <v>24.8319</v>
      </c>
      <c r="JU188">
        <v>25.8781</v>
      </c>
      <c r="JV188">
        <v>30.0001</v>
      </c>
      <c r="JW188">
        <v>25.9506</v>
      </c>
      <c r="JX188">
        <v>25.8994</v>
      </c>
      <c r="JY188">
        <v>54.9587</v>
      </c>
      <c r="JZ188">
        <v>9.50207</v>
      </c>
      <c r="KA188">
        <v>100</v>
      </c>
      <c r="KB188">
        <v>24.8414</v>
      </c>
      <c r="KC188">
        <v>1235.98</v>
      </c>
      <c r="KD188">
        <v>23.6823</v>
      </c>
      <c r="KE188">
        <v>100.534</v>
      </c>
      <c r="KF188">
        <v>100.945</v>
      </c>
    </row>
    <row r="189" spans="1:292">
      <c r="A189">
        <v>171</v>
      </c>
      <c r="B189">
        <v>1679511503.6</v>
      </c>
      <c r="C189">
        <v>2916.099999904633</v>
      </c>
      <c r="D189" t="s">
        <v>775</v>
      </c>
      <c r="E189" t="s">
        <v>776</v>
      </c>
      <c r="F189">
        <v>5</v>
      </c>
      <c r="G189" t="s">
        <v>428</v>
      </c>
      <c r="H189">
        <v>1679511496.1</v>
      </c>
      <c r="I189">
        <f>(J189)/1000</f>
        <v>0</v>
      </c>
      <c r="J189">
        <f>IF(DO189, AM189, AG189)</f>
        <v>0</v>
      </c>
      <c r="K189">
        <f>IF(DO189, AH189, AF189)</f>
        <v>0</v>
      </c>
      <c r="L189">
        <f>DQ189 - IF(AT189&gt;1, K189*DK189*100.0/(AV189*EE189), 0)</f>
        <v>0</v>
      </c>
      <c r="M189">
        <f>((S189-I189/2)*L189-K189)/(S189+I189/2)</f>
        <v>0</v>
      </c>
      <c r="N189">
        <f>M189*(DX189+DY189)/1000.0</f>
        <v>0</v>
      </c>
      <c r="O189">
        <f>(DQ189 - IF(AT189&gt;1, K189*DK189*100.0/(AV189*EE189), 0))*(DX189+DY189)/1000.0</f>
        <v>0</v>
      </c>
      <c r="P189">
        <f>2.0/((1/R189-1/Q189)+SIGN(R189)*SQRT((1/R189-1/Q189)*(1/R189-1/Q189) + 4*DL189/((DL189+1)*(DL189+1))*(2*1/R189*1/Q189-1/Q189*1/Q189)))</f>
        <v>0</v>
      </c>
      <c r="Q189">
        <f>IF(LEFT(DM189,1)&lt;&gt;"0",IF(LEFT(DM189,1)="1",3.0,DN189),$D$5+$E$5*(EE189*DX189/($K$5*1000))+$F$5*(EE189*DX189/($K$5*1000))*MAX(MIN(DK189,$J$5),$I$5)*MAX(MIN(DK189,$J$5),$I$5)+$G$5*MAX(MIN(DK189,$J$5),$I$5)*(EE189*DX189/($K$5*1000))+$H$5*(EE189*DX189/($K$5*1000))*(EE189*DX189/($K$5*1000)))</f>
        <v>0</v>
      </c>
      <c r="R189">
        <f>I189*(1000-(1000*0.61365*exp(17.502*V189/(240.97+V189))/(DX189+DY189)+DS189)/2)/(1000*0.61365*exp(17.502*V189/(240.97+V189))/(DX189+DY189)-DS189)</f>
        <v>0</v>
      </c>
      <c r="S189">
        <f>1/((DL189+1)/(P189/1.6)+1/(Q189/1.37)) + DL189/((DL189+1)/(P189/1.6) + DL189/(Q189/1.37))</f>
        <v>0</v>
      </c>
      <c r="T189">
        <f>(DG189*DJ189)</f>
        <v>0</v>
      </c>
      <c r="U189">
        <f>(DZ189+(T189+2*0.95*5.67E-8*(((DZ189+$B$9)+273)^4-(DZ189+273)^4)-44100*I189)/(1.84*29.3*Q189+8*0.95*5.67E-8*(DZ189+273)^3))</f>
        <v>0</v>
      </c>
      <c r="V189">
        <f>($C$9*EA189+$D$9*EB189+$E$9*U189)</f>
        <v>0</v>
      </c>
      <c r="W189">
        <f>0.61365*exp(17.502*V189/(240.97+V189))</f>
        <v>0</v>
      </c>
      <c r="X189">
        <f>(Y189/Z189*100)</f>
        <v>0</v>
      </c>
      <c r="Y189">
        <f>DS189*(DX189+DY189)/1000</f>
        <v>0</v>
      </c>
      <c r="Z189">
        <f>0.61365*exp(17.502*DZ189/(240.97+DZ189))</f>
        <v>0</v>
      </c>
      <c r="AA189">
        <f>(W189-DS189*(DX189+DY189)/1000)</f>
        <v>0</v>
      </c>
      <c r="AB189">
        <f>(-I189*44100)</f>
        <v>0</v>
      </c>
      <c r="AC189">
        <f>2*29.3*Q189*0.92*(DZ189-V189)</f>
        <v>0</v>
      </c>
      <c r="AD189">
        <f>2*0.95*5.67E-8*(((DZ189+$B$9)+273)^4-(V189+273)^4)</f>
        <v>0</v>
      </c>
      <c r="AE189">
        <f>T189+AD189+AB189+AC189</f>
        <v>0</v>
      </c>
      <c r="AF189">
        <f>DW189*AT189*(DR189-DQ189*(1000-AT189*DT189)/(1000-AT189*DS189))/(100*DK189)</f>
        <v>0</v>
      </c>
      <c r="AG189">
        <f>1000*DW189*AT189*(DS189-DT189)/(100*DK189*(1000-AT189*DS189))</f>
        <v>0</v>
      </c>
      <c r="AH189">
        <f>(AI189 - AJ189 - DX189*1E3/(8.314*(DZ189+273.15)) * AL189/DW189 * AK189) * DW189/(100*DK189) * (1000 - DT189)/1000</f>
        <v>0</v>
      </c>
      <c r="AI189">
        <v>1254.310195936506</v>
      </c>
      <c r="AJ189">
        <v>1231.421636363636</v>
      </c>
      <c r="AK189">
        <v>3.364070058830672</v>
      </c>
      <c r="AL189">
        <v>67.30139003579045</v>
      </c>
      <c r="AM189">
        <f>(AO189 - AN189 + DX189*1E3/(8.314*(DZ189+273.15)) * AQ189/DW189 * AP189) * DW189/(100*DK189) * 1000/(1000 - AO189)</f>
        <v>0</v>
      </c>
      <c r="AN189">
        <v>23.62922661862298</v>
      </c>
      <c r="AO189">
        <v>24.28049030303029</v>
      </c>
      <c r="AP189">
        <v>9.342320876316904E-06</v>
      </c>
      <c r="AQ189">
        <v>93.42874812251745</v>
      </c>
      <c r="AR189">
        <v>0</v>
      </c>
      <c r="AS189">
        <v>0</v>
      </c>
      <c r="AT189">
        <f>IF(AR189*$H$15&gt;=AV189,1.0,(AV189/(AV189-AR189*$H$15)))</f>
        <v>0</v>
      </c>
      <c r="AU189">
        <f>(AT189-1)*100</f>
        <v>0</v>
      </c>
      <c r="AV189">
        <f>MAX(0,($B$15+$C$15*EE189)/(1+$D$15*EE189)*DX189/(DZ189+273)*$E$15)</f>
        <v>0</v>
      </c>
      <c r="AW189" t="s">
        <v>429</v>
      </c>
      <c r="AX189" t="s">
        <v>429</v>
      </c>
      <c r="AY189">
        <v>0</v>
      </c>
      <c r="AZ189">
        <v>0</v>
      </c>
      <c r="BA189">
        <f>1-AY189/AZ189</f>
        <v>0</v>
      </c>
      <c r="BB189">
        <v>0</v>
      </c>
      <c r="BC189" t="s">
        <v>429</v>
      </c>
      <c r="BD189" t="s">
        <v>429</v>
      </c>
      <c r="BE189">
        <v>0</v>
      </c>
      <c r="BF189">
        <v>0</v>
      </c>
      <c r="BG189">
        <f>1-BE189/BF189</f>
        <v>0</v>
      </c>
      <c r="BH189">
        <v>0.5</v>
      </c>
      <c r="BI189">
        <f>DH189</f>
        <v>0</v>
      </c>
      <c r="BJ189">
        <f>K189</f>
        <v>0</v>
      </c>
      <c r="BK189">
        <f>BG189*BH189*BI189</f>
        <v>0</v>
      </c>
      <c r="BL189">
        <f>(BJ189-BB189)/BI189</f>
        <v>0</v>
      </c>
      <c r="BM189">
        <f>(AZ189-BF189)/BF189</f>
        <v>0</v>
      </c>
      <c r="BN189">
        <f>AY189/(BA189+AY189/BF189)</f>
        <v>0</v>
      </c>
      <c r="BO189" t="s">
        <v>429</v>
      </c>
      <c r="BP189">
        <v>0</v>
      </c>
      <c r="BQ189">
        <f>IF(BP189&lt;&gt;0, BP189, BN189)</f>
        <v>0</v>
      </c>
      <c r="BR189">
        <f>1-BQ189/BF189</f>
        <v>0</v>
      </c>
      <c r="BS189">
        <f>(BF189-BE189)/(BF189-BQ189)</f>
        <v>0</v>
      </c>
      <c r="BT189">
        <f>(AZ189-BF189)/(AZ189-BQ189)</f>
        <v>0</v>
      </c>
      <c r="BU189">
        <f>(BF189-BE189)/(BF189-AY189)</f>
        <v>0</v>
      </c>
      <c r="BV189">
        <f>(AZ189-BF189)/(AZ189-AY189)</f>
        <v>0</v>
      </c>
      <c r="BW189">
        <f>(BS189*BQ189/BE189)</f>
        <v>0</v>
      </c>
      <c r="BX189">
        <f>(1-BW189)</f>
        <v>0</v>
      </c>
      <c r="DG189">
        <f>$B$13*EF189+$C$13*EG189+$F$13*ER189*(1-EU189)</f>
        <v>0</v>
      </c>
      <c r="DH189">
        <f>DG189*DI189</f>
        <v>0</v>
      </c>
      <c r="DI189">
        <f>($B$13*$D$11+$C$13*$D$11+$F$13*((FE189+EW189)/MAX(FE189+EW189+FF189, 0.1)*$I$11+FF189/MAX(FE189+EW189+FF189, 0.1)*$J$11))/($B$13+$C$13+$F$13)</f>
        <v>0</v>
      </c>
      <c r="DJ189">
        <f>($B$13*$K$11+$C$13*$K$11+$F$13*((FE189+EW189)/MAX(FE189+EW189+FF189, 0.1)*$P$11+FF189/MAX(FE189+EW189+FF189, 0.1)*$Q$11))/($B$13+$C$13+$F$13)</f>
        <v>0</v>
      </c>
      <c r="DK189">
        <v>1.91</v>
      </c>
      <c r="DL189">
        <v>0.5</v>
      </c>
      <c r="DM189" t="s">
        <v>430</v>
      </c>
      <c r="DN189">
        <v>2</v>
      </c>
      <c r="DO189" t="b">
        <v>1</v>
      </c>
      <c r="DP189">
        <v>1679511496.1</v>
      </c>
      <c r="DQ189">
        <v>1178.237777777778</v>
      </c>
      <c r="DR189">
        <v>1210.322222222222</v>
      </c>
      <c r="DS189">
        <v>24.27315555555556</v>
      </c>
      <c r="DT189">
        <v>23.61139259259259</v>
      </c>
      <c r="DU189">
        <v>1179.227037037037</v>
      </c>
      <c r="DV189">
        <v>23.97455925925926</v>
      </c>
      <c r="DW189">
        <v>499.9983333333333</v>
      </c>
      <c r="DX189">
        <v>90.0026851851852</v>
      </c>
      <c r="DY189">
        <v>0.09991045925925926</v>
      </c>
      <c r="DZ189">
        <v>26.3719037037037</v>
      </c>
      <c r="EA189">
        <v>27.48904814814815</v>
      </c>
      <c r="EB189">
        <v>999.9000000000001</v>
      </c>
      <c r="EC189">
        <v>0</v>
      </c>
      <c r="ED189">
        <v>0</v>
      </c>
      <c r="EE189">
        <v>9989.076666666668</v>
      </c>
      <c r="EF189">
        <v>0</v>
      </c>
      <c r="EG189">
        <v>12.4464</v>
      </c>
      <c r="EH189">
        <v>-32.08450740740741</v>
      </c>
      <c r="EI189">
        <v>1207.550370370371</v>
      </c>
      <c r="EJ189">
        <v>1239.591851851852</v>
      </c>
      <c r="EK189">
        <v>0.661763</v>
      </c>
      <c r="EL189">
        <v>1210.322222222222</v>
      </c>
      <c r="EM189">
        <v>23.61139259259259</v>
      </c>
      <c r="EN189">
        <v>2.184648518518518</v>
      </c>
      <c r="EO189">
        <v>2.125089259259259</v>
      </c>
      <c r="EP189">
        <v>18.85019259259259</v>
      </c>
      <c r="EQ189">
        <v>18.40849259259259</v>
      </c>
      <c r="ER189">
        <v>2000.01</v>
      </c>
      <c r="ES189">
        <v>0.9799945555555554</v>
      </c>
      <c r="ET189">
        <v>0.02000564444444444</v>
      </c>
      <c r="EU189">
        <v>0</v>
      </c>
      <c r="EV189">
        <v>164.6714444444445</v>
      </c>
      <c r="EW189">
        <v>5.00078</v>
      </c>
      <c r="EX189">
        <v>3284.567037037038</v>
      </c>
      <c r="EY189">
        <v>16379.68518518518</v>
      </c>
      <c r="EZ189">
        <v>37.63877777777778</v>
      </c>
      <c r="FA189">
        <v>38.75</v>
      </c>
      <c r="FB189">
        <v>38.28685185185185</v>
      </c>
      <c r="FC189">
        <v>38.18937037037037</v>
      </c>
      <c r="FD189">
        <v>38.93033333333333</v>
      </c>
      <c r="FE189">
        <v>1955.1</v>
      </c>
      <c r="FF189">
        <v>39.91</v>
      </c>
      <c r="FG189">
        <v>0</v>
      </c>
      <c r="FH189">
        <v>1679511485.8</v>
      </c>
      <c r="FI189">
        <v>0</v>
      </c>
      <c r="FJ189">
        <v>164.6671923076923</v>
      </c>
      <c r="FK189">
        <v>0.4803760716863247</v>
      </c>
      <c r="FL189">
        <v>-2.892649589650071</v>
      </c>
      <c r="FM189">
        <v>3284.596538461538</v>
      </c>
      <c r="FN189">
        <v>15</v>
      </c>
      <c r="FO189">
        <v>0</v>
      </c>
      <c r="FP189" t="s">
        <v>431</v>
      </c>
      <c r="FQ189">
        <v>1679456443.1</v>
      </c>
      <c r="FR189">
        <v>1679456433.1</v>
      </c>
      <c r="FS189">
        <v>0</v>
      </c>
      <c r="FT189">
        <v>-0.109</v>
      </c>
      <c r="FU189">
        <v>0.019</v>
      </c>
      <c r="FV189">
        <v>-0.823</v>
      </c>
      <c r="FW189">
        <v>0.271</v>
      </c>
      <c r="FX189">
        <v>420</v>
      </c>
      <c r="FY189">
        <v>24</v>
      </c>
      <c r="FZ189">
        <v>0.71</v>
      </c>
      <c r="GA189">
        <v>0.25</v>
      </c>
      <c r="GB189">
        <v>-32.21094</v>
      </c>
      <c r="GC189">
        <v>1.644632645403489</v>
      </c>
      <c r="GD189">
        <v>0.2261893098711784</v>
      </c>
      <c r="GE189">
        <v>0</v>
      </c>
      <c r="GF189">
        <v>0.6678578999999999</v>
      </c>
      <c r="GG189">
        <v>-0.127284472795499</v>
      </c>
      <c r="GH189">
        <v>0.01391383203470561</v>
      </c>
      <c r="GI189">
        <v>1</v>
      </c>
      <c r="GJ189">
        <v>1</v>
      </c>
      <c r="GK189">
        <v>2</v>
      </c>
      <c r="GL189" t="s">
        <v>432</v>
      </c>
      <c r="GM189">
        <v>3.10454</v>
      </c>
      <c r="GN189">
        <v>2.73519</v>
      </c>
      <c r="GO189">
        <v>0.18085</v>
      </c>
      <c r="GP189">
        <v>0.183772</v>
      </c>
      <c r="GQ189">
        <v>0.108988</v>
      </c>
      <c r="GR189">
        <v>0.108296</v>
      </c>
      <c r="GS189">
        <v>21102.2</v>
      </c>
      <c r="GT189">
        <v>20763.1</v>
      </c>
      <c r="GU189">
        <v>26297.1</v>
      </c>
      <c r="GV189">
        <v>25764.4</v>
      </c>
      <c r="GW189">
        <v>37615.7</v>
      </c>
      <c r="GX189">
        <v>35062.2</v>
      </c>
      <c r="GY189">
        <v>46015.2</v>
      </c>
      <c r="GZ189">
        <v>42549.6</v>
      </c>
      <c r="HA189">
        <v>1.92227</v>
      </c>
      <c r="HB189">
        <v>1.97127</v>
      </c>
      <c r="HC189">
        <v>0.112981</v>
      </c>
      <c r="HD189">
        <v>0</v>
      </c>
      <c r="HE189">
        <v>25.653</v>
      </c>
      <c r="HF189">
        <v>999.9</v>
      </c>
      <c r="HG189">
        <v>56.7</v>
      </c>
      <c r="HH189">
        <v>29.1</v>
      </c>
      <c r="HI189">
        <v>25.4835</v>
      </c>
      <c r="HJ189">
        <v>59.4431</v>
      </c>
      <c r="HK189">
        <v>25.3165</v>
      </c>
      <c r="HL189">
        <v>1</v>
      </c>
      <c r="HM189">
        <v>-0.110503</v>
      </c>
      <c r="HN189">
        <v>0.242342</v>
      </c>
      <c r="HO189">
        <v>20.2755</v>
      </c>
      <c r="HP189">
        <v>5.2134</v>
      </c>
      <c r="HQ189">
        <v>11.9797</v>
      </c>
      <c r="HR189">
        <v>4.9646</v>
      </c>
      <c r="HS189">
        <v>3.27385</v>
      </c>
      <c r="HT189">
        <v>9999</v>
      </c>
      <c r="HU189">
        <v>9999</v>
      </c>
      <c r="HV189">
        <v>9999</v>
      </c>
      <c r="HW189">
        <v>936.4</v>
      </c>
      <c r="HX189">
        <v>1.86417</v>
      </c>
      <c r="HY189">
        <v>1.86015</v>
      </c>
      <c r="HZ189">
        <v>1.85836</v>
      </c>
      <c r="IA189">
        <v>1.85989</v>
      </c>
      <c r="IB189">
        <v>1.85989</v>
      </c>
      <c r="IC189">
        <v>1.85832</v>
      </c>
      <c r="ID189">
        <v>1.85733</v>
      </c>
      <c r="IE189">
        <v>1.85232</v>
      </c>
      <c r="IF189">
        <v>0</v>
      </c>
      <c r="IG189">
        <v>0</v>
      </c>
      <c r="IH189">
        <v>0</v>
      </c>
      <c r="II189">
        <v>0</v>
      </c>
      <c r="IJ189" t="s">
        <v>433</v>
      </c>
      <c r="IK189" t="s">
        <v>434</v>
      </c>
      <c r="IL189" t="s">
        <v>435</v>
      </c>
      <c r="IM189" t="s">
        <v>435</v>
      </c>
      <c r="IN189" t="s">
        <v>435</v>
      </c>
      <c r="IO189" t="s">
        <v>435</v>
      </c>
      <c r="IP189">
        <v>0</v>
      </c>
      <c r="IQ189">
        <v>100</v>
      </c>
      <c r="IR189">
        <v>100</v>
      </c>
      <c r="IS189">
        <v>-1</v>
      </c>
      <c r="IT189">
        <v>0.2988</v>
      </c>
      <c r="IU189">
        <v>-0.3228139330668147</v>
      </c>
      <c r="IV189">
        <v>-0.001399286051689175</v>
      </c>
      <c r="IW189">
        <v>1.297619083215453E-06</v>
      </c>
      <c r="IX189">
        <v>-4.997941095464379E-10</v>
      </c>
      <c r="IY189">
        <v>-0.005634625857734406</v>
      </c>
      <c r="IZ189">
        <v>-0.003512179546530375</v>
      </c>
      <c r="JA189">
        <v>0.0008073039280847738</v>
      </c>
      <c r="JB189">
        <v>-5.485301315548657E-06</v>
      </c>
      <c r="JC189">
        <v>2</v>
      </c>
      <c r="JD189">
        <v>1997</v>
      </c>
      <c r="JE189">
        <v>1</v>
      </c>
      <c r="JF189">
        <v>25</v>
      </c>
      <c r="JG189">
        <v>917.7</v>
      </c>
      <c r="JH189">
        <v>917.8</v>
      </c>
      <c r="JI189">
        <v>2.76978</v>
      </c>
      <c r="JJ189">
        <v>2.61353</v>
      </c>
      <c r="JK189">
        <v>1.49658</v>
      </c>
      <c r="JL189">
        <v>2.39136</v>
      </c>
      <c r="JM189">
        <v>1.54907</v>
      </c>
      <c r="JN189">
        <v>2.4231</v>
      </c>
      <c r="JO189">
        <v>34.3725</v>
      </c>
      <c r="JP189">
        <v>24.2013</v>
      </c>
      <c r="JQ189">
        <v>18</v>
      </c>
      <c r="JR189">
        <v>489.766</v>
      </c>
      <c r="JS189">
        <v>534.225</v>
      </c>
      <c r="JT189">
        <v>24.8424</v>
      </c>
      <c r="JU189">
        <v>25.8798</v>
      </c>
      <c r="JV189">
        <v>30.0003</v>
      </c>
      <c r="JW189">
        <v>25.9528</v>
      </c>
      <c r="JX189">
        <v>25.902</v>
      </c>
      <c r="JY189">
        <v>55.5779</v>
      </c>
      <c r="JZ189">
        <v>9.50207</v>
      </c>
      <c r="KA189">
        <v>100</v>
      </c>
      <c r="KB189">
        <v>24.8205</v>
      </c>
      <c r="KC189">
        <v>1256.29</v>
      </c>
      <c r="KD189">
        <v>23.6819</v>
      </c>
      <c r="KE189">
        <v>100.533</v>
      </c>
      <c r="KF189">
        <v>100.944</v>
      </c>
    </row>
    <row r="190" spans="1:292">
      <c r="A190">
        <v>172</v>
      </c>
      <c r="B190">
        <v>1679511508.6</v>
      </c>
      <c r="C190">
        <v>2921.099999904633</v>
      </c>
      <c r="D190" t="s">
        <v>777</v>
      </c>
      <c r="E190" t="s">
        <v>778</v>
      </c>
      <c r="F190">
        <v>5</v>
      </c>
      <c r="G190" t="s">
        <v>428</v>
      </c>
      <c r="H190">
        <v>1679511500.814285</v>
      </c>
      <c r="I190">
        <f>(J190)/1000</f>
        <v>0</v>
      </c>
      <c r="J190">
        <f>IF(DO190, AM190, AG190)</f>
        <v>0</v>
      </c>
      <c r="K190">
        <f>IF(DO190, AH190, AF190)</f>
        <v>0</v>
      </c>
      <c r="L190">
        <f>DQ190 - IF(AT190&gt;1, K190*DK190*100.0/(AV190*EE190), 0)</f>
        <v>0</v>
      </c>
      <c r="M190">
        <f>((S190-I190/2)*L190-K190)/(S190+I190/2)</f>
        <v>0</v>
      </c>
      <c r="N190">
        <f>M190*(DX190+DY190)/1000.0</f>
        <v>0</v>
      </c>
      <c r="O190">
        <f>(DQ190 - IF(AT190&gt;1, K190*DK190*100.0/(AV190*EE190), 0))*(DX190+DY190)/1000.0</f>
        <v>0</v>
      </c>
      <c r="P190">
        <f>2.0/((1/R190-1/Q190)+SIGN(R190)*SQRT((1/R190-1/Q190)*(1/R190-1/Q190) + 4*DL190/((DL190+1)*(DL190+1))*(2*1/R190*1/Q190-1/Q190*1/Q190)))</f>
        <v>0</v>
      </c>
      <c r="Q190">
        <f>IF(LEFT(DM190,1)&lt;&gt;"0",IF(LEFT(DM190,1)="1",3.0,DN190),$D$5+$E$5*(EE190*DX190/($K$5*1000))+$F$5*(EE190*DX190/($K$5*1000))*MAX(MIN(DK190,$J$5),$I$5)*MAX(MIN(DK190,$J$5),$I$5)+$G$5*MAX(MIN(DK190,$J$5),$I$5)*(EE190*DX190/($K$5*1000))+$H$5*(EE190*DX190/($K$5*1000))*(EE190*DX190/($K$5*1000)))</f>
        <v>0</v>
      </c>
      <c r="R190">
        <f>I190*(1000-(1000*0.61365*exp(17.502*V190/(240.97+V190))/(DX190+DY190)+DS190)/2)/(1000*0.61365*exp(17.502*V190/(240.97+V190))/(DX190+DY190)-DS190)</f>
        <v>0</v>
      </c>
      <c r="S190">
        <f>1/((DL190+1)/(P190/1.6)+1/(Q190/1.37)) + DL190/((DL190+1)/(P190/1.6) + DL190/(Q190/1.37))</f>
        <v>0</v>
      </c>
      <c r="T190">
        <f>(DG190*DJ190)</f>
        <v>0</v>
      </c>
      <c r="U190">
        <f>(DZ190+(T190+2*0.95*5.67E-8*(((DZ190+$B$9)+273)^4-(DZ190+273)^4)-44100*I190)/(1.84*29.3*Q190+8*0.95*5.67E-8*(DZ190+273)^3))</f>
        <v>0</v>
      </c>
      <c r="V190">
        <f>($C$9*EA190+$D$9*EB190+$E$9*U190)</f>
        <v>0</v>
      </c>
      <c r="W190">
        <f>0.61365*exp(17.502*V190/(240.97+V190))</f>
        <v>0</v>
      </c>
      <c r="X190">
        <f>(Y190/Z190*100)</f>
        <v>0</v>
      </c>
      <c r="Y190">
        <f>DS190*(DX190+DY190)/1000</f>
        <v>0</v>
      </c>
      <c r="Z190">
        <f>0.61365*exp(17.502*DZ190/(240.97+DZ190))</f>
        <v>0</v>
      </c>
      <c r="AA190">
        <f>(W190-DS190*(DX190+DY190)/1000)</f>
        <v>0</v>
      </c>
      <c r="AB190">
        <f>(-I190*44100)</f>
        <v>0</v>
      </c>
      <c r="AC190">
        <f>2*29.3*Q190*0.92*(DZ190-V190)</f>
        <v>0</v>
      </c>
      <c r="AD190">
        <f>2*0.95*5.67E-8*(((DZ190+$B$9)+273)^4-(V190+273)^4)</f>
        <v>0</v>
      </c>
      <c r="AE190">
        <f>T190+AD190+AB190+AC190</f>
        <v>0</v>
      </c>
      <c r="AF190">
        <f>DW190*AT190*(DR190-DQ190*(1000-AT190*DT190)/(1000-AT190*DS190))/(100*DK190)</f>
        <v>0</v>
      </c>
      <c r="AG190">
        <f>1000*DW190*AT190*(DS190-DT190)/(100*DK190*(1000-AT190*DS190))</f>
        <v>0</v>
      </c>
      <c r="AH190">
        <f>(AI190 - AJ190 - DX190*1E3/(8.314*(DZ190+273.15)) * AL190/DW190 * AK190) * DW190/(100*DK190) * (1000 - DT190)/1000</f>
        <v>0</v>
      </c>
      <c r="AI190">
        <v>1270.606337559216</v>
      </c>
      <c r="AJ190">
        <v>1248.188606060605</v>
      </c>
      <c r="AK190">
        <v>3.357280789210174</v>
      </c>
      <c r="AL190">
        <v>67.30139003579045</v>
      </c>
      <c r="AM190">
        <f>(AO190 - AN190 + DX190*1E3/(8.314*(DZ190+273.15)) * AQ190/DW190 * AP190) * DW190/(100*DK190) * 1000/(1000 - AO190)</f>
        <v>0</v>
      </c>
      <c r="AN190">
        <v>23.62836800373071</v>
      </c>
      <c r="AO190">
        <v>24.28470848484848</v>
      </c>
      <c r="AP190">
        <v>7.698348737345237E-06</v>
      </c>
      <c r="AQ190">
        <v>93.42874812251745</v>
      </c>
      <c r="AR190">
        <v>0</v>
      </c>
      <c r="AS190">
        <v>0</v>
      </c>
      <c r="AT190">
        <f>IF(AR190*$H$15&gt;=AV190,1.0,(AV190/(AV190-AR190*$H$15)))</f>
        <v>0</v>
      </c>
      <c r="AU190">
        <f>(AT190-1)*100</f>
        <v>0</v>
      </c>
      <c r="AV190">
        <f>MAX(0,($B$15+$C$15*EE190)/(1+$D$15*EE190)*DX190/(DZ190+273)*$E$15)</f>
        <v>0</v>
      </c>
      <c r="AW190" t="s">
        <v>429</v>
      </c>
      <c r="AX190" t="s">
        <v>429</v>
      </c>
      <c r="AY190">
        <v>0</v>
      </c>
      <c r="AZ190">
        <v>0</v>
      </c>
      <c r="BA190">
        <f>1-AY190/AZ190</f>
        <v>0</v>
      </c>
      <c r="BB190">
        <v>0</v>
      </c>
      <c r="BC190" t="s">
        <v>429</v>
      </c>
      <c r="BD190" t="s">
        <v>429</v>
      </c>
      <c r="BE190">
        <v>0</v>
      </c>
      <c r="BF190">
        <v>0</v>
      </c>
      <c r="BG190">
        <f>1-BE190/BF190</f>
        <v>0</v>
      </c>
      <c r="BH190">
        <v>0.5</v>
      </c>
      <c r="BI190">
        <f>DH190</f>
        <v>0</v>
      </c>
      <c r="BJ190">
        <f>K190</f>
        <v>0</v>
      </c>
      <c r="BK190">
        <f>BG190*BH190*BI190</f>
        <v>0</v>
      </c>
      <c r="BL190">
        <f>(BJ190-BB190)/BI190</f>
        <v>0</v>
      </c>
      <c r="BM190">
        <f>(AZ190-BF190)/BF190</f>
        <v>0</v>
      </c>
      <c r="BN190">
        <f>AY190/(BA190+AY190/BF190)</f>
        <v>0</v>
      </c>
      <c r="BO190" t="s">
        <v>429</v>
      </c>
      <c r="BP190">
        <v>0</v>
      </c>
      <c r="BQ190">
        <f>IF(BP190&lt;&gt;0, BP190, BN190)</f>
        <v>0</v>
      </c>
      <c r="BR190">
        <f>1-BQ190/BF190</f>
        <v>0</v>
      </c>
      <c r="BS190">
        <f>(BF190-BE190)/(BF190-BQ190)</f>
        <v>0</v>
      </c>
      <c r="BT190">
        <f>(AZ190-BF190)/(AZ190-BQ190)</f>
        <v>0</v>
      </c>
      <c r="BU190">
        <f>(BF190-BE190)/(BF190-AY190)</f>
        <v>0</v>
      </c>
      <c r="BV190">
        <f>(AZ190-BF190)/(AZ190-AY190)</f>
        <v>0</v>
      </c>
      <c r="BW190">
        <f>(BS190*BQ190/BE190)</f>
        <v>0</v>
      </c>
      <c r="BX190">
        <f>(1-BW190)</f>
        <v>0</v>
      </c>
      <c r="DG190">
        <f>$B$13*EF190+$C$13*EG190+$F$13*ER190*(1-EU190)</f>
        <v>0</v>
      </c>
      <c r="DH190">
        <f>DG190*DI190</f>
        <v>0</v>
      </c>
      <c r="DI190">
        <f>($B$13*$D$11+$C$13*$D$11+$F$13*((FE190+EW190)/MAX(FE190+EW190+FF190, 0.1)*$I$11+FF190/MAX(FE190+EW190+FF190, 0.1)*$J$11))/($B$13+$C$13+$F$13)</f>
        <v>0</v>
      </c>
      <c r="DJ190">
        <f>($B$13*$K$11+$C$13*$K$11+$F$13*((FE190+EW190)/MAX(FE190+EW190+FF190, 0.1)*$P$11+FF190/MAX(FE190+EW190+FF190, 0.1)*$Q$11))/($B$13+$C$13+$F$13)</f>
        <v>0</v>
      </c>
      <c r="DK190">
        <v>1.91</v>
      </c>
      <c r="DL190">
        <v>0.5</v>
      </c>
      <c r="DM190" t="s">
        <v>430</v>
      </c>
      <c r="DN190">
        <v>2</v>
      </c>
      <c r="DO190" t="b">
        <v>1</v>
      </c>
      <c r="DP190">
        <v>1679511500.814285</v>
      </c>
      <c r="DQ190">
        <v>1193.911428571429</v>
      </c>
      <c r="DR190">
        <v>1225.759285714286</v>
      </c>
      <c r="DS190">
        <v>24.27673928571429</v>
      </c>
      <c r="DT190">
        <v>23.62113928571429</v>
      </c>
      <c r="DU190">
        <v>1194.907142857143</v>
      </c>
      <c r="DV190">
        <v>23.97806071428571</v>
      </c>
      <c r="DW190">
        <v>499.9993214285714</v>
      </c>
      <c r="DX190">
        <v>90.0022</v>
      </c>
      <c r="DY190">
        <v>0.09996229642857146</v>
      </c>
      <c r="DZ190">
        <v>26.37232857142857</v>
      </c>
      <c r="EA190">
        <v>27.49735714285714</v>
      </c>
      <c r="EB190">
        <v>999.9000000000002</v>
      </c>
      <c r="EC190">
        <v>0</v>
      </c>
      <c r="ED190">
        <v>0</v>
      </c>
      <c r="EE190">
        <v>9986.763928571427</v>
      </c>
      <c r="EF190">
        <v>0</v>
      </c>
      <c r="EG190">
        <v>12.4464</v>
      </c>
      <c r="EH190">
        <v>-31.84754999999999</v>
      </c>
      <c r="EI190">
        <v>1223.617857142857</v>
      </c>
      <c r="EJ190">
        <v>1255.414285714286</v>
      </c>
      <c r="EK190">
        <v>0.6556104285714286</v>
      </c>
      <c r="EL190">
        <v>1225.759285714286</v>
      </c>
      <c r="EM190">
        <v>23.62113928571429</v>
      </c>
      <c r="EN190">
        <v>2.184959642857143</v>
      </c>
      <c r="EO190">
        <v>2.125953928571429</v>
      </c>
      <c r="EP190">
        <v>18.852475</v>
      </c>
      <c r="EQ190">
        <v>18.41499285714286</v>
      </c>
      <c r="ER190">
        <v>1999.996428571429</v>
      </c>
      <c r="ES190">
        <v>0.9799943571428571</v>
      </c>
      <c r="ET190">
        <v>0.02000584285714286</v>
      </c>
      <c r="EU190">
        <v>0</v>
      </c>
      <c r="EV190">
        <v>164.6476071428572</v>
      </c>
      <c r="EW190">
        <v>5.00078</v>
      </c>
      <c r="EX190">
        <v>3284.351785714286</v>
      </c>
      <c r="EY190">
        <v>16379.57142857143</v>
      </c>
      <c r="EZ190">
        <v>37.63378571428571</v>
      </c>
      <c r="FA190">
        <v>38.73425</v>
      </c>
      <c r="FB190">
        <v>38.27885714285713</v>
      </c>
      <c r="FC190">
        <v>38.18485714285714</v>
      </c>
      <c r="FD190">
        <v>38.93507142857142</v>
      </c>
      <c r="FE190">
        <v>1955.086428571429</v>
      </c>
      <c r="FF190">
        <v>39.91</v>
      </c>
      <c r="FG190">
        <v>0</v>
      </c>
      <c r="FH190">
        <v>1679511490.6</v>
      </c>
      <c r="FI190">
        <v>0</v>
      </c>
      <c r="FJ190">
        <v>164.6444615384615</v>
      </c>
      <c r="FK190">
        <v>0.2913504186008637</v>
      </c>
      <c r="FL190">
        <v>-1.982905985522511</v>
      </c>
      <c r="FM190">
        <v>3284.394615384615</v>
      </c>
      <c r="FN190">
        <v>15</v>
      </c>
      <c r="FO190">
        <v>0</v>
      </c>
      <c r="FP190" t="s">
        <v>431</v>
      </c>
      <c r="FQ190">
        <v>1679456443.1</v>
      </c>
      <c r="FR190">
        <v>1679456433.1</v>
      </c>
      <c r="FS190">
        <v>0</v>
      </c>
      <c r="FT190">
        <v>-0.109</v>
      </c>
      <c r="FU190">
        <v>0.019</v>
      </c>
      <c r="FV190">
        <v>-0.823</v>
      </c>
      <c r="FW190">
        <v>0.271</v>
      </c>
      <c r="FX190">
        <v>420</v>
      </c>
      <c r="FY190">
        <v>24</v>
      </c>
      <c r="FZ190">
        <v>0.71</v>
      </c>
      <c r="GA190">
        <v>0.25</v>
      </c>
      <c r="GB190">
        <v>-31.98067804878049</v>
      </c>
      <c r="GC190">
        <v>3.121085017421573</v>
      </c>
      <c r="GD190">
        <v>0.3491287242601355</v>
      </c>
      <c r="GE190">
        <v>0</v>
      </c>
      <c r="GF190">
        <v>0.6616434878048781</v>
      </c>
      <c r="GG190">
        <v>-0.1012062648083623</v>
      </c>
      <c r="GH190">
        <v>0.01287734368177816</v>
      </c>
      <c r="GI190">
        <v>1</v>
      </c>
      <c r="GJ190">
        <v>1</v>
      </c>
      <c r="GK190">
        <v>2</v>
      </c>
      <c r="GL190" t="s">
        <v>432</v>
      </c>
      <c r="GM190">
        <v>3.10447</v>
      </c>
      <c r="GN190">
        <v>2.73541</v>
      </c>
      <c r="GO190">
        <v>0.18236</v>
      </c>
      <c r="GP190">
        <v>0.18528</v>
      </c>
      <c r="GQ190">
        <v>0.108998</v>
      </c>
      <c r="GR190">
        <v>0.10829</v>
      </c>
      <c r="GS190">
        <v>21063.3</v>
      </c>
      <c r="GT190">
        <v>20724.7</v>
      </c>
      <c r="GU190">
        <v>26297.1</v>
      </c>
      <c r="GV190">
        <v>25764.3</v>
      </c>
      <c r="GW190">
        <v>37615.4</v>
      </c>
      <c r="GX190">
        <v>35062.5</v>
      </c>
      <c r="GY190">
        <v>46015.1</v>
      </c>
      <c r="GZ190">
        <v>42549.5</v>
      </c>
      <c r="HA190">
        <v>1.92232</v>
      </c>
      <c r="HB190">
        <v>1.97105</v>
      </c>
      <c r="HC190">
        <v>0.11234</v>
      </c>
      <c r="HD190">
        <v>0</v>
      </c>
      <c r="HE190">
        <v>25.6551</v>
      </c>
      <c r="HF190">
        <v>999.9</v>
      </c>
      <c r="HG190">
        <v>56.7</v>
      </c>
      <c r="HH190">
        <v>29.1</v>
      </c>
      <c r="HI190">
        <v>25.4834</v>
      </c>
      <c r="HJ190">
        <v>60.2931</v>
      </c>
      <c r="HK190">
        <v>25.5048</v>
      </c>
      <c r="HL190">
        <v>1</v>
      </c>
      <c r="HM190">
        <v>-0.10969</v>
      </c>
      <c r="HN190">
        <v>0.317315</v>
      </c>
      <c r="HO190">
        <v>20.2753</v>
      </c>
      <c r="HP190">
        <v>5.21325</v>
      </c>
      <c r="HQ190">
        <v>11.9794</v>
      </c>
      <c r="HR190">
        <v>4.9647</v>
      </c>
      <c r="HS190">
        <v>3.27395</v>
      </c>
      <c r="HT190">
        <v>9999</v>
      </c>
      <c r="HU190">
        <v>9999</v>
      </c>
      <c r="HV190">
        <v>9999</v>
      </c>
      <c r="HW190">
        <v>936.4</v>
      </c>
      <c r="HX190">
        <v>1.86417</v>
      </c>
      <c r="HY190">
        <v>1.86014</v>
      </c>
      <c r="HZ190">
        <v>1.85836</v>
      </c>
      <c r="IA190">
        <v>1.85989</v>
      </c>
      <c r="IB190">
        <v>1.85989</v>
      </c>
      <c r="IC190">
        <v>1.85833</v>
      </c>
      <c r="ID190">
        <v>1.85731</v>
      </c>
      <c r="IE190">
        <v>1.85236</v>
      </c>
      <c r="IF190">
        <v>0</v>
      </c>
      <c r="IG190">
        <v>0</v>
      </c>
      <c r="IH190">
        <v>0</v>
      </c>
      <c r="II190">
        <v>0</v>
      </c>
      <c r="IJ190" t="s">
        <v>433</v>
      </c>
      <c r="IK190" t="s">
        <v>434</v>
      </c>
      <c r="IL190" t="s">
        <v>435</v>
      </c>
      <c r="IM190" t="s">
        <v>435</v>
      </c>
      <c r="IN190" t="s">
        <v>435</v>
      </c>
      <c r="IO190" t="s">
        <v>435</v>
      </c>
      <c r="IP190">
        <v>0</v>
      </c>
      <c r="IQ190">
        <v>100</v>
      </c>
      <c r="IR190">
        <v>100</v>
      </c>
      <c r="IS190">
        <v>-1</v>
      </c>
      <c r="IT190">
        <v>0.2989</v>
      </c>
      <c r="IU190">
        <v>-0.3228139330668147</v>
      </c>
      <c r="IV190">
        <v>-0.001399286051689175</v>
      </c>
      <c r="IW190">
        <v>1.297619083215453E-06</v>
      </c>
      <c r="IX190">
        <v>-4.997941095464379E-10</v>
      </c>
      <c r="IY190">
        <v>-0.005634625857734406</v>
      </c>
      <c r="IZ190">
        <v>-0.003512179546530375</v>
      </c>
      <c r="JA190">
        <v>0.0008073039280847738</v>
      </c>
      <c r="JB190">
        <v>-5.485301315548657E-06</v>
      </c>
      <c r="JC190">
        <v>2</v>
      </c>
      <c r="JD190">
        <v>1997</v>
      </c>
      <c r="JE190">
        <v>1</v>
      </c>
      <c r="JF190">
        <v>25</v>
      </c>
      <c r="JG190">
        <v>917.8</v>
      </c>
      <c r="JH190">
        <v>917.9</v>
      </c>
      <c r="JI190">
        <v>2.79785</v>
      </c>
      <c r="JJ190">
        <v>2.60986</v>
      </c>
      <c r="JK190">
        <v>1.49658</v>
      </c>
      <c r="JL190">
        <v>2.39136</v>
      </c>
      <c r="JM190">
        <v>1.54907</v>
      </c>
      <c r="JN190">
        <v>2.42798</v>
      </c>
      <c r="JO190">
        <v>34.3952</v>
      </c>
      <c r="JP190">
        <v>24.1926</v>
      </c>
      <c r="JQ190">
        <v>18</v>
      </c>
      <c r="JR190">
        <v>489.812</v>
      </c>
      <c r="JS190">
        <v>534.09</v>
      </c>
      <c r="JT190">
        <v>24.8284</v>
      </c>
      <c r="JU190">
        <v>25.882</v>
      </c>
      <c r="JV190">
        <v>30.0006</v>
      </c>
      <c r="JW190">
        <v>25.955</v>
      </c>
      <c r="JX190">
        <v>25.9042</v>
      </c>
      <c r="JY190">
        <v>56.1431</v>
      </c>
      <c r="JZ190">
        <v>9.50207</v>
      </c>
      <c r="KA190">
        <v>100</v>
      </c>
      <c r="KB190">
        <v>24.8165</v>
      </c>
      <c r="KC190">
        <v>1269.67</v>
      </c>
      <c r="KD190">
        <v>23.6859</v>
      </c>
      <c r="KE190">
        <v>100.533</v>
      </c>
      <c r="KF190">
        <v>100.944</v>
      </c>
    </row>
    <row r="191" spans="1:292">
      <c r="A191">
        <v>173</v>
      </c>
      <c r="B191">
        <v>1679511513.6</v>
      </c>
      <c r="C191">
        <v>2926.099999904633</v>
      </c>
      <c r="D191" t="s">
        <v>779</v>
      </c>
      <c r="E191" t="s">
        <v>780</v>
      </c>
      <c r="F191">
        <v>5</v>
      </c>
      <c r="G191" t="s">
        <v>428</v>
      </c>
      <c r="H191">
        <v>1679511506.1</v>
      </c>
      <c r="I191">
        <f>(J191)/1000</f>
        <v>0</v>
      </c>
      <c r="J191">
        <f>IF(DO191, AM191, AG191)</f>
        <v>0</v>
      </c>
      <c r="K191">
        <f>IF(DO191, AH191, AF191)</f>
        <v>0</v>
      </c>
      <c r="L191">
        <f>DQ191 - IF(AT191&gt;1, K191*DK191*100.0/(AV191*EE191), 0)</f>
        <v>0</v>
      </c>
      <c r="M191">
        <f>((S191-I191/2)*L191-K191)/(S191+I191/2)</f>
        <v>0</v>
      </c>
      <c r="N191">
        <f>M191*(DX191+DY191)/1000.0</f>
        <v>0</v>
      </c>
      <c r="O191">
        <f>(DQ191 - IF(AT191&gt;1, K191*DK191*100.0/(AV191*EE191), 0))*(DX191+DY191)/1000.0</f>
        <v>0</v>
      </c>
      <c r="P191">
        <f>2.0/((1/R191-1/Q191)+SIGN(R191)*SQRT((1/R191-1/Q191)*(1/R191-1/Q191) + 4*DL191/((DL191+1)*(DL191+1))*(2*1/R191*1/Q191-1/Q191*1/Q191)))</f>
        <v>0</v>
      </c>
      <c r="Q191">
        <f>IF(LEFT(DM191,1)&lt;&gt;"0",IF(LEFT(DM191,1)="1",3.0,DN191),$D$5+$E$5*(EE191*DX191/($K$5*1000))+$F$5*(EE191*DX191/($K$5*1000))*MAX(MIN(DK191,$J$5),$I$5)*MAX(MIN(DK191,$J$5),$I$5)+$G$5*MAX(MIN(DK191,$J$5),$I$5)*(EE191*DX191/($K$5*1000))+$H$5*(EE191*DX191/($K$5*1000))*(EE191*DX191/($K$5*1000)))</f>
        <v>0</v>
      </c>
      <c r="R191">
        <f>I191*(1000-(1000*0.61365*exp(17.502*V191/(240.97+V191))/(DX191+DY191)+DS191)/2)/(1000*0.61365*exp(17.502*V191/(240.97+V191))/(DX191+DY191)-DS191)</f>
        <v>0</v>
      </c>
      <c r="S191">
        <f>1/((DL191+1)/(P191/1.6)+1/(Q191/1.37)) + DL191/((DL191+1)/(P191/1.6) + DL191/(Q191/1.37))</f>
        <v>0</v>
      </c>
      <c r="T191">
        <f>(DG191*DJ191)</f>
        <v>0</v>
      </c>
      <c r="U191">
        <f>(DZ191+(T191+2*0.95*5.67E-8*(((DZ191+$B$9)+273)^4-(DZ191+273)^4)-44100*I191)/(1.84*29.3*Q191+8*0.95*5.67E-8*(DZ191+273)^3))</f>
        <v>0</v>
      </c>
      <c r="V191">
        <f>($C$9*EA191+$D$9*EB191+$E$9*U191)</f>
        <v>0</v>
      </c>
      <c r="W191">
        <f>0.61365*exp(17.502*V191/(240.97+V191))</f>
        <v>0</v>
      </c>
      <c r="X191">
        <f>(Y191/Z191*100)</f>
        <v>0</v>
      </c>
      <c r="Y191">
        <f>DS191*(DX191+DY191)/1000</f>
        <v>0</v>
      </c>
      <c r="Z191">
        <f>0.61365*exp(17.502*DZ191/(240.97+DZ191))</f>
        <v>0</v>
      </c>
      <c r="AA191">
        <f>(W191-DS191*(DX191+DY191)/1000)</f>
        <v>0</v>
      </c>
      <c r="AB191">
        <f>(-I191*44100)</f>
        <v>0</v>
      </c>
      <c r="AC191">
        <f>2*29.3*Q191*0.92*(DZ191-V191)</f>
        <v>0</v>
      </c>
      <c r="AD191">
        <f>2*0.95*5.67E-8*(((DZ191+$B$9)+273)^4-(V191+273)^4)</f>
        <v>0</v>
      </c>
      <c r="AE191">
        <f>T191+AD191+AB191+AC191</f>
        <v>0</v>
      </c>
      <c r="AF191">
        <f>DW191*AT191*(DR191-DQ191*(1000-AT191*DT191)/(1000-AT191*DS191))/(100*DK191)</f>
        <v>0</v>
      </c>
      <c r="AG191">
        <f>1000*DW191*AT191*(DS191-DT191)/(100*DK191*(1000-AT191*DS191))</f>
        <v>0</v>
      </c>
      <c r="AH191">
        <f>(AI191 - AJ191 - DX191*1E3/(8.314*(DZ191+273.15)) * AL191/DW191 * AK191) * DW191/(100*DK191) * (1000 - DT191)/1000</f>
        <v>0</v>
      </c>
      <c r="AI191">
        <v>1287.689333415473</v>
      </c>
      <c r="AJ191">
        <v>1265.105212121212</v>
      </c>
      <c r="AK191">
        <v>3.390310198234438</v>
      </c>
      <c r="AL191">
        <v>67.30139003579045</v>
      </c>
      <c r="AM191">
        <f>(AO191 - AN191 + DX191*1E3/(8.314*(DZ191+273.15)) * AQ191/DW191 * AP191) * DW191/(100*DK191) * 1000/(1000 - AO191)</f>
        <v>0</v>
      </c>
      <c r="AN191">
        <v>23.62626934020999</v>
      </c>
      <c r="AO191">
        <v>24.28231636363636</v>
      </c>
      <c r="AP191">
        <v>-4.68218695945902E-06</v>
      </c>
      <c r="AQ191">
        <v>93.42874812251745</v>
      </c>
      <c r="AR191">
        <v>0</v>
      </c>
      <c r="AS191">
        <v>0</v>
      </c>
      <c r="AT191">
        <f>IF(AR191*$H$15&gt;=AV191,1.0,(AV191/(AV191-AR191*$H$15)))</f>
        <v>0</v>
      </c>
      <c r="AU191">
        <f>(AT191-1)*100</f>
        <v>0</v>
      </c>
      <c r="AV191">
        <f>MAX(0,($B$15+$C$15*EE191)/(1+$D$15*EE191)*DX191/(DZ191+273)*$E$15)</f>
        <v>0</v>
      </c>
      <c r="AW191" t="s">
        <v>429</v>
      </c>
      <c r="AX191" t="s">
        <v>429</v>
      </c>
      <c r="AY191">
        <v>0</v>
      </c>
      <c r="AZ191">
        <v>0</v>
      </c>
      <c r="BA191">
        <f>1-AY191/AZ191</f>
        <v>0</v>
      </c>
      <c r="BB191">
        <v>0</v>
      </c>
      <c r="BC191" t="s">
        <v>429</v>
      </c>
      <c r="BD191" t="s">
        <v>429</v>
      </c>
      <c r="BE191">
        <v>0</v>
      </c>
      <c r="BF191">
        <v>0</v>
      </c>
      <c r="BG191">
        <f>1-BE191/BF191</f>
        <v>0</v>
      </c>
      <c r="BH191">
        <v>0.5</v>
      </c>
      <c r="BI191">
        <f>DH191</f>
        <v>0</v>
      </c>
      <c r="BJ191">
        <f>K191</f>
        <v>0</v>
      </c>
      <c r="BK191">
        <f>BG191*BH191*BI191</f>
        <v>0</v>
      </c>
      <c r="BL191">
        <f>(BJ191-BB191)/BI191</f>
        <v>0</v>
      </c>
      <c r="BM191">
        <f>(AZ191-BF191)/BF191</f>
        <v>0</v>
      </c>
      <c r="BN191">
        <f>AY191/(BA191+AY191/BF191)</f>
        <v>0</v>
      </c>
      <c r="BO191" t="s">
        <v>429</v>
      </c>
      <c r="BP191">
        <v>0</v>
      </c>
      <c r="BQ191">
        <f>IF(BP191&lt;&gt;0, BP191, BN191)</f>
        <v>0</v>
      </c>
      <c r="BR191">
        <f>1-BQ191/BF191</f>
        <v>0</v>
      </c>
      <c r="BS191">
        <f>(BF191-BE191)/(BF191-BQ191)</f>
        <v>0</v>
      </c>
      <c r="BT191">
        <f>(AZ191-BF191)/(AZ191-BQ191)</f>
        <v>0</v>
      </c>
      <c r="BU191">
        <f>(BF191-BE191)/(BF191-AY191)</f>
        <v>0</v>
      </c>
      <c r="BV191">
        <f>(AZ191-BF191)/(AZ191-AY191)</f>
        <v>0</v>
      </c>
      <c r="BW191">
        <f>(BS191*BQ191/BE191)</f>
        <v>0</v>
      </c>
      <c r="BX191">
        <f>(1-BW191)</f>
        <v>0</v>
      </c>
      <c r="DG191">
        <f>$B$13*EF191+$C$13*EG191+$F$13*ER191*(1-EU191)</f>
        <v>0</v>
      </c>
      <c r="DH191">
        <f>DG191*DI191</f>
        <v>0</v>
      </c>
      <c r="DI191">
        <f>($B$13*$D$11+$C$13*$D$11+$F$13*((FE191+EW191)/MAX(FE191+EW191+FF191, 0.1)*$I$11+FF191/MAX(FE191+EW191+FF191, 0.1)*$J$11))/($B$13+$C$13+$F$13)</f>
        <v>0</v>
      </c>
      <c r="DJ191">
        <f>($B$13*$K$11+$C$13*$K$11+$F$13*((FE191+EW191)/MAX(FE191+EW191+FF191, 0.1)*$P$11+FF191/MAX(FE191+EW191+FF191, 0.1)*$Q$11))/($B$13+$C$13+$F$13)</f>
        <v>0</v>
      </c>
      <c r="DK191">
        <v>1.91</v>
      </c>
      <c r="DL191">
        <v>0.5</v>
      </c>
      <c r="DM191" t="s">
        <v>430</v>
      </c>
      <c r="DN191">
        <v>2</v>
      </c>
      <c r="DO191" t="b">
        <v>1</v>
      </c>
      <c r="DP191">
        <v>1679511506.1</v>
      </c>
      <c r="DQ191">
        <v>1211.350740740741</v>
      </c>
      <c r="DR191">
        <v>1243.008518518518</v>
      </c>
      <c r="DS191">
        <v>24.28133333333333</v>
      </c>
      <c r="DT191">
        <v>23.6279</v>
      </c>
      <c r="DU191">
        <v>1212.353333333333</v>
      </c>
      <c r="DV191">
        <v>23.98254444444444</v>
      </c>
      <c r="DW191">
        <v>499.9978148148148</v>
      </c>
      <c r="DX191">
        <v>90.00249629629629</v>
      </c>
      <c r="DY191">
        <v>0.09991618148148149</v>
      </c>
      <c r="DZ191">
        <v>26.37271851851852</v>
      </c>
      <c r="EA191">
        <v>27.49991111111111</v>
      </c>
      <c r="EB191">
        <v>999.9000000000001</v>
      </c>
      <c r="EC191">
        <v>0</v>
      </c>
      <c r="ED191">
        <v>0</v>
      </c>
      <c r="EE191">
        <v>9995.627777777778</v>
      </c>
      <c r="EF191">
        <v>0</v>
      </c>
      <c r="EG191">
        <v>12.45028148148148</v>
      </c>
      <c r="EH191">
        <v>-31.65788148148147</v>
      </c>
      <c r="EI191">
        <v>1241.495925925926</v>
      </c>
      <c r="EJ191">
        <v>1273.09</v>
      </c>
      <c r="EK191">
        <v>0.6534424814814813</v>
      </c>
      <c r="EL191">
        <v>1243.008518518518</v>
      </c>
      <c r="EM191">
        <v>23.6279</v>
      </c>
      <c r="EN191">
        <v>2.185381481481482</v>
      </c>
      <c r="EO191">
        <v>2.126569259259259</v>
      </c>
      <c r="EP191">
        <v>18.85555555555555</v>
      </c>
      <c r="EQ191">
        <v>18.41961111111111</v>
      </c>
      <c r="ER191">
        <v>1999.988518518519</v>
      </c>
      <c r="ES191">
        <v>0.979994222222222</v>
      </c>
      <c r="ET191">
        <v>0.02000597037037037</v>
      </c>
      <c r="EU191">
        <v>0</v>
      </c>
      <c r="EV191">
        <v>164.639037037037</v>
      </c>
      <c r="EW191">
        <v>5.00078</v>
      </c>
      <c r="EX191">
        <v>3284.313703703704</v>
      </c>
      <c r="EY191">
        <v>16379.50740740741</v>
      </c>
      <c r="EZ191">
        <v>37.60859259259259</v>
      </c>
      <c r="FA191">
        <v>38.71966666666667</v>
      </c>
      <c r="FB191">
        <v>38.23825925925926</v>
      </c>
      <c r="FC191">
        <v>38.1687037037037</v>
      </c>
      <c r="FD191">
        <v>38.91181481481481</v>
      </c>
      <c r="FE191">
        <v>1955.078518518519</v>
      </c>
      <c r="FF191">
        <v>39.91</v>
      </c>
      <c r="FG191">
        <v>0</v>
      </c>
      <c r="FH191">
        <v>1679511496</v>
      </c>
      <c r="FI191">
        <v>0</v>
      </c>
      <c r="FJ191">
        <v>164.66196</v>
      </c>
      <c r="FK191">
        <v>-0.04276924241944269</v>
      </c>
      <c r="FL191">
        <v>1.542307697422416</v>
      </c>
      <c r="FM191">
        <v>3284.3576</v>
      </c>
      <c r="FN191">
        <v>15</v>
      </c>
      <c r="FO191">
        <v>0</v>
      </c>
      <c r="FP191" t="s">
        <v>431</v>
      </c>
      <c r="FQ191">
        <v>1679456443.1</v>
      </c>
      <c r="FR191">
        <v>1679456433.1</v>
      </c>
      <c r="FS191">
        <v>0</v>
      </c>
      <c r="FT191">
        <v>-0.109</v>
      </c>
      <c r="FU191">
        <v>0.019</v>
      </c>
      <c r="FV191">
        <v>-0.823</v>
      </c>
      <c r="FW191">
        <v>0.271</v>
      </c>
      <c r="FX191">
        <v>420</v>
      </c>
      <c r="FY191">
        <v>24</v>
      </c>
      <c r="FZ191">
        <v>0.71</v>
      </c>
      <c r="GA191">
        <v>0.25</v>
      </c>
      <c r="GB191">
        <v>-31.84216097560975</v>
      </c>
      <c r="GC191">
        <v>2.425463414634124</v>
      </c>
      <c r="GD191">
        <v>0.3148074191629284</v>
      </c>
      <c r="GE191">
        <v>0</v>
      </c>
      <c r="GF191">
        <v>0.6566809024390243</v>
      </c>
      <c r="GG191">
        <v>-0.03039098257839726</v>
      </c>
      <c r="GH191">
        <v>0.00915572023463322</v>
      </c>
      <c r="GI191">
        <v>1</v>
      </c>
      <c r="GJ191">
        <v>1</v>
      </c>
      <c r="GK191">
        <v>2</v>
      </c>
      <c r="GL191" t="s">
        <v>432</v>
      </c>
      <c r="GM191">
        <v>3.10447</v>
      </c>
      <c r="GN191">
        <v>2.73524</v>
      </c>
      <c r="GO191">
        <v>0.18388</v>
      </c>
      <c r="GP191">
        <v>0.18679</v>
      </c>
      <c r="GQ191">
        <v>0.108991</v>
      </c>
      <c r="GR191">
        <v>0.108289</v>
      </c>
      <c r="GS191">
        <v>21024.1</v>
      </c>
      <c r="GT191">
        <v>20686.1</v>
      </c>
      <c r="GU191">
        <v>26297</v>
      </c>
      <c r="GV191">
        <v>25764.1</v>
      </c>
      <c r="GW191">
        <v>37615.3</v>
      </c>
      <c r="GX191">
        <v>35062.6</v>
      </c>
      <c r="GY191">
        <v>46014.4</v>
      </c>
      <c r="GZ191">
        <v>42549.3</v>
      </c>
      <c r="HA191">
        <v>1.92257</v>
      </c>
      <c r="HB191">
        <v>1.97108</v>
      </c>
      <c r="HC191">
        <v>0.112645</v>
      </c>
      <c r="HD191">
        <v>0</v>
      </c>
      <c r="HE191">
        <v>25.6573</v>
      </c>
      <c r="HF191">
        <v>999.9</v>
      </c>
      <c r="HG191">
        <v>56.7</v>
      </c>
      <c r="HH191">
        <v>29.1</v>
      </c>
      <c r="HI191">
        <v>25.482</v>
      </c>
      <c r="HJ191">
        <v>59.9131</v>
      </c>
      <c r="HK191">
        <v>25.5569</v>
      </c>
      <c r="HL191">
        <v>1</v>
      </c>
      <c r="HM191">
        <v>-0.109451</v>
      </c>
      <c r="HN191">
        <v>0.304597</v>
      </c>
      <c r="HO191">
        <v>20.2753</v>
      </c>
      <c r="HP191">
        <v>5.21325</v>
      </c>
      <c r="HQ191">
        <v>11.9798</v>
      </c>
      <c r="HR191">
        <v>4.96455</v>
      </c>
      <c r="HS191">
        <v>3.27387</v>
      </c>
      <c r="HT191">
        <v>9999</v>
      </c>
      <c r="HU191">
        <v>9999</v>
      </c>
      <c r="HV191">
        <v>9999</v>
      </c>
      <c r="HW191">
        <v>936.4</v>
      </c>
      <c r="HX191">
        <v>1.86417</v>
      </c>
      <c r="HY191">
        <v>1.86015</v>
      </c>
      <c r="HZ191">
        <v>1.85835</v>
      </c>
      <c r="IA191">
        <v>1.85988</v>
      </c>
      <c r="IB191">
        <v>1.85989</v>
      </c>
      <c r="IC191">
        <v>1.85836</v>
      </c>
      <c r="ID191">
        <v>1.85733</v>
      </c>
      <c r="IE191">
        <v>1.85236</v>
      </c>
      <c r="IF191">
        <v>0</v>
      </c>
      <c r="IG191">
        <v>0</v>
      </c>
      <c r="IH191">
        <v>0</v>
      </c>
      <c r="II191">
        <v>0</v>
      </c>
      <c r="IJ191" t="s">
        <v>433</v>
      </c>
      <c r="IK191" t="s">
        <v>434</v>
      </c>
      <c r="IL191" t="s">
        <v>435</v>
      </c>
      <c r="IM191" t="s">
        <v>435</v>
      </c>
      <c r="IN191" t="s">
        <v>435</v>
      </c>
      <c r="IO191" t="s">
        <v>435</v>
      </c>
      <c r="IP191">
        <v>0</v>
      </c>
      <c r="IQ191">
        <v>100</v>
      </c>
      <c r="IR191">
        <v>100</v>
      </c>
      <c r="IS191">
        <v>-1.02</v>
      </c>
      <c r="IT191">
        <v>0.2989</v>
      </c>
      <c r="IU191">
        <v>-0.3228139330668147</v>
      </c>
      <c r="IV191">
        <v>-0.001399286051689175</v>
      </c>
      <c r="IW191">
        <v>1.297619083215453E-06</v>
      </c>
      <c r="IX191">
        <v>-4.997941095464379E-10</v>
      </c>
      <c r="IY191">
        <v>-0.005634625857734406</v>
      </c>
      <c r="IZ191">
        <v>-0.003512179546530375</v>
      </c>
      <c r="JA191">
        <v>0.0008073039280847738</v>
      </c>
      <c r="JB191">
        <v>-5.485301315548657E-06</v>
      </c>
      <c r="JC191">
        <v>2</v>
      </c>
      <c r="JD191">
        <v>1997</v>
      </c>
      <c r="JE191">
        <v>1</v>
      </c>
      <c r="JF191">
        <v>25</v>
      </c>
      <c r="JG191">
        <v>917.8</v>
      </c>
      <c r="JH191">
        <v>918</v>
      </c>
      <c r="JI191">
        <v>2.82959</v>
      </c>
      <c r="JJ191">
        <v>2.61108</v>
      </c>
      <c r="JK191">
        <v>1.49658</v>
      </c>
      <c r="JL191">
        <v>2.39136</v>
      </c>
      <c r="JM191">
        <v>1.54907</v>
      </c>
      <c r="JN191">
        <v>2.38892</v>
      </c>
      <c r="JO191">
        <v>34.3725</v>
      </c>
      <c r="JP191">
        <v>24.1926</v>
      </c>
      <c r="JQ191">
        <v>18</v>
      </c>
      <c r="JR191">
        <v>489.974</v>
      </c>
      <c r="JS191">
        <v>534.128</v>
      </c>
      <c r="JT191">
        <v>24.8179</v>
      </c>
      <c r="JU191">
        <v>25.8839</v>
      </c>
      <c r="JV191">
        <v>30.0004</v>
      </c>
      <c r="JW191">
        <v>25.9572</v>
      </c>
      <c r="JX191">
        <v>25.9063</v>
      </c>
      <c r="JY191">
        <v>56.766</v>
      </c>
      <c r="JZ191">
        <v>9.50207</v>
      </c>
      <c r="KA191">
        <v>100</v>
      </c>
      <c r="KB191">
        <v>24.8195</v>
      </c>
      <c r="KC191">
        <v>1289.72</v>
      </c>
      <c r="KD191">
        <v>23.6884</v>
      </c>
      <c r="KE191">
        <v>100.532</v>
      </c>
      <c r="KF191">
        <v>100.943</v>
      </c>
    </row>
    <row r="192" spans="1:292">
      <c r="A192">
        <v>174</v>
      </c>
      <c r="B192">
        <v>1679511518.6</v>
      </c>
      <c r="C192">
        <v>2931.099999904633</v>
      </c>
      <c r="D192" t="s">
        <v>781</v>
      </c>
      <c r="E192" t="s">
        <v>782</v>
      </c>
      <c r="F192">
        <v>5</v>
      </c>
      <c r="G192" t="s">
        <v>428</v>
      </c>
      <c r="H192">
        <v>1679511510.814285</v>
      </c>
      <c r="I192">
        <f>(J192)/1000</f>
        <v>0</v>
      </c>
      <c r="J192">
        <f>IF(DO192, AM192, AG192)</f>
        <v>0</v>
      </c>
      <c r="K192">
        <f>IF(DO192, AH192, AF192)</f>
        <v>0</v>
      </c>
      <c r="L192">
        <f>DQ192 - IF(AT192&gt;1, K192*DK192*100.0/(AV192*EE192), 0)</f>
        <v>0</v>
      </c>
      <c r="M192">
        <f>((S192-I192/2)*L192-K192)/(S192+I192/2)</f>
        <v>0</v>
      </c>
      <c r="N192">
        <f>M192*(DX192+DY192)/1000.0</f>
        <v>0</v>
      </c>
      <c r="O192">
        <f>(DQ192 - IF(AT192&gt;1, K192*DK192*100.0/(AV192*EE192), 0))*(DX192+DY192)/1000.0</f>
        <v>0</v>
      </c>
      <c r="P192">
        <f>2.0/((1/R192-1/Q192)+SIGN(R192)*SQRT((1/R192-1/Q192)*(1/R192-1/Q192) + 4*DL192/((DL192+1)*(DL192+1))*(2*1/R192*1/Q192-1/Q192*1/Q192)))</f>
        <v>0</v>
      </c>
      <c r="Q192">
        <f>IF(LEFT(DM192,1)&lt;&gt;"0",IF(LEFT(DM192,1)="1",3.0,DN192),$D$5+$E$5*(EE192*DX192/($K$5*1000))+$F$5*(EE192*DX192/($K$5*1000))*MAX(MIN(DK192,$J$5),$I$5)*MAX(MIN(DK192,$J$5),$I$5)+$G$5*MAX(MIN(DK192,$J$5),$I$5)*(EE192*DX192/($K$5*1000))+$H$5*(EE192*DX192/($K$5*1000))*(EE192*DX192/($K$5*1000)))</f>
        <v>0</v>
      </c>
      <c r="R192">
        <f>I192*(1000-(1000*0.61365*exp(17.502*V192/(240.97+V192))/(DX192+DY192)+DS192)/2)/(1000*0.61365*exp(17.502*V192/(240.97+V192))/(DX192+DY192)-DS192)</f>
        <v>0</v>
      </c>
      <c r="S192">
        <f>1/((DL192+1)/(P192/1.6)+1/(Q192/1.37)) + DL192/((DL192+1)/(P192/1.6) + DL192/(Q192/1.37))</f>
        <v>0</v>
      </c>
      <c r="T192">
        <f>(DG192*DJ192)</f>
        <v>0</v>
      </c>
      <c r="U192">
        <f>(DZ192+(T192+2*0.95*5.67E-8*(((DZ192+$B$9)+273)^4-(DZ192+273)^4)-44100*I192)/(1.84*29.3*Q192+8*0.95*5.67E-8*(DZ192+273)^3))</f>
        <v>0</v>
      </c>
      <c r="V192">
        <f>($C$9*EA192+$D$9*EB192+$E$9*U192)</f>
        <v>0</v>
      </c>
      <c r="W192">
        <f>0.61365*exp(17.502*V192/(240.97+V192))</f>
        <v>0</v>
      </c>
      <c r="X192">
        <f>(Y192/Z192*100)</f>
        <v>0</v>
      </c>
      <c r="Y192">
        <f>DS192*(DX192+DY192)/1000</f>
        <v>0</v>
      </c>
      <c r="Z192">
        <f>0.61365*exp(17.502*DZ192/(240.97+DZ192))</f>
        <v>0</v>
      </c>
      <c r="AA192">
        <f>(W192-DS192*(DX192+DY192)/1000)</f>
        <v>0</v>
      </c>
      <c r="AB192">
        <f>(-I192*44100)</f>
        <v>0</v>
      </c>
      <c r="AC192">
        <f>2*29.3*Q192*0.92*(DZ192-V192)</f>
        <v>0</v>
      </c>
      <c r="AD192">
        <f>2*0.95*5.67E-8*(((DZ192+$B$9)+273)^4-(V192+273)^4)</f>
        <v>0</v>
      </c>
      <c r="AE192">
        <f>T192+AD192+AB192+AC192</f>
        <v>0</v>
      </c>
      <c r="AF192">
        <f>DW192*AT192*(DR192-DQ192*(1000-AT192*DT192)/(1000-AT192*DS192))/(100*DK192)</f>
        <v>0</v>
      </c>
      <c r="AG192">
        <f>1000*DW192*AT192*(DS192-DT192)/(100*DK192*(1000-AT192*DS192))</f>
        <v>0</v>
      </c>
      <c r="AH192">
        <f>(AI192 - AJ192 - DX192*1E3/(8.314*(DZ192+273.15)) * AL192/DW192 * AK192) * DW192/(100*DK192) * (1000 - DT192)/1000</f>
        <v>0</v>
      </c>
      <c r="AI192">
        <v>1304.909937323027</v>
      </c>
      <c r="AJ192">
        <v>1282.183272727272</v>
      </c>
      <c r="AK192">
        <v>3.412977649141641</v>
      </c>
      <c r="AL192">
        <v>67.30139003579045</v>
      </c>
      <c r="AM192">
        <f>(AO192 - AN192 + DX192*1E3/(8.314*(DZ192+273.15)) * AQ192/DW192 * AP192) * DW192/(100*DK192) * 1000/(1000 - AO192)</f>
        <v>0</v>
      </c>
      <c r="AN192">
        <v>23.62496443372904</v>
      </c>
      <c r="AO192">
        <v>24.27957636363636</v>
      </c>
      <c r="AP192">
        <v>-3.087239358390235E-06</v>
      </c>
      <c r="AQ192">
        <v>93.42874812251745</v>
      </c>
      <c r="AR192">
        <v>0</v>
      </c>
      <c r="AS192">
        <v>0</v>
      </c>
      <c r="AT192">
        <f>IF(AR192*$H$15&gt;=AV192,1.0,(AV192/(AV192-AR192*$H$15)))</f>
        <v>0</v>
      </c>
      <c r="AU192">
        <f>(AT192-1)*100</f>
        <v>0</v>
      </c>
      <c r="AV192">
        <f>MAX(0,($B$15+$C$15*EE192)/(1+$D$15*EE192)*DX192/(DZ192+273)*$E$15)</f>
        <v>0</v>
      </c>
      <c r="AW192" t="s">
        <v>429</v>
      </c>
      <c r="AX192" t="s">
        <v>429</v>
      </c>
      <c r="AY192">
        <v>0</v>
      </c>
      <c r="AZ192">
        <v>0</v>
      </c>
      <c r="BA192">
        <f>1-AY192/AZ192</f>
        <v>0</v>
      </c>
      <c r="BB192">
        <v>0</v>
      </c>
      <c r="BC192" t="s">
        <v>429</v>
      </c>
      <c r="BD192" t="s">
        <v>429</v>
      </c>
      <c r="BE192">
        <v>0</v>
      </c>
      <c r="BF192">
        <v>0</v>
      </c>
      <c r="BG192">
        <f>1-BE192/BF192</f>
        <v>0</v>
      </c>
      <c r="BH192">
        <v>0.5</v>
      </c>
      <c r="BI192">
        <f>DH192</f>
        <v>0</v>
      </c>
      <c r="BJ192">
        <f>K192</f>
        <v>0</v>
      </c>
      <c r="BK192">
        <f>BG192*BH192*BI192</f>
        <v>0</v>
      </c>
      <c r="BL192">
        <f>(BJ192-BB192)/BI192</f>
        <v>0</v>
      </c>
      <c r="BM192">
        <f>(AZ192-BF192)/BF192</f>
        <v>0</v>
      </c>
      <c r="BN192">
        <f>AY192/(BA192+AY192/BF192)</f>
        <v>0</v>
      </c>
      <c r="BO192" t="s">
        <v>429</v>
      </c>
      <c r="BP192">
        <v>0</v>
      </c>
      <c r="BQ192">
        <f>IF(BP192&lt;&gt;0, BP192, BN192)</f>
        <v>0</v>
      </c>
      <c r="BR192">
        <f>1-BQ192/BF192</f>
        <v>0</v>
      </c>
      <c r="BS192">
        <f>(BF192-BE192)/(BF192-BQ192)</f>
        <v>0</v>
      </c>
      <c r="BT192">
        <f>(AZ192-BF192)/(AZ192-BQ192)</f>
        <v>0</v>
      </c>
      <c r="BU192">
        <f>(BF192-BE192)/(BF192-AY192)</f>
        <v>0</v>
      </c>
      <c r="BV192">
        <f>(AZ192-BF192)/(AZ192-AY192)</f>
        <v>0</v>
      </c>
      <c r="BW192">
        <f>(BS192*BQ192/BE192)</f>
        <v>0</v>
      </c>
      <c r="BX192">
        <f>(1-BW192)</f>
        <v>0</v>
      </c>
      <c r="DG192">
        <f>$B$13*EF192+$C$13*EG192+$F$13*ER192*(1-EU192)</f>
        <v>0</v>
      </c>
      <c r="DH192">
        <f>DG192*DI192</f>
        <v>0</v>
      </c>
      <c r="DI192">
        <f>($B$13*$D$11+$C$13*$D$11+$F$13*((FE192+EW192)/MAX(FE192+EW192+FF192, 0.1)*$I$11+FF192/MAX(FE192+EW192+FF192, 0.1)*$J$11))/($B$13+$C$13+$F$13)</f>
        <v>0</v>
      </c>
      <c r="DJ192">
        <f>($B$13*$K$11+$C$13*$K$11+$F$13*((FE192+EW192)/MAX(FE192+EW192+FF192, 0.1)*$P$11+FF192/MAX(FE192+EW192+FF192, 0.1)*$Q$11))/($B$13+$C$13+$F$13)</f>
        <v>0</v>
      </c>
      <c r="DK192">
        <v>1.91</v>
      </c>
      <c r="DL192">
        <v>0.5</v>
      </c>
      <c r="DM192" t="s">
        <v>430</v>
      </c>
      <c r="DN192">
        <v>2</v>
      </c>
      <c r="DO192" t="b">
        <v>1</v>
      </c>
      <c r="DP192">
        <v>1679511510.814285</v>
      </c>
      <c r="DQ192">
        <v>1226.865357142857</v>
      </c>
      <c r="DR192">
        <v>1258.586071428572</v>
      </c>
      <c r="DS192">
        <v>24.28278214285714</v>
      </c>
      <c r="DT192">
        <v>23.62661428571428</v>
      </c>
      <c r="DU192">
        <v>1227.875</v>
      </c>
      <c r="DV192">
        <v>23.98395</v>
      </c>
      <c r="DW192">
        <v>499.9986428571428</v>
      </c>
      <c r="DX192">
        <v>90.00312857142858</v>
      </c>
      <c r="DY192">
        <v>0.09998491428571429</v>
      </c>
      <c r="DZ192">
        <v>26.37216428571429</v>
      </c>
      <c r="EA192">
        <v>27.500175</v>
      </c>
      <c r="EB192">
        <v>999.9000000000002</v>
      </c>
      <c r="EC192">
        <v>0</v>
      </c>
      <c r="ED192">
        <v>0</v>
      </c>
      <c r="EE192">
        <v>9995.338571428571</v>
      </c>
      <c r="EF192">
        <v>0</v>
      </c>
      <c r="EG192">
        <v>12.45030357142857</v>
      </c>
      <c r="EH192">
        <v>-31.72147857142857</v>
      </c>
      <c r="EI192">
        <v>1257.397857142857</v>
      </c>
      <c r="EJ192">
        <v>1289.042142857143</v>
      </c>
      <c r="EK192">
        <v>0.6561706785714286</v>
      </c>
      <c r="EL192">
        <v>1258.586071428572</v>
      </c>
      <c r="EM192">
        <v>23.62661428571428</v>
      </c>
      <c r="EN192">
        <v>2.185527142857143</v>
      </c>
      <c r="EO192">
        <v>2.126468571428572</v>
      </c>
      <c r="EP192">
        <v>18.85661785714286</v>
      </c>
      <c r="EQ192">
        <v>18.41885714285714</v>
      </c>
      <c r="ER192">
        <v>1999.985714285714</v>
      </c>
      <c r="ES192">
        <v>0.9799941428571426</v>
      </c>
      <c r="ET192">
        <v>0.02000605</v>
      </c>
      <c r="EU192">
        <v>0</v>
      </c>
      <c r="EV192">
        <v>164.60225</v>
      </c>
      <c r="EW192">
        <v>5.00078</v>
      </c>
      <c r="EX192">
        <v>3284.337857142858</v>
      </c>
      <c r="EY192">
        <v>16379.48571428571</v>
      </c>
      <c r="EZ192">
        <v>37.60017857142856</v>
      </c>
      <c r="FA192">
        <v>38.71175</v>
      </c>
      <c r="FB192">
        <v>38.2185357142857</v>
      </c>
      <c r="FC192">
        <v>38.16271428571429</v>
      </c>
      <c r="FD192">
        <v>38.90378571428571</v>
      </c>
      <c r="FE192">
        <v>1955.075714285715</v>
      </c>
      <c r="FF192">
        <v>39.91</v>
      </c>
      <c r="FG192">
        <v>0</v>
      </c>
      <c r="FH192">
        <v>1679511500.8</v>
      </c>
      <c r="FI192">
        <v>0</v>
      </c>
      <c r="FJ192">
        <v>164.57964</v>
      </c>
      <c r="FK192">
        <v>-0.29184615830813</v>
      </c>
      <c r="FL192">
        <v>1.616923109443607</v>
      </c>
      <c r="FM192">
        <v>3284.390000000001</v>
      </c>
      <c r="FN192">
        <v>15</v>
      </c>
      <c r="FO192">
        <v>0</v>
      </c>
      <c r="FP192" t="s">
        <v>431</v>
      </c>
      <c r="FQ192">
        <v>1679456443.1</v>
      </c>
      <c r="FR192">
        <v>1679456433.1</v>
      </c>
      <c r="FS192">
        <v>0</v>
      </c>
      <c r="FT192">
        <v>-0.109</v>
      </c>
      <c r="FU192">
        <v>0.019</v>
      </c>
      <c r="FV192">
        <v>-0.823</v>
      </c>
      <c r="FW192">
        <v>0.271</v>
      </c>
      <c r="FX192">
        <v>420</v>
      </c>
      <c r="FY192">
        <v>24</v>
      </c>
      <c r="FZ192">
        <v>0.71</v>
      </c>
      <c r="GA192">
        <v>0.25</v>
      </c>
      <c r="GB192">
        <v>-31.7360625</v>
      </c>
      <c r="GC192">
        <v>-0.6891590994371433</v>
      </c>
      <c r="GD192">
        <v>0.2024860793826331</v>
      </c>
      <c r="GE192">
        <v>0</v>
      </c>
      <c r="GF192">
        <v>0.6538905</v>
      </c>
      <c r="GG192">
        <v>0.03314413508442751</v>
      </c>
      <c r="GH192">
        <v>0.004416272630850593</v>
      </c>
      <c r="GI192">
        <v>1</v>
      </c>
      <c r="GJ192">
        <v>1</v>
      </c>
      <c r="GK192">
        <v>2</v>
      </c>
      <c r="GL192" t="s">
        <v>432</v>
      </c>
      <c r="GM192">
        <v>3.10461</v>
      </c>
      <c r="GN192">
        <v>2.73552</v>
      </c>
      <c r="GO192">
        <v>0.185396</v>
      </c>
      <c r="GP192">
        <v>0.188307</v>
      </c>
      <c r="GQ192">
        <v>0.108986</v>
      </c>
      <c r="GR192">
        <v>0.108286</v>
      </c>
      <c r="GS192">
        <v>20984.5</v>
      </c>
      <c r="GT192">
        <v>20647.4</v>
      </c>
      <c r="GU192">
        <v>26296.2</v>
      </c>
      <c r="GV192">
        <v>25763.9</v>
      </c>
      <c r="GW192">
        <v>37615.1</v>
      </c>
      <c r="GX192">
        <v>35062.7</v>
      </c>
      <c r="GY192">
        <v>46013.6</v>
      </c>
      <c r="GZ192">
        <v>42549.1</v>
      </c>
      <c r="HA192">
        <v>1.9226</v>
      </c>
      <c r="HB192">
        <v>1.97095</v>
      </c>
      <c r="HC192">
        <v>0.112511</v>
      </c>
      <c r="HD192">
        <v>0</v>
      </c>
      <c r="HE192">
        <v>25.6577</v>
      </c>
      <c r="HF192">
        <v>999.9</v>
      </c>
      <c r="HG192">
        <v>56.7</v>
      </c>
      <c r="HH192">
        <v>29.1</v>
      </c>
      <c r="HI192">
        <v>25.4821</v>
      </c>
      <c r="HJ192">
        <v>60.1931</v>
      </c>
      <c r="HK192">
        <v>25.3446</v>
      </c>
      <c r="HL192">
        <v>1</v>
      </c>
      <c r="HM192">
        <v>-0.1094</v>
      </c>
      <c r="HN192">
        <v>0.282285</v>
      </c>
      <c r="HO192">
        <v>20.2752</v>
      </c>
      <c r="HP192">
        <v>5.21355</v>
      </c>
      <c r="HQ192">
        <v>11.9797</v>
      </c>
      <c r="HR192">
        <v>4.9646</v>
      </c>
      <c r="HS192">
        <v>3.2739</v>
      </c>
      <c r="HT192">
        <v>9999</v>
      </c>
      <c r="HU192">
        <v>9999</v>
      </c>
      <c r="HV192">
        <v>9999</v>
      </c>
      <c r="HW192">
        <v>936.4</v>
      </c>
      <c r="HX192">
        <v>1.86417</v>
      </c>
      <c r="HY192">
        <v>1.86015</v>
      </c>
      <c r="HZ192">
        <v>1.85837</v>
      </c>
      <c r="IA192">
        <v>1.85988</v>
      </c>
      <c r="IB192">
        <v>1.85989</v>
      </c>
      <c r="IC192">
        <v>1.85831</v>
      </c>
      <c r="ID192">
        <v>1.85732</v>
      </c>
      <c r="IE192">
        <v>1.85239</v>
      </c>
      <c r="IF192">
        <v>0</v>
      </c>
      <c r="IG192">
        <v>0</v>
      </c>
      <c r="IH192">
        <v>0</v>
      </c>
      <c r="II192">
        <v>0</v>
      </c>
      <c r="IJ192" t="s">
        <v>433</v>
      </c>
      <c r="IK192" t="s">
        <v>434</v>
      </c>
      <c r="IL192" t="s">
        <v>435</v>
      </c>
      <c r="IM192" t="s">
        <v>435</v>
      </c>
      <c r="IN192" t="s">
        <v>435</v>
      </c>
      <c r="IO192" t="s">
        <v>435</v>
      </c>
      <c r="IP192">
        <v>0</v>
      </c>
      <c r="IQ192">
        <v>100</v>
      </c>
      <c r="IR192">
        <v>100</v>
      </c>
      <c r="IS192">
        <v>-1.02</v>
      </c>
      <c r="IT192">
        <v>0.2987</v>
      </c>
      <c r="IU192">
        <v>-0.3228139330668147</v>
      </c>
      <c r="IV192">
        <v>-0.001399286051689175</v>
      </c>
      <c r="IW192">
        <v>1.297619083215453E-06</v>
      </c>
      <c r="IX192">
        <v>-4.997941095464379E-10</v>
      </c>
      <c r="IY192">
        <v>-0.005634625857734406</v>
      </c>
      <c r="IZ192">
        <v>-0.003512179546530375</v>
      </c>
      <c r="JA192">
        <v>0.0008073039280847738</v>
      </c>
      <c r="JB192">
        <v>-5.485301315548657E-06</v>
      </c>
      <c r="JC192">
        <v>2</v>
      </c>
      <c r="JD192">
        <v>1997</v>
      </c>
      <c r="JE192">
        <v>1</v>
      </c>
      <c r="JF192">
        <v>25</v>
      </c>
      <c r="JG192">
        <v>917.9</v>
      </c>
      <c r="JH192">
        <v>918.1</v>
      </c>
      <c r="JI192">
        <v>2.85767</v>
      </c>
      <c r="JJ192">
        <v>2.61597</v>
      </c>
      <c r="JK192">
        <v>1.49658</v>
      </c>
      <c r="JL192">
        <v>2.39136</v>
      </c>
      <c r="JM192">
        <v>1.54907</v>
      </c>
      <c r="JN192">
        <v>2.32422</v>
      </c>
      <c r="JO192">
        <v>34.3952</v>
      </c>
      <c r="JP192">
        <v>24.1926</v>
      </c>
      <c r="JQ192">
        <v>18</v>
      </c>
      <c r="JR192">
        <v>490.006</v>
      </c>
      <c r="JS192">
        <v>534.063</v>
      </c>
      <c r="JT192">
        <v>24.8173</v>
      </c>
      <c r="JU192">
        <v>25.8863</v>
      </c>
      <c r="JV192">
        <v>30.0002</v>
      </c>
      <c r="JW192">
        <v>25.9593</v>
      </c>
      <c r="JX192">
        <v>25.9085</v>
      </c>
      <c r="JY192">
        <v>57.3243</v>
      </c>
      <c r="JZ192">
        <v>9.50207</v>
      </c>
      <c r="KA192">
        <v>100</v>
      </c>
      <c r="KB192">
        <v>24.8184</v>
      </c>
      <c r="KC192">
        <v>1303.1</v>
      </c>
      <c r="KD192">
        <v>23.6933</v>
      </c>
      <c r="KE192">
        <v>100.53</v>
      </c>
      <c r="KF192">
        <v>100.943</v>
      </c>
    </row>
    <row r="193" spans="1:292">
      <c r="A193">
        <v>175</v>
      </c>
      <c r="B193">
        <v>1679511523.6</v>
      </c>
      <c r="C193">
        <v>2936.099999904633</v>
      </c>
      <c r="D193" t="s">
        <v>783</v>
      </c>
      <c r="E193" t="s">
        <v>784</v>
      </c>
      <c r="F193">
        <v>5</v>
      </c>
      <c r="G193" t="s">
        <v>428</v>
      </c>
      <c r="H193">
        <v>1679511516.1</v>
      </c>
      <c r="I193">
        <f>(J193)/1000</f>
        <v>0</v>
      </c>
      <c r="J193">
        <f>IF(DO193, AM193, AG193)</f>
        <v>0</v>
      </c>
      <c r="K193">
        <f>IF(DO193, AH193, AF193)</f>
        <v>0</v>
      </c>
      <c r="L193">
        <f>DQ193 - IF(AT193&gt;1, K193*DK193*100.0/(AV193*EE193), 0)</f>
        <v>0</v>
      </c>
      <c r="M193">
        <f>((S193-I193/2)*L193-K193)/(S193+I193/2)</f>
        <v>0</v>
      </c>
      <c r="N193">
        <f>M193*(DX193+DY193)/1000.0</f>
        <v>0</v>
      </c>
      <c r="O193">
        <f>(DQ193 - IF(AT193&gt;1, K193*DK193*100.0/(AV193*EE193), 0))*(DX193+DY193)/1000.0</f>
        <v>0</v>
      </c>
      <c r="P193">
        <f>2.0/((1/R193-1/Q193)+SIGN(R193)*SQRT((1/R193-1/Q193)*(1/R193-1/Q193) + 4*DL193/((DL193+1)*(DL193+1))*(2*1/R193*1/Q193-1/Q193*1/Q193)))</f>
        <v>0</v>
      </c>
      <c r="Q193">
        <f>IF(LEFT(DM193,1)&lt;&gt;"0",IF(LEFT(DM193,1)="1",3.0,DN193),$D$5+$E$5*(EE193*DX193/($K$5*1000))+$F$5*(EE193*DX193/($K$5*1000))*MAX(MIN(DK193,$J$5),$I$5)*MAX(MIN(DK193,$J$5),$I$5)+$G$5*MAX(MIN(DK193,$J$5),$I$5)*(EE193*DX193/($K$5*1000))+$H$5*(EE193*DX193/($K$5*1000))*(EE193*DX193/($K$5*1000)))</f>
        <v>0</v>
      </c>
      <c r="R193">
        <f>I193*(1000-(1000*0.61365*exp(17.502*V193/(240.97+V193))/(DX193+DY193)+DS193)/2)/(1000*0.61365*exp(17.502*V193/(240.97+V193))/(DX193+DY193)-DS193)</f>
        <v>0</v>
      </c>
      <c r="S193">
        <f>1/((DL193+1)/(P193/1.6)+1/(Q193/1.37)) + DL193/((DL193+1)/(P193/1.6) + DL193/(Q193/1.37))</f>
        <v>0</v>
      </c>
      <c r="T193">
        <f>(DG193*DJ193)</f>
        <v>0</v>
      </c>
      <c r="U193">
        <f>(DZ193+(T193+2*0.95*5.67E-8*(((DZ193+$B$9)+273)^4-(DZ193+273)^4)-44100*I193)/(1.84*29.3*Q193+8*0.95*5.67E-8*(DZ193+273)^3))</f>
        <v>0</v>
      </c>
      <c r="V193">
        <f>($C$9*EA193+$D$9*EB193+$E$9*U193)</f>
        <v>0</v>
      </c>
      <c r="W193">
        <f>0.61365*exp(17.502*V193/(240.97+V193))</f>
        <v>0</v>
      </c>
      <c r="X193">
        <f>(Y193/Z193*100)</f>
        <v>0</v>
      </c>
      <c r="Y193">
        <f>DS193*(DX193+DY193)/1000</f>
        <v>0</v>
      </c>
      <c r="Z193">
        <f>0.61365*exp(17.502*DZ193/(240.97+DZ193))</f>
        <v>0</v>
      </c>
      <c r="AA193">
        <f>(W193-DS193*(DX193+DY193)/1000)</f>
        <v>0</v>
      </c>
      <c r="AB193">
        <f>(-I193*44100)</f>
        <v>0</v>
      </c>
      <c r="AC193">
        <f>2*29.3*Q193*0.92*(DZ193-V193)</f>
        <v>0</v>
      </c>
      <c r="AD193">
        <f>2*0.95*5.67E-8*(((DZ193+$B$9)+273)^4-(V193+273)^4)</f>
        <v>0</v>
      </c>
      <c r="AE193">
        <f>T193+AD193+AB193+AC193</f>
        <v>0</v>
      </c>
      <c r="AF193">
        <f>DW193*AT193*(DR193-DQ193*(1000-AT193*DT193)/(1000-AT193*DS193))/(100*DK193)</f>
        <v>0</v>
      </c>
      <c r="AG193">
        <f>1000*DW193*AT193*(DS193-DT193)/(100*DK193*(1000-AT193*DS193))</f>
        <v>0</v>
      </c>
      <c r="AH193">
        <f>(AI193 - AJ193 - DX193*1E3/(8.314*(DZ193+273.15)) * AL193/DW193 * AK193) * DW193/(100*DK193) * (1000 - DT193)/1000</f>
        <v>0</v>
      </c>
      <c r="AI193">
        <v>1322.048634002279</v>
      </c>
      <c r="AJ193">
        <v>1299.300606060605</v>
      </c>
      <c r="AK193">
        <v>3.428293729180665</v>
      </c>
      <c r="AL193">
        <v>67.30139003579045</v>
      </c>
      <c r="AM193">
        <f>(AO193 - AN193 + DX193*1E3/(8.314*(DZ193+273.15)) * AQ193/DW193 * AP193) * DW193/(100*DK193) * 1000/(1000 - AO193)</f>
        <v>0</v>
      </c>
      <c r="AN193">
        <v>23.62227112366621</v>
      </c>
      <c r="AO193">
        <v>24.27743757575756</v>
      </c>
      <c r="AP193">
        <v>-1.355363607236449E-06</v>
      </c>
      <c r="AQ193">
        <v>93.42874812251745</v>
      </c>
      <c r="AR193">
        <v>0</v>
      </c>
      <c r="AS193">
        <v>0</v>
      </c>
      <c r="AT193">
        <f>IF(AR193*$H$15&gt;=AV193,1.0,(AV193/(AV193-AR193*$H$15)))</f>
        <v>0</v>
      </c>
      <c r="AU193">
        <f>(AT193-1)*100</f>
        <v>0</v>
      </c>
      <c r="AV193">
        <f>MAX(0,($B$15+$C$15*EE193)/(1+$D$15*EE193)*DX193/(DZ193+273)*$E$15)</f>
        <v>0</v>
      </c>
      <c r="AW193" t="s">
        <v>429</v>
      </c>
      <c r="AX193" t="s">
        <v>429</v>
      </c>
      <c r="AY193">
        <v>0</v>
      </c>
      <c r="AZ193">
        <v>0</v>
      </c>
      <c r="BA193">
        <f>1-AY193/AZ193</f>
        <v>0</v>
      </c>
      <c r="BB193">
        <v>0</v>
      </c>
      <c r="BC193" t="s">
        <v>429</v>
      </c>
      <c r="BD193" t="s">
        <v>429</v>
      </c>
      <c r="BE193">
        <v>0</v>
      </c>
      <c r="BF193">
        <v>0</v>
      </c>
      <c r="BG193">
        <f>1-BE193/BF193</f>
        <v>0</v>
      </c>
      <c r="BH193">
        <v>0.5</v>
      </c>
      <c r="BI193">
        <f>DH193</f>
        <v>0</v>
      </c>
      <c r="BJ193">
        <f>K193</f>
        <v>0</v>
      </c>
      <c r="BK193">
        <f>BG193*BH193*BI193</f>
        <v>0</v>
      </c>
      <c r="BL193">
        <f>(BJ193-BB193)/BI193</f>
        <v>0</v>
      </c>
      <c r="BM193">
        <f>(AZ193-BF193)/BF193</f>
        <v>0</v>
      </c>
      <c r="BN193">
        <f>AY193/(BA193+AY193/BF193)</f>
        <v>0</v>
      </c>
      <c r="BO193" t="s">
        <v>429</v>
      </c>
      <c r="BP193">
        <v>0</v>
      </c>
      <c r="BQ193">
        <f>IF(BP193&lt;&gt;0, BP193, BN193)</f>
        <v>0</v>
      </c>
      <c r="BR193">
        <f>1-BQ193/BF193</f>
        <v>0</v>
      </c>
      <c r="BS193">
        <f>(BF193-BE193)/(BF193-BQ193)</f>
        <v>0</v>
      </c>
      <c r="BT193">
        <f>(AZ193-BF193)/(AZ193-BQ193)</f>
        <v>0</v>
      </c>
      <c r="BU193">
        <f>(BF193-BE193)/(BF193-AY193)</f>
        <v>0</v>
      </c>
      <c r="BV193">
        <f>(AZ193-BF193)/(AZ193-AY193)</f>
        <v>0</v>
      </c>
      <c r="BW193">
        <f>(BS193*BQ193/BE193)</f>
        <v>0</v>
      </c>
      <c r="BX193">
        <f>(1-BW193)</f>
        <v>0</v>
      </c>
      <c r="DG193">
        <f>$B$13*EF193+$C$13*EG193+$F$13*ER193*(1-EU193)</f>
        <v>0</v>
      </c>
      <c r="DH193">
        <f>DG193*DI193</f>
        <v>0</v>
      </c>
      <c r="DI193">
        <f>($B$13*$D$11+$C$13*$D$11+$F$13*((FE193+EW193)/MAX(FE193+EW193+FF193, 0.1)*$I$11+FF193/MAX(FE193+EW193+FF193, 0.1)*$J$11))/($B$13+$C$13+$F$13)</f>
        <v>0</v>
      </c>
      <c r="DJ193">
        <f>($B$13*$K$11+$C$13*$K$11+$F$13*((FE193+EW193)/MAX(FE193+EW193+FF193, 0.1)*$P$11+FF193/MAX(FE193+EW193+FF193, 0.1)*$Q$11))/($B$13+$C$13+$F$13)</f>
        <v>0</v>
      </c>
      <c r="DK193">
        <v>1.91</v>
      </c>
      <c r="DL193">
        <v>0.5</v>
      </c>
      <c r="DM193" t="s">
        <v>430</v>
      </c>
      <c r="DN193">
        <v>2</v>
      </c>
      <c r="DO193" t="b">
        <v>1</v>
      </c>
      <c r="DP193">
        <v>1679511516.1</v>
      </c>
      <c r="DQ193">
        <v>1244.387037037037</v>
      </c>
      <c r="DR193">
        <v>1276.287777777778</v>
      </c>
      <c r="DS193">
        <v>24.28111481481481</v>
      </c>
      <c r="DT193">
        <v>23.62448148148149</v>
      </c>
      <c r="DU193">
        <v>1245.404444444444</v>
      </c>
      <c r="DV193">
        <v>23.98232222222222</v>
      </c>
      <c r="DW193">
        <v>500.0088888888889</v>
      </c>
      <c r="DX193">
        <v>90.00441111111112</v>
      </c>
      <c r="DY193">
        <v>0.1000802518518519</v>
      </c>
      <c r="DZ193">
        <v>26.37221851851851</v>
      </c>
      <c r="EA193">
        <v>27.49662592592593</v>
      </c>
      <c r="EB193">
        <v>999.9000000000001</v>
      </c>
      <c r="EC193">
        <v>0</v>
      </c>
      <c r="ED193">
        <v>0</v>
      </c>
      <c r="EE193">
        <v>9987.457777777778</v>
      </c>
      <c r="EF193">
        <v>0</v>
      </c>
      <c r="EG193">
        <v>12.45044814814815</v>
      </c>
      <c r="EH193">
        <v>-31.9019</v>
      </c>
      <c r="EI193">
        <v>1275.353333333333</v>
      </c>
      <c r="EJ193">
        <v>1307.16962962963</v>
      </c>
      <c r="EK193">
        <v>0.6566355925925926</v>
      </c>
      <c r="EL193">
        <v>1276.287777777778</v>
      </c>
      <c r="EM193">
        <v>23.62448148148149</v>
      </c>
      <c r="EN193">
        <v>2.185408518518519</v>
      </c>
      <c r="EO193">
        <v>2.126307407407408</v>
      </c>
      <c r="EP193">
        <v>18.85574814814815</v>
      </c>
      <c r="EQ193">
        <v>18.41764444444444</v>
      </c>
      <c r="ER193">
        <v>1999.98</v>
      </c>
      <c r="ES193">
        <v>0.9799939999999998</v>
      </c>
      <c r="ET193">
        <v>0.02000618148148148</v>
      </c>
      <c r="EU193">
        <v>0</v>
      </c>
      <c r="EV193">
        <v>164.592037037037</v>
      </c>
      <c r="EW193">
        <v>5.00078</v>
      </c>
      <c r="EX193">
        <v>3284.369629629629</v>
      </c>
      <c r="EY193">
        <v>16379.43333333333</v>
      </c>
      <c r="EZ193">
        <v>37.5807037037037</v>
      </c>
      <c r="FA193">
        <v>38.70566666666667</v>
      </c>
      <c r="FB193">
        <v>38.24048148148148</v>
      </c>
      <c r="FC193">
        <v>38.15033333333333</v>
      </c>
      <c r="FD193">
        <v>38.88633333333333</v>
      </c>
      <c r="FE193">
        <v>1955.07</v>
      </c>
      <c r="FF193">
        <v>39.91</v>
      </c>
      <c r="FG193">
        <v>0</v>
      </c>
      <c r="FH193">
        <v>1679511505.6</v>
      </c>
      <c r="FI193">
        <v>0</v>
      </c>
      <c r="FJ193">
        <v>164.58632</v>
      </c>
      <c r="FK193">
        <v>0.3223076978834851</v>
      </c>
      <c r="FL193">
        <v>-1.660769205952192</v>
      </c>
      <c r="FM193">
        <v>3284.4132</v>
      </c>
      <c r="FN193">
        <v>15</v>
      </c>
      <c r="FO193">
        <v>0</v>
      </c>
      <c r="FP193" t="s">
        <v>431</v>
      </c>
      <c r="FQ193">
        <v>1679456443.1</v>
      </c>
      <c r="FR193">
        <v>1679456433.1</v>
      </c>
      <c r="FS193">
        <v>0</v>
      </c>
      <c r="FT193">
        <v>-0.109</v>
      </c>
      <c r="FU193">
        <v>0.019</v>
      </c>
      <c r="FV193">
        <v>-0.823</v>
      </c>
      <c r="FW193">
        <v>0.271</v>
      </c>
      <c r="FX193">
        <v>420</v>
      </c>
      <c r="FY193">
        <v>24</v>
      </c>
      <c r="FZ193">
        <v>0.71</v>
      </c>
      <c r="GA193">
        <v>0.25</v>
      </c>
      <c r="GB193">
        <v>-31.8014825</v>
      </c>
      <c r="GC193">
        <v>-2.102209756097569</v>
      </c>
      <c r="GD193">
        <v>0.2075737927671747</v>
      </c>
      <c r="GE193">
        <v>0</v>
      </c>
      <c r="GF193">
        <v>0.656460425</v>
      </c>
      <c r="GG193">
        <v>0.001924784240150774</v>
      </c>
      <c r="GH193">
        <v>0.0011176584873632</v>
      </c>
      <c r="GI193">
        <v>1</v>
      </c>
      <c r="GJ193">
        <v>1</v>
      </c>
      <c r="GK193">
        <v>2</v>
      </c>
      <c r="GL193" t="s">
        <v>432</v>
      </c>
      <c r="GM193">
        <v>3.10463</v>
      </c>
      <c r="GN193">
        <v>2.7354</v>
      </c>
      <c r="GO193">
        <v>0.186907</v>
      </c>
      <c r="GP193">
        <v>0.189802</v>
      </c>
      <c r="GQ193">
        <v>0.108976</v>
      </c>
      <c r="GR193">
        <v>0.108275</v>
      </c>
      <c r="GS193">
        <v>20945.5</v>
      </c>
      <c r="GT193">
        <v>20609.5</v>
      </c>
      <c r="GU193">
        <v>26296.1</v>
      </c>
      <c r="GV193">
        <v>25764</v>
      </c>
      <c r="GW193">
        <v>37615.3</v>
      </c>
      <c r="GX193">
        <v>35063</v>
      </c>
      <c r="GY193">
        <v>46013</v>
      </c>
      <c r="GZ193">
        <v>42548.7</v>
      </c>
      <c r="HA193">
        <v>1.92248</v>
      </c>
      <c r="HB193">
        <v>1.97115</v>
      </c>
      <c r="HC193">
        <v>0.111565</v>
      </c>
      <c r="HD193">
        <v>0</v>
      </c>
      <c r="HE193">
        <v>25.6584</v>
      </c>
      <c r="HF193">
        <v>999.9</v>
      </c>
      <c r="HG193">
        <v>56.7</v>
      </c>
      <c r="HH193">
        <v>29.1</v>
      </c>
      <c r="HI193">
        <v>25.4822</v>
      </c>
      <c r="HJ193">
        <v>59.9931</v>
      </c>
      <c r="HK193">
        <v>25.2885</v>
      </c>
      <c r="HL193">
        <v>1</v>
      </c>
      <c r="HM193">
        <v>-0.109139</v>
      </c>
      <c r="HN193">
        <v>0.282647</v>
      </c>
      <c r="HO193">
        <v>20.2753</v>
      </c>
      <c r="HP193">
        <v>5.21385</v>
      </c>
      <c r="HQ193">
        <v>11.9797</v>
      </c>
      <c r="HR193">
        <v>4.9646</v>
      </c>
      <c r="HS193">
        <v>3.27395</v>
      </c>
      <c r="HT193">
        <v>9999</v>
      </c>
      <c r="HU193">
        <v>9999</v>
      </c>
      <c r="HV193">
        <v>9999</v>
      </c>
      <c r="HW193">
        <v>936.4</v>
      </c>
      <c r="HX193">
        <v>1.86417</v>
      </c>
      <c r="HY193">
        <v>1.86014</v>
      </c>
      <c r="HZ193">
        <v>1.85837</v>
      </c>
      <c r="IA193">
        <v>1.85987</v>
      </c>
      <c r="IB193">
        <v>1.85989</v>
      </c>
      <c r="IC193">
        <v>1.85832</v>
      </c>
      <c r="ID193">
        <v>1.85731</v>
      </c>
      <c r="IE193">
        <v>1.85236</v>
      </c>
      <c r="IF193">
        <v>0</v>
      </c>
      <c r="IG193">
        <v>0</v>
      </c>
      <c r="IH193">
        <v>0</v>
      </c>
      <c r="II193">
        <v>0</v>
      </c>
      <c r="IJ193" t="s">
        <v>433</v>
      </c>
      <c r="IK193" t="s">
        <v>434</v>
      </c>
      <c r="IL193" t="s">
        <v>435</v>
      </c>
      <c r="IM193" t="s">
        <v>435</v>
      </c>
      <c r="IN193" t="s">
        <v>435</v>
      </c>
      <c r="IO193" t="s">
        <v>435</v>
      </c>
      <c r="IP193">
        <v>0</v>
      </c>
      <c r="IQ193">
        <v>100</v>
      </c>
      <c r="IR193">
        <v>100</v>
      </c>
      <c r="IS193">
        <v>-1.04</v>
      </c>
      <c r="IT193">
        <v>0.2987</v>
      </c>
      <c r="IU193">
        <v>-0.3228139330668147</v>
      </c>
      <c r="IV193">
        <v>-0.001399286051689175</v>
      </c>
      <c r="IW193">
        <v>1.297619083215453E-06</v>
      </c>
      <c r="IX193">
        <v>-4.997941095464379E-10</v>
      </c>
      <c r="IY193">
        <v>-0.005634625857734406</v>
      </c>
      <c r="IZ193">
        <v>-0.003512179546530375</v>
      </c>
      <c r="JA193">
        <v>0.0008073039280847738</v>
      </c>
      <c r="JB193">
        <v>-5.485301315548657E-06</v>
      </c>
      <c r="JC193">
        <v>2</v>
      </c>
      <c r="JD193">
        <v>1997</v>
      </c>
      <c r="JE193">
        <v>1</v>
      </c>
      <c r="JF193">
        <v>25</v>
      </c>
      <c r="JG193">
        <v>918</v>
      </c>
      <c r="JH193">
        <v>918.2</v>
      </c>
      <c r="JI193">
        <v>2.88696</v>
      </c>
      <c r="JJ193">
        <v>2.60498</v>
      </c>
      <c r="JK193">
        <v>1.49658</v>
      </c>
      <c r="JL193">
        <v>2.39136</v>
      </c>
      <c r="JM193">
        <v>1.54907</v>
      </c>
      <c r="JN193">
        <v>2.38647</v>
      </c>
      <c r="JO193">
        <v>34.3725</v>
      </c>
      <c r="JP193">
        <v>24.1926</v>
      </c>
      <c r="JQ193">
        <v>18</v>
      </c>
      <c r="JR193">
        <v>489.952</v>
      </c>
      <c r="JS193">
        <v>534.222</v>
      </c>
      <c r="JT193">
        <v>24.8175</v>
      </c>
      <c r="JU193">
        <v>25.8883</v>
      </c>
      <c r="JV193">
        <v>30.0004</v>
      </c>
      <c r="JW193">
        <v>25.9615</v>
      </c>
      <c r="JX193">
        <v>25.9106</v>
      </c>
      <c r="JY193">
        <v>57.9356</v>
      </c>
      <c r="JZ193">
        <v>9.213749999999999</v>
      </c>
      <c r="KA193">
        <v>100</v>
      </c>
      <c r="KB193">
        <v>24.8179</v>
      </c>
      <c r="KC193">
        <v>1323.15</v>
      </c>
      <c r="KD193">
        <v>23.699</v>
      </c>
      <c r="KE193">
        <v>100.529</v>
      </c>
      <c r="KF193">
        <v>100.942</v>
      </c>
    </row>
    <row r="194" spans="1:292">
      <c r="A194">
        <v>176</v>
      </c>
      <c r="B194">
        <v>1679511528.6</v>
      </c>
      <c r="C194">
        <v>2941.099999904633</v>
      </c>
      <c r="D194" t="s">
        <v>785</v>
      </c>
      <c r="E194" t="s">
        <v>786</v>
      </c>
      <c r="F194">
        <v>5</v>
      </c>
      <c r="G194" t="s">
        <v>428</v>
      </c>
      <c r="H194">
        <v>1679511520.814285</v>
      </c>
      <c r="I194">
        <f>(J194)/1000</f>
        <v>0</v>
      </c>
      <c r="J194">
        <f>IF(DO194, AM194, AG194)</f>
        <v>0</v>
      </c>
      <c r="K194">
        <f>IF(DO194, AH194, AF194)</f>
        <v>0</v>
      </c>
      <c r="L194">
        <f>DQ194 - IF(AT194&gt;1, K194*DK194*100.0/(AV194*EE194), 0)</f>
        <v>0</v>
      </c>
      <c r="M194">
        <f>((S194-I194/2)*L194-K194)/(S194+I194/2)</f>
        <v>0</v>
      </c>
      <c r="N194">
        <f>M194*(DX194+DY194)/1000.0</f>
        <v>0</v>
      </c>
      <c r="O194">
        <f>(DQ194 - IF(AT194&gt;1, K194*DK194*100.0/(AV194*EE194), 0))*(DX194+DY194)/1000.0</f>
        <v>0</v>
      </c>
      <c r="P194">
        <f>2.0/((1/R194-1/Q194)+SIGN(R194)*SQRT((1/R194-1/Q194)*(1/R194-1/Q194) + 4*DL194/((DL194+1)*(DL194+1))*(2*1/R194*1/Q194-1/Q194*1/Q194)))</f>
        <v>0</v>
      </c>
      <c r="Q194">
        <f>IF(LEFT(DM194,1)&lt;&gt;"0",IF(LEFT(DM194,1)="1",3.0,DN194),$D$5+$E$5*(EE194*DX194/($K$5*1000))+$F$5*(EE194*DX194/($K$5*1000))*MAX(MIN(DK194,$J$5),$I$5)*MAX(MIN(DK194,$J$5),$I$5)+$G$5*MAX(MIN(DK194,$J$5),$I$5)*(EE194*DX194/($K$5*1000))+$H$5*(EE194*DX194/($K$5*1000))*(EE194*DX194/($K$5*1000)))</f>
        <v>0</v>
      </c>
      <c r="R194">
        <f>I194*(1000-(1000*0.61365*exp(17.502*V194/(240.97+V194))/(DX194+DY194)+DS194)/2)/(1000*0.61365*exp(17.502*V194/(240.97+V194))/(DX194+DY194)-DS194)</f>
        <v>0</v>
      </c>
      <c r="S194">
        <f>1/((DL194+1)/(P194/1.6)+1/(Q194/1.37)) + DL194/((DL194+1)/(P194/1.6) + DL194/(Q194/1.37))</f>
        <v>0</v>
      </c>
      <c r="T194">
        <f>(DG194*DJ194)</f>
        <v>0</v>
      </c>
      <c r="U194">
        <f>(DZ194+(T194+2*0.95*5.67E-8*(((DZ194+$B$9)+273)^4-(DZ194+273)^4)-44100*I194)/(1.84*29.3*Q194+8*0.95*5.67E-8*(DZ194+273)^3))</f>
        <v>0</v>
      </c>
      <c r="V194">
        <f>($C$9*EA194+$D$9*EB194+$E$9*U194)</f>
        <v>0</v>
      </c>
      <c r="W194">
        <f>0.61365*exp(17.502*V194/(240.97+V194))</f>
        <v>0</v>
      </c>
      <c r="X194">
        <f>(Y194/Z194*100)</f>
        <v>0</v>
      </c>
      <c r="Y194">
        <f>DS194*(DX194+DY194)/1000</f>
        <v>0</v>
      </c>
      <c r="Z194">
        <f>0.61365*exp(17.502*DZ194/(240.97+DZ194))</f>
        <v>0</v>
      </c>
      <c r="AA194">
        <f>(W194-DS194*(DX194+DY194)/1000)</f>
        <v>0</v>
      </c>
      <c r="AB194">
        <f>(-I194*44100)</f>
        <v>0</v>
      </c>
      <c r="AC194">
        <f>2*29.3*Q194*0.92*(DZ194-V194)</f>
        <v>0</v>
      </c>
      <c r="AD194">
        <f>2*0.95*5.67E-8*(((DZ194+$B$9)+273)^4-(V194+273)^4)</f>
        <v>0</v>
      </c>
      <c r="AE194">
        <f>T194+AD194+AB194+AC194</f>
        <v>0</v>
      </c>
      <c r="AF194">
        <f>DW194*AT194*(DR194-DQ194*(1000-AT194*DT194)/(1000-AT194*DS194))/(100*DK194)</f>
        <v>0</v>
      </c>
      <c r="AG194">
        <f>1000*DW194*AT194*(DS194-DT194)/(100*DK194*(1000-AT194*DS194))</f>
        <v>0</v>
      </c>
      <c r="AH194">
        <f>(AI194 - AJ194 - DX194*1E3/(8.314*(DZ194+273.15)) * AL194/DW194 * AK194) * DW194/(100*DK194) * (1000 - DT194)/1000</f>
        <v>0</v>
      </c>
      <c r="AI194">
        <v>1339.335651725743</v>
      </c>
      <c r="AJ194">
        <v>1316.493878787878</v>
      </c>
      <c r="AK194">
        <v>3.436344704822589</v>
      </c>
      <c r="AL194">
        <v>67.30139003579045</v>
      </c>
      <c r="AM194">
        <f>(AO194 - AN194 + DX194*1E3/(8.314*(DZ194+273.15)) * AQ194/DW194 * AP194) * DW194/(100*DK194) * 1000/(1000 - AO194)</f>
        <v>0</v>
      </c>
      <c r="AN194">
        <v>23.6293778956357</v>
      </c>
      <c r="AO194">
        <v>24.27683818181818</v>
      </c>
      <c r="AP194">
        <v>-1.754521261069008E-06</v>
      </c>
      <c r="AQ194">
        <v>93.42874812251745</v>
      </c>
      <c r="AR194">
        <v>0</v>
      </c>
      <c r="AS194">
        <v>0</v>
      </c>
      <c r="AT194">
        <f>IF(AR194*$H$15&gt;=AV194,1.0,(AV194/(AV194-AR194*$H$15)))</f>
        <v>0</v>
      </c>
      <c r="AU194">
        <f>(AT194-1)*100</f>
        <v>0</v>
      </c>
      <c r="AV194">
        <f>MAX(0,($B$15+$C$15*EE194)/(1+$D$15*EE194)*DX194/(DZ194+273)*$E$15)</f>
        <v>0</v>
      </c>
      <c r="AW194" t="s">
        <v>429</v>
      </c>
      <c r="AX194" t="s">
        <v>429</v>
      </c>
      <c r="AY194">
        <v>0</v>
      </c>
      <c r="AZ194">
        <v>0</v>
      </c>
      <c r="BA194">
        <f>1-AY194/AZ194</f>
        <v>0</v>
      </c>
      <c r="BB194">
        <v>0</v>
      </c>
      <c r="BC194" t="s">
        <v>429</v>
      </c>
      <c r="BD194" t="s">
        <v>429</v>
      </c>
      <c r="BE194">
        <v>0</v>
      </c>
      <c r="BF194">
        <v>0</v>
      </c>
      <c r="BG194">
        <f>1-BE194/BF194</f>
        <v>0</v>
      </c>
      <c r="BH194">
        <v>0.5</v>
      </c>
      <c r="BI194">
        <f>DH194</f>
        <v>0</v>
      </c>
      <c r="BJ194">
        <f>K194</f>
        <v>0</v>
      </c>
      <c r="BK194">
        <f>BG194*BH194*BI194</f>
        <v>0</v>
      </c>
      <c r="BL194">
        <f>(BJ194-BB194)/BI194</f>
        <v>0</v>
      </c>
      <c r="BM194">
        <f>(AZ194-BF194)/BF194</f>
        <v>0</v>
      </c>
      <c r="BN194">
        <f>AY194/(BA194+AY194/BF194)</f>
        <v>0</v>
      </c>
      <c r="BO194" t="s">
        <v>429</v>
      </c>
      <c r="BP194">
        <v>0</v>
      </c>
      <c r="BQ194">
        <f>IF(BP194&lt;&gt;0, BP194, BN194)</f>
        <v>0</v>
      </c>
      <c r="BR194">
        <f>1-BQ194/BF194</f>
        <v>0</v>
      </c>
      <c r="BS194">
        <f>(BF194-BE194)/(BF194-BQ194)</f>
        <v>0</v>
      </c>
      <c r="BT194">
        <f>(AZ194-BF194)/(AZ194-BQ194)</f>
        <v>0</v>
      </c>
      <c r="BU194">
        <f>(BF194-BE194)/(BF194-AY194)</f>
        <v>0</v>
      </c>
      <c r="BV194">
        <f>(AZ194-BF194)/(AZ194-AY194)</f>
        <v>0</v>
      </c>
      <c r="BW194">
        <f>(BS194*BQ194/BE194)</f>
        <v>0</v>
      </c>
      <c r="BX194">
        <f>(1-BW194)</f>
        <v>0</v>
      </c>
      <c r="DG194">
        <f>$B$13*EF194+$C$13*EG194+$F$13*ER194*(1-EU194)</f>
        <v>0</v>
      </c>
      <c r="DH194">
        <f>DG194*DI194</f>
        <v>0</v>
      </c>
      <c r="DI194">
        <f>($B$13*$D$11+$C$13*$D$11+$F$13*((FE194+EW194)/MAX(FE194+EW194+FF194, 0.1)*$I$11+FF194/MAX(FE194+EW194+FF194, 0.1)*$J$11))/($B$13+$C$13+$F$13)</f>
        <v>0</v>
      </c>
      <c r="DJ194">
        <f>($B$13*$K$11+$C$13*$K$11+$F$13*((FE194+EW194)/MAX(FE194+EW194+FF194, 0.1)*$P$11+FF194/MAX(FE194+EW194+FF194, 0.1)*$Q$11))/($B$13+$C$13+$F$13)</f>
        <v>0</v>
      </c>
      <c r="DK194">
        <v>1.91</v>
      </c>
      <c r="DL194">
        <v>0.5</v>
      </c>
      <c r="DM194" t="s">
        <v>430</v>
      </c>
      <c r="DN194">
        <v>2</v>
      </c>
      <c r="DO194" t="b">
        <v>1</v>
      </c>
      <c r="DP194">
        <v>1679511520.814285</v>
      </c>
      <c r="DQ194">
        <v>1260.128214285714</v>
      </c>
      <c r="DR194">
        <v>1292.103928571429</v>
      </c>
      <c r="DS194">
        <v>24.27881071428572</v>
      </c>
      <c r="DT194">
        <v>23.62695714285714</v>
      </c>
      <c r="DU194">
        <v>1261.154285714286</v>
      </c>
      <c r="DV194">
        <v>23.98006428571428</v>
      </c>
      <c r="DW194">
        <v>500.0263928571429</v>
      </c>
      <c r="DX194">
        <v>90.00457142857145</v>
      </c>
      <c r="DY194">
        <v>0.1000576714285714</v>
      </c>
      <c r="DZ194">
        <v>26.37188214285714</v>
      </c>
      <c r="EA194">
        <v>27.49301785714286</v>
      </c>
      <c r="EB194">
        <v>999.9000000000002</v>
      </c>
      <c r="EC194">
        <v>0</v>
      </c>
      <c r="ED194">
        <v>0</v>
      </c>
      <c r="EE194">
        <v>9989.24857142857</v>
      </c>
      <c r="EF194">
        <v>0</v>
      </c>
      <c r="EG194">
        <v>12.44710357142857</v>
      </c>
      <c r="EH194">
        <v>-31.97658928571428</v>
      </c>
      <c r="EI194">
        <v>1291.483928571429</v>
      </c>
      <c r="EJ194">
        <v>1323.371428571428</v>
      </c>
      <c r="EK194">
        <v>0.6518447142857143</v>
      </c>
      <c r="EL194">
        <v>1292.103928571429</v>
      </c>
      <c r="EM194">
        <v>23.62695714285714</v>
      </c>
      <c r="EN194">
        <v>2.185204285714286</v>
      </c>
      <c r="EO194">
        <v>2.126535</v>
      </c>
      <c r="EP194">
        <v>18.85425357142857</v>
      </c>
      <c r="EQ194">
        <v>18.41934642857143</v>
      </c>
      <c r="ER194">
        <v>2000.011071428571</v>
      </c>
      <c r="ES194">
        <v>0.9799942499999997</v>
      </c>
      <c r="ET194">
        <v>0.02000593928571428</v>
      </c>
      <c r="EU194">
        <v>0</v>
      </c>
      <c r="EV194">
        <v>164.6578214285714</v>
      </c>
      <c r="EW194">
        <v>5.00078</v>
      </c>
      <c r="EX194">
        <v>3284.28</v>
      </c>
      <c r="EY194">
        <v>16379.68928571429</v>
      </c>
      <c r="EZ194">
        <v>37.57553571428571</v>
      </c>
      <c r="FA194">
        <v>38.69824999999999</v>
      </c>
      <c r="FB194">
        <v>38.23410714285715</v>
      </c>
      <c r="FC194">
        <v>38.1405</v>
      </c>
      <c r="FD194">
        <v>38.877</v>
      </c>
      <c r="FE194">
        <v>1955.101071428572</v>
      </c>
      <c r="FF194">
        <v>39.91</v>
      </c>
      <c r="FG194">
        <v>0</v>
      </c>
      <c r="FH194">
        <v>1679511511</v>
      </c>
      <c r="FI194">
        <v>0</v>
      </c>
      <c r="FJ194">
        <v>164.6506153846153</v>
      </c>
      <c r="FK194">
        <v>1.027076921987871</v>
      </c>
      <c r="FL194">
        <v>-1.498461512211757</v>
      </c>
      <c r="FM194">
        <v>3284.281153846153</v>
      </c>
      <c r="FN194">
        <v>15</v>
      </c>
      <c r="FO194">
        <v>0</v>
      </c>
      <c r="FP194" t="s">
        <v>431</v>
      </c>
      <c r="FQ194">
        <v>1679456443.1</v>
      </c>
      <c r="FR194">
        <v>1679456433.1</v>
      </c>
      <c r="FS194">
        <v>0</v>
      </c>
      <c r="FT194">
        <v>-0.109</v>
      </c>
      <c r="FU194">
        <v>0.019</v>
      </c>
      <c r="FV194">
        <v>-0.823</v>
      </c>
      <c r="FW194">
        <v>0.271</v>
      </c>
      <c r="FX194">
        <v>420</v>
      </c>
      <c r="FY194">
        <v>24</v>
      </c>
      <c r="FZ194">
        <v>0.71</v>
      </c>
      <c r="GA194">
        <v>0.25</v>
      </c>
      <c r="GB194">
        <v>-31.909435</v>
      </c>
      <c r="GC194">
        <v>-1.436690431519583</v>
      </c>
      <c r="GD194">
        <v>0.1587915592057713</v>
      </c>
      <c r="GE194">
        <v>0</v>
      </c>
      <c r="GF194">
        <v>0.654678175</v>
      </c>
      <c r="GG194">
        <v>-0.03218533958724292</v>
      </c>
      <c r="GH194">
        <v>0.005040920391592686</v>
      </c>
      <c r="GI194">
        <v>1</v>
      </c>
      <c r="GJ194">
        <v>1</v>
      </c>
      <c r="GK194">
        <v>2</v>
      </c>
      <c r="GL194" t="s">
        <v>432</v>
      </c>
      <c r="GM194">
        <v>3.1045</v>
      </c>
      <c r="GN194">
        <v>2.73514</v>
      </c>
      <c r="GO194">
        <v>0.188405</v>
      </c>
      <c r="GP194">
        <v>0.191244</v>
      </c>
      <c r="GQ194">
        <v>0.108976</v>
      </c>
      <c r="GR194">
        <v>0.108365</v>
      </c>
      <c r="GS194">
        <v>20906.9</v>
      </c>
      <c r="GT194">
        <v>20572.5</v>
      </c>
      <c r="GU194">
        <v>26296</v>
      </c>
      <c r="GV194">
        <v>25763.6</v>
      </c>
      <c r="GW194">
        <v>37615.4</v>
      </c>
      <c r="GX194">
        <v>35059.4</v>
      </c>
      <c r="GY194">
        <v>46013</v>
      </c>
      <c r="GZ194">
        <v>42548.6</v>
      </c>
      <c r="HA194">
        <v>1.92245</v>
      </c>
      <c r="HB194">
        <v>1.97115</v>
      </c>
      <c r="HC194">
        <v>0.111774</v>
      </c>
      <c r="HD194">
        <v>0</v>
      </c>
      <c r="HE194">
        <v>25.66</v>
      </c>
      <c r="HF194">
        <v>999.9</v>
      </c>
      <c r="HG194">
        <v>56.7</v>
      </c>
      <c r="HH194">
        <v>29.1</v>
      </c>
      <c r="HI194">
        <v>25.4841</v>
      </c>
      <c r="HJ194">
        <v>60.6331</v>
      </c>
      <c r="HK194">
        <v>25.4087</v>
      </c>
      <c r="HL194">
        <v>1</v>
      </c>
      <c r="HM194">
        <v>-0.108811</v>
      </c>
      <c r="HN194">
        <v>0.2732</v>
      </c>
      <c r="HO194">
        <v>20.2752</v>
      </c>
      <c r="HP194">
        <v>5.21504</v>
      </c>
      <c r="HQ194">
        <v>11.9797</v>
      </c>
      <c r="HR194">
        <v>4.9648</v>
      </c>
      <c r="HS194">
        <v>3.27402</v>
      </c>
      <c r="HT194">
        <v>9999</v>
      </c>
      <c r="HU194">
        <v>9999</v>
      </c>
      <c r="HV194">
        <v>9999</v>
      </c>
      <c r="HW194">
        <v>936.4</v>
      </c>
      <c r="HX194">
        <v>1.86417</v>
      </c>
      <c r="HY194">
        <v>1.86014</v>
      </c>
      <c r="HZ194">
        <v>1.85836</v>
      </c>
      <c r="IA194">
        <v>1.85987</v>
      </c>
      <c r="IB194">
        <v>1.85989</v>
      </c>
      <c r="IC194">
        <v>1.85835</v>
      </c>
      <c r="ID194">
        <v>1.85732</v>
      </c>
      <c r="IE194">
        <v>1.8524</v>
      </c>
      <c r="IF194">
        <v>0</v>
      </c>
      <c r="IG194">
        <v>0</v>
      </c>
      <c r="IH194">
        <v>0</v>
      </c>
      <c r="II194">
        <v>0</v>
      </c>
      <c r="IJ194" t="s">
        <v>433</v>
      </c>
      <c r="IK194" t="s">
        <v>434</v>
      </c>
      <c r="IL194" t="s">
        <v>435</v>
      </c>
      <c r="IM194" t="s">
        <v>435</v>
      </c>
      <c r="IN194" t="s">
        <v>435</v>
      </c>
      <c r="IO194" t="s">
        <v>435</v>
      </c>
      <c r="IP194">
        <v>0</v>
      </c>
      <c r="IQ194">
        <v>100</v>
      </c>
      <c r="IR194">
        <v>100</v>
      </c>
      <c r="IS194">
        <v>-1.04</v>
      </c>
      <c r="IT194">
        <v>0.2987</v>
      </c>
      <c r="IU194">
        <v>-0.3228139330668147</v>
      </c>
      <c r="IV194">
        <v>-0.001399286051689175</v>
      </c>
      <c r="IW194">
        <v>1.297619083215453E-06</v>
      </c>
      <c r="IX194">
        <v>-4.997941095464379E-10</v>
      </c>
      <c r="IY194">
        <v>-0.005634625857734406</v>
      </c>
      <c r="IZ194">
        <v>-0.003512179546530375</v>
      </c>
      <c r="JA194">
        <v>0.0008073039280847738</v>
      </c>
      <c r="JB194">
        <v>-5.485301315548657E-06</v>
      </c>
      <c r="JC194">
        <v>2</v>
      </c>
      <c r="JD194">
        <v>1997</v>
      </c>
      <c r="JE194">
        <v>1</v>
      </c>
      <c r="JF194">
        <v>25</v>
      </c>
      <c r="JG194">
        <v>918.1</v>
      </c>
      <c r="JH194">
        <v>918.3</v>
      </c>
      <c r="JI194">
        <v>2.91626</v>
      </c>
      <c r="JJ194">
        <v>2.60376</v>
      </c>
      <c r="JK194">
        <v>1.49658</v>
      </c>
      <c r="JL194">
        <v>2.39136</v>
      </c>
      <c r="JM194">
        <v>1.54907</v>
      </c>
      <c r="JN194">
        <v>2.41821</v>
      </c>
      <c r="JO194">
        <v>34.3725</v>
      </c>
      <c r="JP194">
        <v>24.1926</v>
      </c>
      <c r="JQ194">
        <v>18</v>
      </c>
      <c r="JR194">
        <v>489.955</v>
      </c>
      <c r="JS194">
        <v>534.2430000000001</v>
      </c>
      <c r="JT194">
        <v>24.8172</v>
      </c>
      <c r="JU194">
        <v>25.8905</v>
      </c>
      <c r="JV194">
        <v>30.0003</v>
      </c>
      <c r="JW194">
        <v>25.9637</v>
      </c>
      <c r="JX194">
        <v>25.9128</v>
      </c>
      <c r="JY194">
        <v>58.5091</v>
      </c>
      <c r="JZ194">
        <v>9.213749999999999</v>
      </c>
      <c r="KA194">
        <v>100</v>
      </c>
      <c r="KB194">
        <v>24.8294</v>
      </c>
      <c r="KC194">
        <v>1336.53</v>
      </c>
      <c r="KD194">
        <v>23.7004</v>
      </c>
      <c r="KE194">
        <v>100.529</v>
      </c>
      <c r="KF194">
        <v>100.941</v>
      </c>
    </row>
    <row r="195" spans="1:292">
      <c r="A195">
        <v>177</v>
      </c>
      <c r="B195">
        <v>1679511533.6</v>
      </c>
      <c r="C195">
        <v>2946.099999904633</v>
      </c>
      <c r="D195" t="s">
        <v>787</v>
      </c>
      <c r="E195" t="s">
        <v>788</v>
      </c>
      <c r="F195">
        <v>5</v>
      </c>
      <c r="G195" t="s">
        <v>428</v>
      </c>
      <c r="H195">
        <v>1679511526.1</v>
      </c>
      <c r="I195">
        <f>(J195)/1000</f>
        <v>0</v>
      </c>
      <c r="J195">
        <f>IF(DO195, AM195, AG195)</f>
        <v>0</v>
      </c>
      <c r="K195">
        <f>IF(DO195, AH195, AF195)</f>
        <v>0</v>
      </c>
      <c r="L195">
        <f>DQ195 - IF(AT195&gt;1, K195*DK195*100.0/(AV195*EE195), 0)</f>
        <v>0</v>
      </c>
      <c r="M195">
        <f>((S195-I195/2)*L195-K195)/(S195+I195/2)</f>
        <v>0</v>
      </c>
      <c r="N195">
        <f>M195*(DX195+DY195)/1000.0</f>
        <v>0</v>
      </c>
      <c r="O195">
        <f>(DQ195 - IF(AT195&gt;1, K195*DK195*100.0/(AV195*EE195), 0))*(DX195+DY195)/1000.0</f>
        <v>0</v>
      </c>
      <c r="P195">
        <f>2.0/((1/R195-1/Q195)+SIGN(R195)*SQRT((1/R195-1/Q195)*(1/R195-1/Q195) + 4*DL195/((DL195+1)*(DL195+1))*(2*1/R195*1/Q195-1/Q195*1/Q195)))</f>
        <v>0</v>
      </c>
      <c r="Q195">
        <f>IF(LEFT(DM195,1)&lt;&gt;"0",IF(LEFT(DM195,1)="1",3.0,DN195),$D$5+$E$5*(EE195*DX195/($K$5*1000))+$F$5*(EE195*DX195/($K$5*1000))*MAX(MIN(DK195,$J$5),$I$5)*MAX(MIN(DK195,$J$5),$I$5)+$G$5*MAX(MIN(DK195,$J$5),$I$5)*(EE195*DX195/($K$5*1000))+$H$5*(EE195*DX195/($K$5*1000))*(EE195*DX195/($K$5*1000)))</f>
        <v>0</v>
      </c>
      <c r="R195">
        <f>I195*(1000-(1000*0.61365*exp(17.502*V195/(240.97+V195))/(DX195+DY195)+DS195)/2)/(1000*0.61365*exp(17.502*V195/(240.97+V195))/(DX195+DY195)-DS195)</f>
        <v>0</v>
      </c>
      <c r="S195">
        <f>1/((DL195+1)/(P195/1.6)+1/(Q195/1.37)) + DL195/((DL195+1)/(P195/1.6) + DL195/(Q195/1.37))</f>
        <v>0</v>
      </c>
      <c r="T195">
        <f>(DG195*DJ195)</f>
        <v>0</v>
      </c>
      <c r="U195">
        <f>(DZ195+(T195+2*0.95*5.67E-8*(((DZ195+$B$9)+273)^4-(DZ195+273)^4)-44100*I195)/(1.84*29.3*Q195+8*0.95*5.67E-8*(DZ195+273)^3))</f>
        <v>0</v>
      </c>
      <c r="V195">
        <f>($C$9*EA195+$D$9*EB195+$E$9*U195)</f>
        <v>0</v>
      </c>
      <c r="W195">
        <f>0.61365*exp(17.502*V195/(240.97+V195))</f>
        <v>0</v>
      </c>
      <c r="X195">
        <f>(Y195/Z195*100)</f>
        <v>0</v>
      </c>
      <c r="Y195">
        <f>DS195*(DX195+DY195)/1000</f>
        <v>0</v>
      </c>
      <c r="Z195">
        <f>0.61365*exp(17.502*DZ195/(240.97+DZ195))</f>
        <v>0</v>
      </c>
      <c r="AA195">
        <f>(W195-DS195*(DX195+DY195)/1000)</f>
        <v>0</v>
      </c>
      <c r="AB195">
        <f>(-I195*44100)</f>
        <v>0</v>
      </c>
      <c r="AC195">
        <f>2*29.3*Q195*0.92*(DZ195-V195)</f>
        <v>0</v>
      </c>
      <c r="AD195">
        <f>2*0.95*5.67E-8*(((DZ195+$B$9)+273)^4-(V195+273)^4)</f>
        <v>0</v>
      </c>
      <c r="AE195">
        <f>T195+AD195+AB195+AC195</f>
        <v>0</v>
      </c>
      <c r="AF195">
        <f>DW195*AT195*(DR195-DQ195*(1000-AT195*DT195)/(1000-AT195*DS195))/(100*DK195)</f>
        <v>0</v>
      </c>
      <c r="AG195">
        <f>1000*DW195*AT195*(DS195-DT195)/(100*DK195*(1000-AT195*DS195))</f>
        <v>0</v>
      </c>
      <c r="AH195">
        <f>(AI195 - AJ195 - DX195*1E3/(8.314*(DZ195+273.15)) * AL195/DW195 * AK195) * DW195/(100*DK195) * (1000 - DT195)/1000</f>
        <v>0</v>
      </c>
      <c r="AI195">
        <v>1356.217979473401</v>
      </c>
      <c r="AJ195">
        <v>1333.606424242424</v>
      </c>
      <c r="AK195">
        <v>3.415310067527807</v>
      </c>
      <c r="AL195">
        <v>67.30139003579045</v>
      </c>
      <c r="AM195">
        <f>(AO195 - AN195 + DX195*1E3/(8.314*(DZ195+273.15)) * AQ195/DW195 * AP195) * DW195/(100*DK195) * 1000/(1000 - AO195)</f>
        <v>0</v>
      </c>
      <c r="AN195">
        <v>23.65274006613404</v>
      </c>
      <c r="AO195">
        <v>24.28363333333333</v>
      </c>
      <c r="AP195">
        <v>1.122824504502969E-05</v>
      </c>
      <c r="AQ195">
        <v>93.42874812251745</v>
      </c>
      <c r="AR195">
        <v>0</v>
      </c>
      <c r="AS195">
        <v>0</v>
      </c>
      <c r="AT195">
        <f>IF(AR195*$H$15&gt;=AV195,1.0,(AV195/(AV195-AR195*$H$15)))</f>
        <v>0</v>
      </c>
      <c r="AU195">
        <f>(AT195-1)*100</f>
        <v>0</v>
      </c>
      <c r="AV195">
        <f>MAX(0,($B$15+$C$15*EE195)/(1+$D$15*EE195)*DX195/(DZ195+273)*$E$15)</f>
        <v>0</v>
      </c>
      <c r="AW195" t="s">
        <v>429</v>
      </c>
      <c r="AX195" t="s">
        <v>429</v>
      </c>
      <c r="AY195">
        <v>0</v>
      </c>
      <c r="AZ195">
        <v>0</v>
      </c>
      <c r="BA195">
        <f>1-AY195/AZ195</f>
        <v>0</v>
      </c>
      <c r="BB195">
        <v>0</v>
      </c>
      <c r="BC195" t="s">
        <v>429</v>
      </c>
      <c r="BD195" t="s">
        <v>429</v>
      </c>
      <c r="BE195">
        <v>0</v>
      </c>
      <c r="BF195">
        <v>0</v>
      </c>
      <c r="BG195">
        <f>1-BE195/BF195</f>
        <v>0</v>
      </c>
      <c r="BH195">
        <v>0.5</v>
      </c>
      <c r="BI195">
        <f>DH195</f>
        <v>0</v>
      </c>
      <c r="BJ195">
        <f>K195</f>
        <v>0</v>
      </c>
      <c r="BK195">
        <f>BG195*BH195*BI195</f>
        <v>0</v>
      </c>
      <c r="BL195">
        <f>(BJ195-BB195)/BI195</f>
        <v>0</v>
      </c>
      <c r="BM195">
        <f>(AZ195-BF195)/BF195</f>
        <v>0</v>
      </c>
      <c r="BN195">
        <f>AY195/(BA195+AY195/BF195)</f>
        <v>0</v>
      </c>
      <c r="BO195" t="s">
        <v>429</v>
      </c>
      <c r="BP195">
        <v>0</v>
      </c>
      <c r="BQ195">
        <f>IF(BP195&lt;&gt;0, BP195, BN195)</f>
        <v>0</v>
      </c>
      <c r="BR195">
        <f>1-BQ195/BF195</f>
        <v>0</v>
      </c>
      <c r="BS195">
        <f>(BF195-BE195)/(BF195-BQ195)</f>
        <v>0</v>
      </c>
      <c r="BT195">
        <f>(AZ195-BF195)/(AZ195-BQ195)</f>
        <v>0</v>
      </c>
      <c r="BU195">
        <f>(BF195-BE195)/(BF195-AY195)</f>
        <v>0</v>
      </c>
      <c r="BV195">
        <f>(AZ195-BF195)/(AZ195-AY195)</f>
        <v>0</v>
      </c>
      <c r="BW195">
        <f>(BS195*BQ195/BE195)</f>
        <v>0</v>
      </c>
      <c r="BX195">
        <f>(1-BW195)</f>
        <v>0</v>
      </c>
      <c r="DG195">
        <f>$B$13*EF195+$C$13*EG195+$F$13*ER195*(1-EU195)</f>
        <v>0</v>
      </c>
      <c r="DH195">
        <f>DG195*DI195</f>
        <v>0</v>
      </c>
      <c r="DI195">
        <f>($B$13*$D$11+$C$13*$D$11+$F$13*((FE195+EW195)/MAX(FE195+EW195+FF195, 0.1)*$I$11+FF195/MAX(FE195+EW195+FF195, 0.1)*$J$11))/($B$13+$C$13+$F$13)</f>
        <v>0</v>
      </c>
      <c r="DJ195">
        <f>($B$13*$K$11+$C$13*$K$11+$F$13*((FE195+EW195)/MAX(FE195+EW195+FF195, 0.1)*$P$11+FF195/MAX(FE195+EW195+FF195, 0.1)*$Q$11))/($B$13+$C$13+$F$13)</f>
        <v>0</v>
      </c>
      <c r="DK195">
        <v>1.91</v>
      </c>
      <c r="DL195">
        <v>0.5</v>
      </c>
      <c r="DM195" t="s">
        <v>430</v>
      </c>
      <c r="DN195">
        <v>2</v>
      </c>
      <c r="DO195" t="b">
        <v>1</v>
      </c>
      <c r="DP195">
        <v>1679511526.1</v>
      </c>
      <c r="DQ195">
        <v>1277.803703703704</v>
      </c>
      <c r="DR195">
        <v>1309.764814814815</v>
      </c>
      <c r="DS195">
        <v>24.27886666666667</v>
      </c>
      <c r="DT195">
        <v>23.6360074074074</v>
      </c>
      <c r="DU195">
        <v>1278.838888888889</v>
      </c>
      <c r="DV195">
        <v>23.98012222222222</v>
      </c>
      <c r="DW195">
        <v>500.0083333333333</v>
      </c>
      <c r="DX195">
        <v>90.00355185185184</v>
      </c>
      <c r="DY195">
        <v>0.1000483407407407</v>
      </c>
      <c r="DZ195">
        <v>26.3716037037037</v>
      </c>
      <c r="EA195">
        <v>27.48784444444444</v>
      </c>
      <c r="EB195">
        <v>999.9000000000001</v>
      </c>
      <c r="EC195">
        <v>0</v>
      </c>
      <c r="ED195">
        <v>0</v>
      </c>
      <c r="EE195">
        <v>9980.025925925926</v>
      </c>
      <c r="EF195">
        <v>0</v>
      </c>
      <c r="EG195">
        <v>12.45028148148148</v>
      </c>
      <c r="EH195">
        <v>-31.96154814814814</v>
      </c>
      <c r="EI195">
        <v>1309.60037037037</v>
      </c>
      <c r="EJ195">
        <v>1341.472592592593</v>
      </c>
      <c r="EK195">
        <v>0.6428482962962965</v>
      </c>
      <c r="EL195">
        <v>1309.764814814815</v>
      </c>
      <c r="EM195">
        <v>23.6360074074074</v>
      </c>
      <c r="EN195">
        <v>2.185183703703703</v>
      </c>
      <c r="EO195">
        <v>2.127324814814815</v>
      </c>
      <c r="EP195">
        <v>18.85410740740741</v>
      </c>
      <c r="EQ195">
        <v>18.42527037037037</v>
      </c>
      <c r="ER195">
        <v>2000.025555555555</v>
      </c>
      <c r="ES195">
        <v>0.9799943333333331</v>
      </c>
      <c r="ET195">
        <v>0.02000585555555556</v>
      </c>
      <c r="EU195">
        <v>0</v>
      </c>
      <c r="EV195">
        <v>164.7042592592593</v>
      </c>
      <c r="EW195">
        <v>5.00078</v>
      </c>
      <c r="EX195">
        <v>3284.295185185185</v>
      </c>
      <c r="EY195">
        <v>16379.81111111111</v>
      </c>
      <c r="EZ195">
        <v>37.55977777777778</v>
      </c>
      <c r="FA195">
        <v>38.687</v>
      </c>
      <c r="FB195">
        <v>38.23351851851852</v>
      </c>
      <c r="FC195">
        <v>38.12259259259259</v>
      </c>
      <c r="FD195">
        <v>38.85622222222222</v>
      </c>
      <c r="FE195">
        <v>1955.115555555556</v>
      </c>
      <c r="FF195">
        <v>39.91</v>
      </c>
      <c r="FG195">
        <v>0</v>
      </c>
      <c r="FH195">
        <v>1679511515.8</v>
      </c>
      <c r="FI195">
        <v>0</v>
      </c>
      <c r="FJ195">
        <v>164.7002307692308</v>
      </c>
      <c r="FK195">
        <v>0.913572653134898</v>
      </c>
      <c r="FL195">
        <v>0.3596581191426778</v>
      </c>
      <c r="FM195">
        <v>3284.298461538461</v>
      </c>
      <c r="FN195">
        <v>15</v>
      </c>
      <c r="FO195">
        <v>0</v>
      </c>
      <c r="FP195" t="s">
        <v>431</v>
      </c>
      <c r="FQ195">
        <v>1679456443.1</v>
      </c>
      <c r="FR195">
        <v>1679456433.1</v>
      </c>
      <c r="FS195">
        <v>0</v>
      </c>
      <c r="FT195">
        <v>-0.109</v>
      </c>
      <c r="FU195">
        <v>0.019</v>
      </c>
      <c r="FV195">
        <v>-0.823</v>
      </c>
      <c r="FW195">
        <v>0.271</v>
      </c>
      <c r="FX195">
        <v>420</v>
      </c>
      <c r="FY195">
        <v>24</v>
      </c>
      <c r="FZ195">
        <v>0.71</v>
      </c>
      <c r="GA195">
        <v>0.25</v>
      </c>
      <c r="GB195">
        <v>-31.93805365853659</v>
      </c>
      <c r="GC195">
        <v>0.098774216027862</v>
      </c>
      <c r="GD195">
        <v>0.1305815194364134</v>
      </c>
      <c r="GE195">
        <v>1</v>
      </c>
      <c r="GF195">
        <v>0.6471046829268293</v>
      </c>
      <c r="GG195">
        <v>-0.1043357142857135</v>
      </c>
      <c r="GH195">
        <v>0.01208620169194975</v>
      </c>
      <c r="GI195">
        <v>1</v>
      </c>
      <c r="GJ195">
        <v>2</v>
      </c>
      <c r="GK195">
        <v>2</v>
      </c>
      <c r="GL195" t="s">
        <v>476</v>
      </c>
      <c r="GM195">
        <v>3.10449</v>
      </c>
      <c r="GN195">
        <v>2.73537</v>
      </c>
      <c r="GO195">
        <v>0.189877</v>
      </c>
      <c r="GP195">
        <v>0.19273</v>
      </c>
      <c r="GQ195">
        <v>0.108991</v>
      </c>
      <c r="GR195">
        <v>0.10836</v>
      </c>
      <c r="GS195">
        <v>20868.8</v>
      </c>
      <c r="GT195">
        <v>20534.8</v>
      </c>
      <c r="GU195">
        <v>26295.7</v>
      </c>
      <c r="GV195">
        <v>25763.5</v>
      </c>
      <c r="GW195">
        <v>37614.6</v>
      </c>
      <c r="GX195">
        <v>35059.7</v>
      </c>
      <c r="GY195">
        <v>46012.5</v>
      </c>
      <c r="GZ195">
        <v>42548.4</v>
      </c>
      <c r="HA195">
        <v>1.92267</v>
      </c>
      <c r="HB195">
        <v>1.97117</v>
      </c>
      <c r="HC195">
        <v>0.111274</v>
      </c>
      <c r="HD195">
        <v>0</v>
      </c>
      <c r="HE195">
        <v>25.662</v>
      </c>
      <c r="HF195">
        <v>999.9</v>
      </c>
      <c r="HG195">
        <v>56.7</v>
      </c>
      <c r="HH195">
        <v>29.1</v>
      </c>
      <c r="HI195">
        <v>25.4847</v>
      </c>
      <c r="HJ195">
        <v>60.7031</v>
      </c>
      <c r="HK195">
        <v>25.5288</v>
      </c>
      <c r="HL195">
        <v>1</v>
      </c>
      <c r="HM195">
        <v>-0.108854</v>
      </c>
      <c r="HN195">
        <v>0.237947</v>
      </c>
      <c r="HO195">
        <v>20.2751</v>
      </c>
      <c r="HP195">
        <v>5.21459</v>
      </c>
      <c r="HQ195">
        <v>11.9798</v>
      </c>
      <c r="HR195">
        <v>4.96475</v>
      </c>
      <c r="HS195">
        <v>3.27397</v>
      </c>
      <c r="HT195">
        <v>9999</v>
      </c>
      <c r="HU195">
        <v>9999</v>
      </c>
      <c r="HV195">
        <v>9999</v>
      </c>
      <c r="HW195">
        <v>936.4</v>
      </c>
      <c r="HX195">
        <v>1.86417</v>
      </c>
      <c r="HY195">
        <v>1.86016</v>
      </c>
      <c r="HZ195">
        <v>1.85836</v>
      </c>
      <c r="IA195">
        <v>1.85986</v>
      </c>
      <c r="IB195">
        <v>1.85989</v>
      </c>
      <c r="IC195">
        <v>1.85835</v>
      </c>
      <c r="ID195">
        <v>1.85731</v>
      </c>
      <c r="IE195">
        <v>1.85239</v>
      </c>
      <c r="IF195">
        <v>0</v>
      </c>
      <c r="IG195">
        <v>0</v>
      </c>
      <c r="IH195">
        <v>0</v>
      </c>
      <c r="II195">
        <v>0</v>
      </c>
      <c r="IJ195" t="s">
        <v>433</v>
      </c>
      <c r="IK195" t="s">
        <v>434</v>
      </c>
      <c r="IL195" t="s">
        <v>435</v>
      </c>
      <c r="IM195" t="s">
        <v>435</v>
      </c>
      <c r="IN195" t="s">
        <v>435</v>
      </c>
      <c r="IO195" t="s">
        <v>435</v>
      </c>
      <c r="IP195">
        <v>0</v>
      </c>
      <c r="IQ195">
        <v>100</v>
      </c>
      <c r="IR195">
        <v>100</v>
      </c>
      <c r="IS195">
        <v>-1.04</v>
      </c>
      <c r="IT195">
        <v>0.2989</v>
      </c>
      <c r="IU195">
        <v>-0.3228139330668147</v>
      </c>
      <c r="IV195">
        <v>-0.001399286051689175</v>
      </c>
      <c r="IW195">
        <v>1.297619083215453E-06</v>
      </c>
      <c r="IX195">
        <v>-4.997941095464379E-10</v>
      </c>
      <c r="IY195">
        <v>-0.005634625857734406</v>
      </c>
      <c r="IZ195">
        <v>-0.003512179546530375</v>
      </c>
      <c r="JA195">
        <v>0.0008073039280847738</v>
      </c>
      <c r="JB195">
        <v>-5.485301315548657E-06</v>
      </c>
      <c r="JC195">
        <v>2</v>
      </c>
      <c r="JD195">
        <v>1997</v>
      </c>
      <c r="JE195">
        <v>1</v>
      </c>
      <c r="JF195">
        <v>25</v>
      </c>
      <c r="JG195">
        <v>918.2</v>
      </c>
      <c r="JH195">
        <v>918.3</v>
      </c>
      <c r="JI195">
        <v>2.94678</v>
      </c>
      <c r="JJ195">
        <v>2.60742</v>
      </c>
      <c r="JK195">
        <v>1.49658</v>
      </c>
      <c r="JL195">
        <v>2.39136</v>
      </c>
      <c r="JM195">
        <v>1.54907</v>
      </c>
      <c r="JN195">
        <v>2.39868</v>
      </c>
      <c r="JO195">
        <v>34.3725</v>
      </c>
      <c r="JP195">
        <v>24.1926</v>
      </c>
      <c r="JQ195">
        <v>18</v>
      </c>
      <c r="JR195">
        <v>490.103</v>
      </c>
      <c r="JS195">
        <v>534.2809999999999</v>
      </c>
      <c r="JT195">
        <v>24.8261</v>
      </c>
      <c r="JU195">
        <v>25.8926</v>
      </c>
      <c r="JV195">
        <v>30.0002</v>
      </c>
      <c r="JW195">
        <v>25.9659</v>
      </c>
      <c r="JX195">
        <v>25.915</v>
      </c>
      <c r="JY195">
        <v>59.1175</v>
      </c>
      <c r="JZ195">
        <v>9.213749999999999</v>
      </c>
      <c r="KA195">
        <v>100</v>
      </c>
      <c r="KB195">
        <v>24.8388</v>
      </c>
      <c r="KC195">
        <v>1356.58</v>
      </c>
      <c r="KD195">
        <v>23.7045</v>
      </c>
      <c r="KE195">
        <v>100.528</v>
      </c>
      <c r="KF195">
        <v>100.941</v>
      </c>
    </row>
    <row r="196" spans="1:292">
      <c r="A196">
        <v>178</v>
      </c>
      <c r="B196">
        <v>1679511538.6</v>
      </c>
      <c r="C196">
        <v>2951.099999904633</v>
      </c>
      <c r="D196" t="s">
        <v>789</v>
      </c>
      <c r="E196" t="s">
        <v>790</v>
      </c>
      <c r="F196">
        <v>5</v>
      </c>
      <c r="G196" t="s">
        <v>428</v>
      </c>
      <c r="H196">
        <v>1679511530.814285</v>
      </c>
      <c r="I196">
        <f>(J196)/1000</f>
        <v>0</v>
      </c>
      <c r="J196">
        <f>IF(DO196, AM196, AG196)</f>
        <v>0</v>
      </c>
      <c r="K196">
        <f>IF(DO196, AH196, AF196)</f>
        <v>0</v>
      </c>
      <c r="L196">
        <f>DQ196 - IF(AT196&gt;1, K196*DK196*100.0/(AV196*EE196), 0)</f>
        <v>0</v>
      </c>
      <c r="M196">
        <f>((S196-I196/2)*L196-K196)/(S196+I196/2)</f>
        <v>0</v>
      </c>
      <c r="N196">
        <f>M196*(DX196+DY196)/1000.0</f>
        <v>0</v>
      </c>
      <c r="O196">
        <f>(DQ196 - IF(AT196&gt;1, K196*DK196*100.0/(AV196*EE196), 0))*(DX196+DY196)/1000.0</f>
        <v>0</v>
      </c>
      <c r="P196">
        <f>2.0/((1/R196-1/Q196)+SIGN(R196)*SQRT((1/R196-1/Q196)*(1/R196-1/Q196) + 4*DL196/((DL196+1)*(DL196+1))*(2*1/R196*1/Q196-1/Q196*1/Q196)))</f>
        <v>0</v>
      </c>
      <c r="Q196">
        <f>IF(LEFT(DM196,1)&lt;&gt;"0",IF(LEFT(DM196,1)="1",3.0,DN196),$D$5+$E$5*(EE196*DX196/($K$5*1000))+$F$5*(EE196*DX196/($K$5*1000))*MAX(MIN(DK196,$J$5),$I$5)*MAX(MIN(DK196,$J$5),$I$5)+$G$5*MAX(MIN(DK196,$J$5),$I$5)*(EE196*DX196/($K$5*1000))+$H$5*(EE196*DX196/($K$5*1000))*(EE196*DX196/($K$5*1000)))</f>
        <v>0</v>
      </c>
      <c r="R196">
        <f>I196*(1000-(1000*0.61365*exp(17.502*V196/(240.97+V196))/(DX196+DY196)+DS196)/2)/(1000*0.61365*exp(17.502*V196/(240.97+V196))/(DX196+DY196)-DS196)</f>
        <v>0</v>
      </c>
      <c r="S196">
        <f>1/((DL196+1)/(P196/1.6)+1/(Q196/1.37)) + DL196/((DL196+1)/(P196/1.6) + DL196/(Q196/1.37))</f>
        <v>0</v>
      </c>
      <c r="T196">
        <f>(DG196*DJ196)</f>
        <v>0</v>
      </c>
      <c r="U196">
        <f>(DZ196+(T196+2*0.95*5.67E-8*(((DZ196+$B$9)+273)^4-(DZ196+273)^4)-44100*I196)/(1.84*29.3*Q196+8*0.95*5.67E-8*(DZ196+273)^3))</f>
        <v>0</v>
      </c>
      <c r="V196">
        <f>($C$9*EA196+$D$9*EB196+$E$9*U196)</f>
        <v>0</v>
      </c>
      <c r="W196">
        <f>0.61365*exp(17.502*V196/(240.97+V196))</f>
        <v>0</v>
      </c>
      <c r="X196">
        <f>(Y196/Z196*100)</f>
        <v>0</v>
      </c>
      <c r="Y196">
        <f>DS196*(DX196+DY196)/1000</f>
        <v>0</v>
      </c>
      <c r="Z196">
        <f>0.61365*exp(17.502*DZ196/(240.97+DZ196))</f>
        <v>0</v>
      </c>
      <c r="AA196">
        <f>(W196-DS196*(DX196+DY196)/1000)</f>
        <v>0</v>
      </c>
      <c r="AB196">
        <f>(-I196*44100)</f>
        <v>0</v>
      </c>
      <c r="AC196">
        <f>2*29.3*Q196*0.92*(DZ196-V196)</f>
        <v>0</v>
      </c>
      <c r="AD196">
        <f>2*0.95*5.67E-8*(((DZ196+$B$9)+273)^4-(V196+273)^4)</f>
        <v>0</v>
      </c>
      <c r="AE196">
        <f>T196+AD196+AB196+AC196</f>
        <v>0</v>
      </c>
      <c r="AF196">
        <f>DW196*AT196*(DR196-DQ196*(1000-AT196*DT196)/(1000-AT196*DS196))/(100*DK196)</f>
        <v>0</v>
      </c>
      <c r="AG196">
        <f>1000*DW196*AT196*(DS196-DT196)/(100*DK196*(1000-AT196*DS196))</f>
        <v>0</v>
      </c>
      <c r="AH196">
        <f>(AI196 - AJ196 - DX196*1E3/(8.314*(DZ196+273.15)) * AL196/DW196 * AK196) * DW196/(100*DK196) * (1000 - DT196)/1000</f>
        <v>0</v>
      </c>
      <c r="AI196">
        <v>1373.620172382299</v>
      </c>
      <c r="AJ196">
        <v>1350.786545454545</v>
      </c>
      <c r="AK196">
        <v>3.44431307378328</v>
      </c>
      <c r="AL196">
        <v>67.30139003579045</v>
      </c>
      <c r="AM196">
        <f>(AO196 - AN196 + DX196*1E3/(8.314*(DZ196+273.15)) * AQ196/DW196 * AP196) * DW196/(100*DK196) * 1000/(1000 - AO196)</f>
        <v>0</v>
      </c>
      <c r="AN196">
        <v>23.65019248896587</v>
      </c>
      <c r="AO196">
        <v>24.28435212121212</v>
      </c>
      <c r="AP196">
        <v>8.755930304799206E-07</v>
      </c>
      <c r="AQ196">
        <v>93.42874812251745</v>
      </c>
      <c r="AR196">
        <v>0</v>
      </c>
      <c r="AS196">
        <v>0</v>
      </c>
      <c r="AT196">
        <f>IF(AR196*$H$15&gt;=AV196,1.0,(AV196/(AV196-AR196*$H$15)))</f>
        <v>0</v>
      </c>
      <c r="AU196">
        <f>(AT196-1)*100</f>
        <v>0</v>
      </c>
      <c r="AV196">
        <f>MAX(0,($B$15+$C$15*EE196)/(1+$D$15*EE196)*DX196/(DZ196+273)*$E$15)</f>
        <v>0</v>
      </c>
      <c r="AW196" t="s">
        <v>429</v>
      </c>
      <c r="AX196" t="s">
        <v>429</v>
      </c>
      <c r="AY196">
        <v>0</v>
      </c>
      <c r="AZ196">
        <v>0</v>
      </c>
      <c r="BA196">
        <f>1-AY196/AZ196</f>
        <v>0</v>
      </c>
      <c r="BB196">
        <v>0</v>
      </c>
      <c r="BC196" t="s">
        <v>429</v>
      </c>
      <c r="BD196" t="s">
        <v>429</v>
      </c>
      <c r="BE196">
        <v>0</v>
      </c>
      <c r="BF196">
        <v>0</v>
      </c>
      <c r="BG196">
        <f>1-BE196/BF196</f>
        <v>0</v>
      </c>
      <c r="BH196">
        <v>0.5</v>
      </c>
      <c r="BI196">
        <f>DH196</f>
        <v>0</v>
      </c>
      <c r="BJ196">
        <f>K196</f>
        <v>0</v>
      </c>
      <c r="BK196">
        <f>BG196*BH196*BI196</f>
        <v>0</v>
      </c>
      <c r="BL196">
        <f>(BJ196-BB196)/BI196</f>
        <v>0</v>
      </c>
      <c r="BM196">
        <f>(AZ196-BF196)/BF196</f>
        <v>0</v>
      </c>
      <c r="BN196">
        <f>AY196/(BA196+AY196/BF196)</f>
        <v>0</v>
      </c>
      <c r="BO196" t="s">
        <v>429</v>
      </c>
      <c r="BP196">
        <v>0</v>
      </c>
      <c r="BQ196">
        <f>IF(BP196&lt;&gt;0, BP196, BN196)</f>
        <v>0</v>
      </c>
      <c r="BR196">
        <f>1-BQ196/BF196</f>
        <v>0</v>
      </c>
      <c r="BS196">
        <f>(BF196-BE196)/(BF196-BQ196)</f>
        <v>0</v>
      </c>
      <c r="BT196">
        <f>(AZ196-BF196)/(AZ196-BQ196)</f>
        <v>0</v>
      </c>
      <c r="BU196">
        <f>(BF196-BE196)/(BF196-AY196)</f>
        <v>0</v>
      </c>
      <c r="BV196">
        <f>(AZ196-BF196)/(AZ196-AY196)</f>
        <v>0</v>
      </c>
      <c r="BW196">
        <f>(BS196*BQ196/BE196)</f>
        <v>0</v>
      </c>
      <c r="BX196">
        <f>(1-BW196)</f>
        <v>0</v>
      </c>
      <c r="DG196">
        <f>$B$13*EF196+$C$13*EG196+$F$13*ER196*(1-EU196)</f>
        <v>0</v>
      </c>
      <c r="DH196">
        <f>DG196*DI196</f>
        <v>0</v>
      </c>
      <c r="DI196">
        <f>($B$13*$D$11+$C$13*$D$11+$F$13*((FE196+EW196)/MAX(FE196+EW196+FF196, 0.1)*$I$11+FF196/MAX(FE196+EW196+FF196, 0.1)*$J$11))/($B$13+$C$13+$F$13)</f>
        <v>0</v>
      </c>
      <c r="DJ196">
        <f>($B$13*$K$11+$C$13*$K$11+$F$13*((FE196+EW196)/MAX(FE196+EW196+FF196, 0.1)*$P$11+FF196/MAX(FE196+EW196+FF196, 0.1)*$Q$11))/($B$13+$C$13+$F$13)</f>
        <v>0</v>
      </c>
      <c r="DK196">
        <v>1.91</v>
      </c>
      <c r="DL196">
        <v>0.5</v>
      </c>
      <c r="DM196" t="s">
        <v>430</v>
      </c>
      <c r="DN196">
        <v>2</v>
      </c>
      <c r="DO196" t="b">
        <v>1</v>
      </c>
      <c r="DP196">
        <v>1679511530.814285</v>
      </c>
      <c r="DQ196">
        <v>1293.585714285714</v>
      </c>
      <c r="DR196">
        <v>1325.590714285714</v>
      </c>
      <c r="DS196">
        <v>24.28051428571428</v>
      </c>
      <c r="DT196">
        <v>23.64438214285715</v>
      </c>
      <c r="DU196">
        <v>1294.629285714286</v>
      </c>
      <c r="DV196">
        <v>23.98172857142857</v>
      </c>
      <c r="DW196">
        <v>499.9958571428571</v>
      </c>
      <c r="DX196">
        <v>90.00202142857142</v>
      </c>
      <c r="DY196">
        <v>0.09991406071428573</v>
      </c>
      <c r="DZ196">
        <v>26.36955714285714</v>
      </c>
      <c r="EA196">
        <v>27.48597857142857</v>
      </c>
      <c r="EB196">
        <v>999.9000000000002</v>
      </c>
      <c r="EC196">
        <v>0</v>
      </c>
      <c r="ED196">
        <v>0</v>
      </c>
      <c r="EE196">
        <v>9999.711428571431</v>
      </c>
      <c r="EF196">
        <v>0</v>
      </c>
      <c r="EG196">
        <v>12.45030357142857</v>
      </c>
      <c r="EH196">
        <v>-32.00466428571429</v>
      </c>
      <c r="EI196">
        <v>1325.777142857143</v>
      </c>
      <c r="EJ196">
        <v>1357.6925</v>
      </c>
      <c r="EK196">
        <v>0.6361156785714286</v>
      </c>
      <c r="EL196">
        <v>1325.590714285714</v>
      </c>
      <c r="EM196">
        <v>23.64438214285715</v>
      </c>
      <c r="EN196">
        <v>2.185294642857143</v>
      </c>
      <c r="EO196">
        <v>2.128043571428571</v>
      </c>
      <c r="EP196">
        <v>18.85491785714285</v>
      </c>
      <c r="EQ196">
        <v>18.43065357142857</v>
      </c>
      <c r="ER196">
        <v>2000.050714285714</v>
      </c>
      <c r="ES196">
        <v>0.9799945714285714</v>
      </c>
      <c r="ET196">
        <v>0.020005625</v>
      </c>
      <c r="EU196">
        <v>0</v>
      </c>
      <c r="EV196">
        <v>164.7368928571428</v>
      </c>
      <c r="EW196">
        <v>5.00078</v>
      </c>
      <c r="EX196">
        <v>3284.505000000001</v>
      </c>
      <c r="EY196">
        <v>16380.02142857143</v>
      </c>
      <c r="EZ196">
        <v>37.54428571428571</v>
      </c>
      <c r="FA196">
        <v>38.68257142857143</v>
      </c>
      <c r="FB196">
        <v>38.20739285714285</v>
      </c>
      <c r="FC196">
        <v>38.10699999999999</v>
      </c>
      <c r="FD196">
        <v>38.83228571428572</v>
      </c>
      <c r="FE196">
        <v>1955.140714285715</v>
      </c>
      <c r="FF196">
        <v>39.91</v>
      </c>
      <c r="FG196">
        <v>0</v>
      </c>
      <c r="FH196">
        <v>1679511520.6</v>
      </c>
      <c r="FI196">
        <v>0</v>
      </c>
      <c r="FJ196">
        <v>164.7534615384616</v>
      </c>
      <c r="FK196">
        <v>-0.6700854636360287</v>
      </c>
      <c r="FL196">
        <v>4.475213678205415</v>
      </c>
      <c r="FM196">
        <v>3284.466923076924</v>
      </c>
      <c r="FN196">
        <v>15</v>
      </c>
      <c r="FO196">
        <v>0</v>
      </c>
      <c r="FP196" t="s">
        <v>431</v>
      </c>
      <c r="FQ196">
        <v>1679456443.1</v>
      </c>
      <c r="FR196">
        <v>1679456433.1</v>
      </c>
      <c r="FS196">
        <v>0</v>
      </c>
      <c r="FT196">
        <v>-0.109</v>
      </c>
      <c r="FU196">
        <v>0.019</v>
      </c>
      <c r="FV196">
        <v>-0.823</v>
      </c>
      <c r="FW196">
        <v>0.271</v>
      </c>
      <c r="FX196">
        <v>420</v>
      </c>
      <c r="FY196">
        <v>24</v>
      </c>
      <c r="FZ196">
        <v>0.71</v>
      </c>
      <c r="GA196">
        <v>0.25</v>
      </c>
      <c r="GB196">
        <v>-32.0049975</v>
      </c>
      <c r="GC196">
        <v>-0.3021489681050567</v>
      </c>
      <c r="GD196">
        <v>0.1503396512692178</v>
      </c>
      <c r="GE196">
        <v>0</v>
      </c>
      <c r="GF196">
        <v>0.64103975</v>
      </c>
      <c r="GG196">
        <v>-0.09559819136960646</v>
      </c>
      <c r="GH196">
        <v>0.01156972383583549</v>
      </c>
      <c r="GI196">
        <v>1</v>
      </c>
      <c r="GJ196">
        <v>1</v>
      </c>
      <c r="GK196">
        <v>2</v>
      </c>
      <c r="GL196" t="s">
        <v>432</v>
      </c>
      <c r="GM196">
        <v>3.10468</v>
      </c>
      <c r="GN196">
        <v>2.73548</v>
      </c>
      <c r="GO196">
        <v>0.191364</v>
      </c>
      <c r="GP196">
        <v>0.19422</v>
      </c>
      <c r="GQ196">
        <v>0.108995</v>
      </c>
      <c r="GR196">
        <v>0.108353</v>
      </c>
      <c r="GS196">
        <v>20830.1</v>
      </c>
      <c r="GT196">
        <v>20496.9</v>
      </c>
      <c r="GU196">
        <v>26295.2</v>
      </c>
      <c r="GV196">
        <v>25763.5</v>
      </c>
      <c r="GW196">
        <v>37614.1</v>
      </c>
      <c r="GX196">
        <v>35059.6</v>
      </c>
      <c r="GY196">
        <v>46011.9</v>
      </c>
      <c r="GZ196">
        <v>42547.8</v>
      </c>
      <c r="HA196">
        <v>1.92248</v>
      </c>
      <c r="HB196">
        <v>1.971</v>
      </c>
      <c r="HC196">
        <v>0.111252</v>
      </c>
      <c r="HD196">
        <v>0</v>
      </c>
      <c r="HE196">
        <v>25.6638</v>
      </c>
      <c r="HF196">
        <v>999.9</v>
      </c>
      <c r="HG196">
        <v>56.7</v>
      </c>
      <c r="HH196">
        <v>29.1</v>
      </c>
      <c r="HI196">
        <v>25.4829</v>
      </c>
      <c r="HJ196">
        <v>60.4431</v>
      </c>
      <c r="HK196">
        <v>25.3766</v>
      </c>
      <c r="HL196">
        <v>1</v>
      </c>
      <c r="HM196">
        <v>-0.108803</v>
      </c>
      <c r="HN196">
        <v>0.225877</v>
      </c>
      <c r="HO196">
        <v>20.2753</v>
      </c>
      <c r="HP196">
        <v>5.21489</v>
      </c>
      <c r="HQ196">
        <v>11.9798</v>
      </c>
      <c r="HR196">
        <v>4.96465</v>
      </c>
      <c r="HS196">
        <v>3.27393</v>
      </c>
      <c r="HT196">
        <v>9999</v>
      </c>
      <c r="HU196">
        <v>9999</v>
      </c>
      <c r="HV196">
        <v>9999</v>
      </c>
      <c r="HW196">
        <v>936.4</v>
      </c>
      <c r="HX196">
        <v>1.86417</v>
      </c>
      <c r="HY196">
        <v>1.86014</v>
      </c>
      <c r="HZ196">
        <v>1.85835</v>
      </c>
      <c r="IA196">
        <v>1.85988</v>
      </c>
      <c r="IB196">
        <v>1.85989</v>
      </c>
      <c r="IC196">
        <v>1.85836</v>
      </c>
      <c r="ID196">
        <v>1.85732</v>
      </c>
      <c r="IE196">
        <v>1.85237</v>
      </c>
      <c r="IF196">
        <v>0</v>
      </c>
      <c r="IG196">
        <v>0</v>
      </c>
      <c r="IH196">
        <v>0</v>
      </c>
      <c r="II196">
        <v>0</v>
      </c>
      <c r="IJ196" t="s">
        <v>433</v>
      </c>
      <c r="IK196" t="s">
        <v>434</v>
      </c>
      <c r="IL196" t="s">
        <v>435</v>
      </c>
      <c r="IM196" t="s">
        <v>435</v>
      </c>
      <c r="IN196" t="s">
        <v>435</v>
      </c>
      <c r="IO196" t="s">
        <v>435</v>
      </c>
      <c r="IP196">
        <v>0</v>
      </c>
      <c r="IQ196">
        <v>100</v>
      </c>
      <c r="IR196">
        <v>100</v>
      </c>
      <c r="IS196">
        <v>-1.06</v>
      </c>
      <c r="IT196">
        <v>0.2988</v>
      </c>
      <c r="IU196">
        <v>-0.3228139330668147</v>
      </c>
      <c r="IV196">
        <v>-0.001399286051689175</v>
      </c>
      <c r="IW196">
        <v>1.297619083215453E-06</v>
      </c>
      <c r="IX196">
        <v>-4.997941095464379E-10</v>
      </c>
      <c r="IY196">
        <v>-0.005634625857734406</v>
      </c>
      <c r="IZ196">
        <v>-0.003512179546530375</v>
      </c>
      <c r="JA196">
        <v>0.0008073039280847738</v>
      </c>
      <c r="JB196">
        <v>-5.485301315548657E-06</v>
      </c>
      <c r="JC196">
        <v>2</v>
      </c>
      <c r="JD196">
        <v>1997</v>
      </c>
      <c r="JE196">
        <v>1</v>
      </c>
      <c r="JF196">
        <v>25</v>
      </c>
      <c r="JG196">
        <v>918.3</v>
      </c>
      <c r="JH196">
        <v>918.4</v>
      </c>
      <c r="JI196">
        <v>2.97363</v>
      </c>
      <c r="JJ196">
        <v>2.6123</v>
      </c>
      <c r="JK196">
        <v>1.49658</v>
      </c>
      <c r="JL196">
        <v>2.39136</v>
      </c>
      <c r="JM196">
        <v>1.54907</v>
      </c>
      <c r="JN196">
        <v>2.34131</v>
      </c>
      <c r="JO196">
        <v>34.3725</v>
      </c>
      <c r="JP196">
        <v>24.1926</v>
      </c>
      <c r="JQ196">
        <v>18</v>
      </c>
      <c r="JR196">
        <v>490.005</v>
      </c>
      <c r="JS196">
        <v>534.181</v>
      </c>
      <c r="JT196">
        <v>24.8373</v>
      </c>
      <c r="JU196">
        <v>25.8948</v>
      </c>
      <c r="JV196">
        <v>30.0002</v>
      </c>
      <c r="JW196">
        <v>25.968</v>
      </c>
      <c r="JX196">
        <v>25.9172</v>
      </c>
      <c r="JY196">
        <v>59.6629</v>
      </c>
      <c r="JZ196">
        <v>9.213749999999999</v>
      </c>
      <c r="KA196">
        <v>100</v>
      </c>
      <c r="KB196">
        <v>24.8475</v>
      </c>
      <c r="KC196">
        <v>1369.95</v>
      </c>
      <c r="KD196">
        <v>23.7019</v>
      </c>
      <c r="KE196">
        <v>100.526</v>
      </c>
      <c r="KF196">
        <v>100.94</v>
      </c>
    </row>
    <row r="197" spans="1:292">
      <c r="A197">
        <v>179</v>
      </c>
      <c r="B197">
        <v>1679511543.6</v>
      </c>
      <c r="C197">
        <v>2956.099999904633</v>
      </c>
      <c r="D197" t="s">
        <v>791</v>
      </c>
      <c r="E197" t="s">
        <v>792</v>
      </c>
      <c r="F197">
        <v>5</v>
      </c>
      <c r="G197" t="s">
        <v>428</v>
      </c>
      <c r="H197">
        <v>1679511536.1</v>
      </c>
      <c r="I197">
        <f>(J197)/1000</f>
        <v>0</v>
      </c>
      <c r="J197">
        <f>IF(DO197, AM197, AG197)</f>
        <v>0</v>
      </c>
      <c r="K197">
        <f>IF(DO197, AH197, AF197)</f>
        <v>0</v>
      </c>
      <c r="L197">
        <f>DQ197 - IF(AT197&gt;1, K197*DK197*100.0/(AV197*EE197), 0)</f>
        <v>0</v>
      </c>
      <c r="M197">
        <f>((S197-I197/2)*L197-K197)/(S197+I197/2)</f>
        <v>0</v>
      </c>
      <c r="N197">
        <f>M197*(DX197+DY197)/1000.0</f>
        <v>0</v>
      </c>
      <c r="O197">
        <f>(DQ197 - IF(AT197&gt;1, K197*DK197*100.0/(AV197*EE197), 0))*(DX197+DY197)/1000.0</f>
        <v>0</v>
      </c>
      <c r="P197">
        <f>2.0/((1/R197-1/Q197)+SIGN(R197)*SQRT((1/R197-1/Q197)*(1/R197-1/Q197) + 4*DL197/((DL197+1)*(DL197+1))*(2*1/R197*1/Q197-1/Q197*1/Q197)))</f>
        <v>0</v>
      </c>
      <c r="Q197">
        <f>IF(LEFT(DM197,1)&lt;&gt;"0",IF(LEFT(DM197,1)="1",3.0,DN197),$D$5+$E$5*(EE197*DX197/($K$5*1000))+$F$5*(EE197*DX197/($K$5*1000))*MAX(MIN(DK197,$J$5),$I$5)*MAX(MIN(DK197,$J$5),$I$5)+$G$5*MAX(MIN(DK197,$J$5),$I$5)*(EE197*DX197/($K$5*1000))+$H$5*(EE197*DX197/($K$5*1000))*(EE197*DX197/($K$5*1000)))</f>
        <v>0</v>
      </c>
      <c r="R197">
        <f>I197*(1000-(1000*0.61365*exp(17.502*V197/(240.97+V197))/(DX197+DY197)+DS197)/2)/(1000*0.61365*exp(17.502*V197/(240.97+V197))/(DX197+DY197)-DS197)</f>
        <v>0</v>
      </c>
      <c r="S197">
        <f>1/((DL197+1)/(P197/1.6)+1/(Q197/1.37)) + DL197/((DL197+1)/(P197/1.6) + DL197/(Q197/1.37))</f>
        <v>0</v>
      </c>
      <c r="T197">
        <f>(DG197*DJ197)</f>
        <v>0</v>
      </c>
      <c r="U197">
        <f>(DZ197+(T197+2*0.95*5.67E-8*(((DZ197+$B$9)+273)^4-(DZ197+273)^4)-44100*I197)/(1.84*29.3*Q197+8*0.95*5.67E-8*(DZ197+273)^3))</f>
        <v>0</v>
      </c>
      <c r="V197">
        <f>($C$9*EA197+$D$9*EB197+$E$9*U197)</f>
        <v>0</v>
      </c>
      <c r="W197">
        <f>0.61365*exp(17.502*V197/(240.97+V197))</f>
        <v>0</v>
      </c>
      <c r="X197">
        <f>(Y197/Z197*100)</f>
        <v>0</v>
      </c>
      <c r="Y197">
        <f>DS197*(DX197+DY197)/1000</f>
        <v>0</v>
      </c>
      <c r="Z197">
        <f>0.61365*exp(17.502*DZ197/(240.97+DZ197))</f>
        <v>0</v>
      </c>
      <c r="AA197">
        <f>(W197-DS197*(DX197+DY197)/1000)</f>
        <v>0</v>
      </c>
      <c r="AB197">
        <f>(-I197*44100)</f>
        <v>0</v>
      </c>
      <c r="AC197">
        <f>2*29.3*Q197*0.92*(DZ197-V197)</f>
        <v>0</v>
      </c>
      <c r="AD197">
        <f>2*0.95*5.67E-8*(((DZ197+$B$9)+273)^4-(V197+273)^4)</f>
        <v>0</v>
      </c>
      <c r="AE197">
        <f>T197+AD197+AB197+AC197</f>
        <v>0</v>
      </c>
      <c r="AF197">
        <f>DW197*AT197*(DR197-DQ197*(1000-AT197*DT197)/(1000-AT197*DS197))/(100*DK197)</f>
        <v>0</v>
      </c>
      <c r="AG197">
        <f>1000*DW197*AT197*(DS197-DT197)/(100*DK197*(1000-AT197*DS197))</f>
        <v>0</v>
      </c>
      <c r="AH197">
        <f>(AI197 - AJ197 - DX197*1E3/(8.314*(DZ197+273.15)) * AL197/DW197 * AK197) * DW197/(100*DK197) * (1000 - DT197)/1000</f>
        <v>0</v>
      </c>
      <c r="AI197">
        <v>1390.949846471346</v>
      </c>
      <c r="AJ197">
        <v>1368.009272727272</v>
      </c>
      <c r="AK197">
        <v>3.446025095700495</v>
      </c>
      <c r="AL197">
        <v>67.30139003579045</v>
      </c>
      <c r="AM197">
        <f>(AO197 - AN197 + DX197*1E3/(8.314*(DZ197+273.15)) * AQ197/DW197 * AP197) * DW197/(100*DK197) * 1000/(1000 - AO197)</f>
        <v>0</v>
      </c>
      <c r="AN197">
        <v>23.64632909427392</v>
      </c>
      <c r="AO197">
        <v>24.28573575757575</v>
      </c>
      <c r="AP197">
        <v>2.621657988919083E-06</v>
      </c>
      <c r="AQ197">
        <v>93.42874812251745</v>
      </c>
      <c r="AR197">
        <v>0</v>
      </c>
      <c r="AS197">
        <v>0</v>
      </c>
      <c r="AT197">
        <f>IF(AR197*$H$15&gt;=AV197,1.0,(AV197/(AV197-AR197*$H$15)))</f>
        <v>0</v>
      </c>
      <c r="AU197">
        <f>(AT197-1)*100</f>
        <v>0</v>
      </c>
      <c r="AV197">
        <f>MAX(0,($B$15+$C$15*EE197)/(1+$D$15*EE197)*DX197/(DZ197+273)*$E$15)</f>
        <v>0</v>
      </c>
      <c r="AW197" t="s">
        <v>429</v>
      </c>
      <c r="AX197" t="s">
        <v>429</v>
      </c>
      <c r="AY197">
        <v>0</v>
      </c>
      <c r="AZ197">
        <v>0</v>
      </c>
      <c r="BA197">
        <f>1-AY197/AZ197</f>
        <v>0</v>
      </c>
      <c r="BB197">
        <v>0</v>
      </c>
      <c r="BC197" t="s">
        <v>429</v>
      </c>
      <c r="BD197" t="s">
        <v>429</v>
      </c>
      <c r="BE197">
        <v>0</v>
      </c>
      <c r="BF197">
        <v>0</v>
      </c>
      <c r="BG197">
        <f>1-BE197/BF197</f>
        <v>0</v>
      </c>
      <c r="BH197">
        <v>0.5</v>
      </c>
      <c r="BI197">
        <f>DH197</f>
        <v>0</v>
      </c>
      <c r="BJ197">
        <f>K197</f>
        <v>0</v>
      </c>
      <c r="BK197">
        <f>BG197*BH197*BI197</f>
        <v>0</v>
      </c>
      <c r="BL197">
        <f>(BJ197-BB197)/BI197</f>
        <v>0</v>
      </c>
      <c r="BM197">
        <f>(AZ197-BF197)/BF197</f>
        <v>0</v>
      </c>
      <c r="BN197">
        <f>AY197/(BA197+AY197/BF197)</f>
        <v>0</v>
      </c>
      <c r="BO197" t="s">
        <v>429</v>
      </c>
      <c r="BP197">
        <v>0</v>
      </c>
      <c r="BQ197">
        <f>IF(BP197&lt;&gt;0, BP197, BN197)</f>
        <v>0</v>
      </c>
      <c r="BR197">
        <f>1-BQ197/BF197</f>
        <v>0</v>
      </c>
      <c r="BS197">
        <f>(BF197-BE197)/(BF197-BQ197)</f>
        <v>0</v>
      </c>
      <c r="BT197">
        <f>(AZ197-BF197)/(AZ197-BQ197)</f>
        <v>0</v>
      </c>
      <c r="BU197">
        <f>(BF197-BE197)/(BF197-AY197)</f>
        <v>0</v>
      </c>
      <c r="BV197">
        <f>(AZ197-BF197)/(AZ197-AY197)</f>
        <v>0</v>
      </c>
      <c r="BW197">
        <f>(BS197*BQ197/BE197)</f>
        <v>0</v>
      </c>
      <c r="BX197">
        <f>(1-BW197)</f>
        <v>0</v>
      </c>
      <c r="DG197">
        <f>$B$13*EF197+$C$13*EG197+$F$13*ER197*(1-EU197)</f>
        <v>0</v>
      </c>
      <c r="DH197">
        <f>DG197*DI197</f>
        <v>0</v>
      </c>
      <c r="DI197">
        <f>($B$13*$D$11+$C$13*$D$11+$F$13*((FE197+EW197)/MAX(FE197+EW197+FF197, 0.1)*$I$11+FF197/MAX(FE197+EW197+FF197, 0.1)*$J$11))/($B$13+$C$13+$F$13)</f>
        <v>0</v>
      </c>
      <c r="DJ197">
        <f>($B$13*$K$11+$C$13*$K$11+$F$13*((FE197+EW197)/MAX(FE197+EW197+FF197, 0.1)*$P$11+FF197/MAX(FE197+EW197+FF197, 0.1)*$Q$11))/($B$13+$C$13+$F$13)</f>
        <v>0</v>
      </c>
      <c r="DK197">
        <v>1.91</v>
      </c>
      <c r="DL197">
        <v>0.5</v>
      </c>
      <c r="DM197" t="s">
        <v>430</v>
      </c>
      <c r="DN197">
        <v>2</v>
      </c>
      <c r="DO197" t="b">
        <v>1</v>
      </c>
      <c r="DP197">
        <v>1679511536.1</v>
      </c>
      <c r="DQ197">
        <v>1311.28962962963</v>
      </c>
      <c r="DR197">
        <v>1343.345555555555</v>
      </c>
      <c r="DS197">
        <v>24.28357037037037</v>
      </c>
      <c r="DT197">
        <v>23.64951111111111</v>
      </c>
      <c r="DU197">
        <v>1312.343333333333</v>
      </c>
      <c r="DV197">
        <v>23.98471851851852</v>
      </c>
      <c r="DW197">
        <v>499.9960740740742</v>
      </c>
      <c r="DX197">
        <v>90.00161481481481</v>
      </c>
      <c r="DY197">
        <v>0.09998691851851851</v>
      </c>
      <c r="DZ197">
        <v>26.36855185185185</v>
      </c>
      <c r="EA197">
        <v>27.48581111111111</v>
      </c>
      <c r="EB197">
        <v>999.9000000000001</v>
      </c>
      <c r="EC197">
        <v>0</v>
      </c>
      <c r="ED197">
        <v>0</v>
      </c>
      <c r="EE197">
        <v>9995.202222222222</v>
      </c>
      <c r="EF197">
        <v>0</v>
      </c>
      <c r="EG197">
        <v>12.45432962962963</v>
      </c>
      <c r="EH197">
        <v>-32.05553703703703</v>
      </c>
      <c r="EI197">
        <v>1343.925555555556</v>
      </c>
      <c r="EJ197">
        <v>1375.884444444444</v>
      </c>
      <c r="EK197">
        <v>0.6340586296296297</v>
      </c>
      <c r="EL197">
        <v>1343.345555555555</v>
      </c>
      <c r="EM197">
        <v>23.64951111111111</v>
      </c>
      <c r="EN197">
        <v>2.185561111111111</v>
      </c>
      <c r="EO197">
        <v>2.128493703703703</v>
      </c>
      <c r="EP197">
        <v>18.85685925925926</v>
      </c>
      <c r="EQ197">
        <v>18.43402962962963</v>
      </c>
      <c r="ER197">
        <v>2000.05</v>
      </c>
      <c r="ES197">
        <v>0.9799945555555554</v>
      </c>
      <c r="ET197">
        <v>0.02000564444444444</v>
      </c>
      <c r="EU197">
        <v>0</v>
      </c>
      <c r="EV197">
        <v>164.7112222222222</v>
      </c>
      <c r="EW197">
        <v>5.00078</v>
      </c>
      <c r="EX197">
        <v>3284.661851851852</v>
      </c>
      <c r="EY197">
        <v>16380.02222222222</v>
      </c>
      <c r="EZ197">
        <v>37.53674074074074</v>
      </c>
      <c r="FA197">
        <v>38.67322222222223</v>
      </c>
      <c r="FB197">
        <v>38.23133333333333</v>
      </c>
      <c r="FC197">
        <v>38.09</v>
      </c>
      <c r="FD197">
        <v>38.8284074074074</v>
      </c>
      <c r="FE197">
        <v>1955.14</v>
      </c>
      <c r="FF197">
        <v>39.91</v>
      </c>
      <c r="FG197">
        <v>0</v>
      </c>
      <c r="FH197">
        <v>1679511526</v>
      </c>
      <c r="FI197">
        <v>0</v>
      </c>
      <c r="FJ197">
        <v>164.69968</v>
      </c>
      <c r="FK197">
        <v>-0.6032307534367207</v>
      </c>
      <c r="FL197">
        <v>0.423846152905224</v>
      </c>
      <c r="FM197">
        <v>3284.6328</v>
      </c>
      <c r="FN197">
        <v>15</v>
      </c>
      <c r="FO197">
        <v>0</v>
      </c>
      <c r="FP197" t="s">
        <v>431</v>
      </c>
      <c r="FQ197">
        <v>1679456443.1</v>
      </c>
      <c r="FR197">
        <v>1679456433.1</v>
      </c>
      <c r="FS197">
        <v>0</v>
      </c>
      <c r="FT197">
        <v>-0.109</v>
      </c>
      <c r="FU197">
        <v>0.019</v>
      </c>
      <c r="FV197">
        <v>-0.823</v>
      </c>
      <c r="FW197">
        <v>0.271</v>
      </c>
      <c r="FX197">
        <v>420</v>
      </c>
      <c r="FY197">
        <v>24</v>
      </c>
      <c r="FZ197">
        <v>0.71</v>
      </c>
      <c r="GA197">
        <v>0.25</v>
      </c>
      <c r="GB197">
        <v>-32.03207</v>
      </c>
      <c r="GC197">
        <v>-0.8637613508442038</v>
      </c>
      <c r="GD197">
        <v>0.1744226736981178</v>
      </c>
      <c r="GE197">
        <v>0</v>
      </c>
      <c r="GF197">
        <v>0.6363203499999999</v>
      </c>
      <c r="GG197">
        <v>-0.01557422138836952</v>
      </c>
      <c r="GH197">
        <v>0.007075166717293661</v>
      </c>
      <c r="GI197">
        <v>1</v>
      </c>
      <c r="GJ197">
        <v>1</v>
      </c>
      <c r="GK197">
        <v>2</v>
      </c>
      <c r="GL197" t="s">
        <v>432</v>
      </c>
      <c r="GM197">
        <v>3.10473</v>
      </c>
      <c r="GN197">
        <v>2.73529</v>
      </c>
      <c r="GO197">
        <v>0.19283</v>
      </c>
      <c r="GP197">
        <v>0.195638</v>
      </c>
      <c r="GQ197">
        <v>0.108998</v>
      </c>
      <c r="GR197">
        <v>0.108351</v>
      </c>
      <c r="GS197">
        <v>20792.2</v>
      </c>
      <c r="GT197">
        <v>20460.7</v>
      </c>
      <c r="GU197">
        <v>26295</v>
      </c>
      <c r="GV197">
        <v>25763.3</v>
      </c>
      <c r="GW197">
        <v>37614</v>
      </c>
      <c r="GX197">
        <v>35059.9</v>
      </c>
      <c r="GY197">
        <v>46011.8</v>
      </c>
      <c r="GZ197">
        <v>42547.8</v>
      </c>
      <c r="HA197">
        <v>1.92255</v>
      </c>
      <c r="HB197">
        <v>1.9709</v>
      </c>
      <c r="HC197">
        <v>0.111595</v>
      </c>
      <c r="HD197">
        <v>0</v>
      </c>
      <c r="HE197">
        <v>25.6642</v>
      </c>
      <c r="HF197">
        <v>999.9</v>
      </c>
      <c r="HG197">
        <v>56.7</v>
      </c>
      <c r="HH197">
        <v>29.1</v>
      </c>
      <c r="HI197">
        <v>25.4832</v>
      </c>
      <c r="HJ197">
        <v>60.3931</v>
      </c>
      <c r="HK197">
        <v>25.2364</v>
      </c>
      <c r="HL197">
        <v>1</v>
      </c>
      <c r="HM197">
        <v>-0.108445</v>
      </c>
      <c r="HN197">
        <v>0.220654</v>
      </c>
      <c r="HO197">
        <v>20.2755</v>
      </c>
      <c r="HP197">
        <v>5.21489</v>
      </c>
      <c r="HQ197">
        <v>11.9793</v>
      </c>
      <c r="HR197">
        <v>4.9646</v>
      </c>
      <c r="HS197">
        <v>3.27383</v>
      </c>
      <c r="HT197">
        <v>9999</v>
      </c>
      <c r="HU197">
        <v>9999</v>
      </c>
      <c r="HV197">
        <v>9999</v>
      </c>
      <c r="HW197">
        <v>936.4</v>
      </c>
      <c r="HX197">
        <v>1.86417</v>
      </c>
      <c r="HY197">
        <v>1.86014</v>
      </c>
      <c r="HZ197">
        <v>1.85835</v>
      </c>
      <c r="IA197">
        <v>1.85987</v>
      </c>
      <c r="IB197">
        <v>1.85989</v>
      </c>
      <c r="IC197">
        <v>1.85833</v>
      </c>
      <c r="ID197">
        <v>1.85731</v>
      </c>
      <c r="IE197">
        <v>1.85238</v>
      </c>
      <c r="IF197">
        <v>0</v>
      </c>
      <c r="IG197">
        <v>0</v>
      </c>
      <c r="IH197">
        <v>0</v>
      </c>
      <c r="II197">
        <v>0</v>
      </c>
      <c r="IJ197" t="s">
        <v>433</v>
      </c>
      <c r="IK197" t="s">
        <v>434</v>
      </c>
      <c r="IL197" t="s">
        <v>435</v>
      </c>
      <c r="IM197" t="s">
        <v>435</v>
      </c>
      <c r="IN197" t="s">
        <v>435</v>
      </c>
      <c r="IO197" t="s">
        <v>435</v>
      </c>
      <c r="IP197">
        <v>0</v>
      </c>
      <c r="IQ197">
        <v>100</v>
      </c>
      <c r="IR197">
        <v>100</v>
      </c>
      <c r="IS197">
        <v>-1.06</v>
      </c>
      <c r="IT197">
        <v>0.2989</v>
      </c>
      <c r="IU197">
        <v>-0.3228139330668147</v>
      </c>
      <c r="IV197">
        <v>-0.001399286051689175</v>
      </c>
      <c r="IW197">
        <v>1.297619083215453E-06</v>
      </c>
      <c r="IX197">
        <v>-4.997941095464379E-10</v>
      </c>
      <c r="IY197">
        <v>-0.005634625857734406</v>
      </c>
      <c r="IZ197">
        <v>-0.003512179546530375</v>
      </c>
      <c r="JA197">
        <v>0.0008073039280847738</v>
      </c>
      <c r="JB197">
        <v>-5.485301315548657E-06</v>
      </c>
      <c r="JC197">
        <v>2</v>
      </c>
      <c r="JD197">
        <v>1997</v>
      </c>
      <c r="JE197">
        <v>1</v>
      </c>
      <c r="JF197">
        <v>25</v>
      </c>
      <c r="JG197">
        <v>918.3</v>
      </c>
      <c r="JH197">
        <v>918.5</v>
      </c>
      <c r="JI197">
        <v>3.00415</v>
      </c>
      <c r="JJ197">
        <v>2.60498</v>
      </c>
      <c r="JK197">
        <v>1.49658</v>
      </c>
      <c r="JL197">
        <v>2.39136</v>
      </c>
      <c r="JM197">
        <v>1.54907</v>
      </c>
      <c r="JN197">
        <v>2.36816</v>
      </c>
      <c r="JO197">
        <v>34.3952</v>
      </c>
      <c r="JP197">
        <v>24.1926</v>
      </c>
      <c r="JQ197">
        <v>18</v>
      </c>
      <c r="JR197">
        <v>490.066</v>
      </c>
      <c r="JS197">
        <v>534.133</v>
      </c>
      <c r="JT197">
        <v>24.8475</v>
      </c>
      <c r="JU197">
        <v>25.8967</v>
      </c>
      <c r="JV197">
        <v>30.0003</v>
      </c>
      <c r="JW197">
        <v>25.9702</v>
      </c>
      <c r="JX197">
        <v>25.9193</v>
      </c>
      <c r="JY197">
        <v>60.2775</v>
      </c>
      <c r="JZ197">
        <v>9.213749999999999</v>
      </c>
      <c r="KA197">
        <v>100</v>
      </c>
      <c r="KB197">
        <v>24.8592</v>
      </c>
      <c r="KC197">
        <v>1390.04</v>
      </c>
      <c r="KD197">
        <v>23.7045</v>
      </c>
      <c r="KE197">
        <v>100.526</v>
      </c>
      <c r="KF197">
        <v>100.94</v>
      </c>
    </row>
    <row r="198" spans="1:292">
      <c r="A198">
        <v>180</v>
      </c>
      <c r="B198">
        <v>1679511548.6</v>
      </c>
      <c r="C198">
        <v>2961.099999904633</v>
      </c>
      <c r="D198" t="s">
        <v>793</v>
      </c>
      <c r="E198" t="s">
        <v>794</v>
      </c>
      <c r="F198">
        <v>5</v>
      </c>
      <c r="G198" t="s">
        <v>428</v>
      </c>
      <c r="H198">
        <v>1679511540.814285</v>
      </c>
      <c r="I198">
        <f>(J198)/1000</f>
        <v>0</v>
      </c>
      <c r="J198">
        <f>IF(DO198, AM198, AG198)</f>
        <v>0</v>
      </c>
      <c r="K198">
        <f>IF(DO198, AH198, AF198)</f>
        <v>0</v>
      </c>
      <c r="L198">
        <f>DQ198 - IF(AT198&gt;1, K198*DK198*100.0/(AV198*EE198), 0)</f>
        <v>0</v>
      </c>
      <c r="M198">
        <f>((S198-I198/2)*L198-K198)/(S198+I198/2)</f>
        <v>0</v>
      </c>
      <c r="N198">
        <f>M198*(DX198+DY198)/1000.0</f>
        <v>0</v>
      </c>
      <c r="O198">
        <f>(DQ198 - IF(AT198&gt;1, K198*DK198*100.0/(AV198*EE198), 0))*(DX198+DY198)/1000.0</f>
        <v>0</v>
      </c>
      <c r="P198">
        <f>2.0/((1/R198-1/Q198)+SIGN(R198)*SQRT((1/R198-1/Q198)*(1/R198-1/Q198) + 4*DL198/((DL198+1)*(DL198+1))*(2*1/R198*1/Q198-1/Q198*1/Q198)))</f>
        <v>0</v>
      </c>
      <c r="Q198">
        <f>IF(LEFT(DM198,1)&lt;&gt;"0",IF(LEFT(DM198,1)="1",3.0,DN198),$D$5+$E$5*(EE198*DX198/($K$5*1000))+$F$5*(EE198*DX198/($K$5*1000))*MAX(MIN(DK198,$J$5),$I$5)*MAX(MIN(DK198,$J$5),$I$5)+$G$5*MAX(MIN(DK198,$J$5),$I$5)*(EE198*DX198/($K$5*1000))+$H$5*(EE198*DX198/($K$5*1000))*(EE198*DX198/($K$5*1000)))</f>
        <v>0</v>
      </c>
      <c r="R198">
        <f>I198*(1000-(1000*0.61365*exp(17.502*V198/(240.97+V198))/(DX198+DY198)+DS198)/2)/(1000*0.61365*exp(17.502*V198/(240.97+V198))/(DX198+DY198)-DS198)</f>
        <v>0</v>
      </c>
      <c r="S198">
        <f>1/((DL198+1)/(P198/1.6)+1/(Q198/1.37)) + DL198/((DL198+1)/(P198/1.6) + DL198/(Q198/1.37))</f>
        <v>0</v>
      </c>
      <c r="T198">
        <f>(DG198*DJ198)</f>
        <v>0</v>
      </c>
      <c r="U198">
        <f>(DZ198+(T198+2*0.95*5.67E-8*(((DZ198+$B$9)+273)^4-(DZ198+273)^4)-44100*I198)/(1.84*29.3*Q198+8*0.95*5.67E-8*(DZ198+273)^3))</f>
        <v>0</v>
      </c>
      <c r="V198">
        <f>($C$9*EA198+$D$9*EB198+$E$9*U198)</f>
        <v>0</v>
      </c>
      <c r="W198">
        <f>0.61365*exp(17.502*V198/(240.97+V198))</f>
        <v>0</v>
      </c>
      <c r="X198">
        <f>(Y198/Z198*100)</f>
        <v>0</v>
      </c>
      <c r="Y198">
        <f>DS198*(DX198+DY198)/1000</f>
        <v>0</v>
      </c>
      <c r="Z198">
        <f>0.61365*exp(17.502*DZ198/(240.97+DZ198))</f>
        <v>0</v>
      </c>
      <c r="AA198">
        <f>(W198-DS198*(DX198+DY198)/1000)</f>
        <v>0</v>
      </c>
      <c r="AB198">
        <f>(-I198*44100)</f>
        <v>0</v>
      </c>
      <c r="AC198">
        <f>2*29.3*Q198*0.92*(DZ198-V198)</f>
        <v>0</v>
      </c>
      <c r="AD198">
        <f>2*0.95*5.67E-8*(((DZ198+$B$9)+273)^4-(V198+273)^4)</f>
        <v>0</v>
      </c>
      <c r="AE198">
        <f>T198+AD198+AB198+AC198</f>
        <v>0</v>
      </c>
      <c r="AF198">
        <f>DW198*AT198*(DR198-DQ198*(1000-AT198*DT198)/(1000-AT198*DS198))/(100*DK198)</f>
        <v>0</v>
      </c>
      <c r="AG198">
        <f>1000*DW198*AT198*(DS198-DT198)/(100*DK198*(1000-AT198*DS198))</f>
        <v>0</v>
      </c>
      <c r="AH198">
        <f>(AI198 - AJ198 - DX198*1E3/(8.314*(DZ198+273.15)) * AL198/DW198 * AK198) * DW198/(100*DK198) * (1000 - DT198)/1000</f>
        <v>0</v>
      </c>
      <c r="AI198">
        <v>1407.908229615284</v>
      </c>
      <c r="AJ198">
        <v>1385.183818181818</v>
      </c>
      <c r="AK198">
        <v>3.45096457846423</v>
      </c>
      <c r="AL198">
        <v>67.30139003579045</v>
      </c>
      <c r="AM198">
        <f>(AO198 - AN198 + DX198*1E3/(8.314*(DZ198+273.15)) * AQ198/DW198 * AP198) * DW198/(100*DK198) * 1000/(1000 - AO198)</f>
        <v>0</v>
      </c>
      <c r="AN198">
        <v>23.64588582307093</v>
      </c>
      <c r="AO198">
        <v>24.28484969696968</v>
      </c>
      <c r="AP198">
        <v>-2.69721824671701E-06</v>
      </c>
      <c r="AQ198">
        <v>93.42874812251745</v>
      </c>
      <c r="AR198">
        <v>0</v>
      </c>
      <c r="AS198">
        <v>0</v>
      </c>
      <c r="AT198">
        <f>IF(AR198*$H$15&gt;=AV198,1.0,(AV198/(AV198-AR198*$H$15)))</f>
        <v>0</v>
      </c>
      <c r="AU198">
        <f>(AT198-1)*100</f>
        <v>0</v>
      </c>
      <c r="AV198">
        <f>MAX(0,($B$15+$C$15*EE198)/(1+$D$15*EE198)*DX198/(DZ198+273)*$E$15)</f>
        <v>0</v>
      </c>
      <c r="AW198" t="s">
        <v>429</v>
      </c>
      <c r="AX198" t="s">
        <v>429</v>
      </c>
      <c r="AY198">
        <v>0</v>
      </c>
      <c r="AZ198">
        <v>0</v>
      </c>
      <c r="BA198">
        <f>1-AY198/AZ198</f>
        <v>0</v>
      </c>
      <c r="BB198">
        <v>0</v>
      </c>
      <c r="BC198" t="s">
        <v>429</v>
      </c>
      <c r="BD198" t="s">
        <v>429</v>
      </c>
      <c r="BE198">
        <v>0</v>
      </c>
      <c r="BF198">
        <v>0</v>
      </c>
      <c r="BG198">
        <f>1-BE198/BF198</f>
        <v>0</v>
      </c>
      <c r="BH198">
        <v>0.5</v>
      </c>
      <c r="BI198">
        <f>DH198</f>
        <v>0</v>
      </c>
      <c r="BJ198">
        <f>K198</f>
        <v>0</v>
      </c>
      <c r="BK198">
        <f>BG198*BH198*BI198</f>
        <v>0</v>
      </c>
      <c r="BL198">
        <f>(BJ198-BB198)/BI198</f>
        <v>0</v>
      </c>
      <c r="BM198">
        <f>(AZ198-BF198)/BF198</f>
        <v>0</v>
      </c>
      <c r="BN198">
        <f>AY198/(BA198+AY198/BF198)</f>
        <v>0</v>
      </c>
      <c r="BO198" t="s">
        <v>429</v>
      </c>
      <c r="BP198">
        <v>0</v>
      </c>
      <c r="BQ198">
        <f>IF(BP198&lt;&gt;0, BP198, BN198)</f>
        <v>0</v>
      </c>
      <c r="BR198">
        <f>1-BQ198/BF198</f>
        <v>0</v>
      </c>
      <c r="BS198">
        <f>(BF198-BE198)/(BF198-BQ198)</f>
        <v>0</v>
      </c>
      <c r="BT198">
        <f>(AZ198-BF198)/(AZ198-BQ198)</f>
        <v>0</v>
      </c>
      <c r="BU198">
        <f>(BF198-BE198)/(BF198-AY198)</f>
        <v>0</v>
      </c>
      <c r="BV198">
        <f>(AZ198-BF198)/(AZ198-AY198)</f>
        <v>0</v>
      </c>
      <c r="BW198">
        <f>(BS198*BQ198/BE198)</f>
        <v>0</v>
      </c>
      <c r="BX198">
        <f>(1-BW198)</f>
        <v>0</v>
      </c>
      <c r="DG198">
        <f>$B$13*EF198+$C$13*EG198+$F$13*ER198*(1-EU198)</f>
        <v>0</v>
      </c>
      <c r="DH198">
        <f>DG198*DI198</f>
        <v>0</v>
      </c>
      <c r="DI198">
        <f>($B$13*$D$11+$C$13*$D$11+$F$13*((FE198+EW198)/MAX(FE198+EW198+FF198, 0.1)*$I$11+FF198/MAX(FE198+EW198+FF198, 0.1)*$J$11))/($B$13+$C$13+$F$13)</f>
        <v>0</v>
      </c>
      <c r="DJ198">
        <f>($B$13*$K$11+$C$13*$K$11+$F$13*((FE198+EW198)/MAX(FE198+EW198+FF198, 0.1)*$P$11+FF198/MAX(FE198+EW198+FF198, 0.1)*$Q$11))/($B$13+$C$13+$F$13)</f>
        <v>0</v>
      </c>
      <c r="DK198">
        <v>1.91</v>
      </c>
      <c r="DL198">
        <v>0.5</v>
      </c>
      <c r="DM198" t="s">
        <v>430</v>
      </c>
      <c r="DN198">
        <v>2</v>
      </c>
      <c r="DO198" t="b">
        <v>1</v>
      </c>
      <c r="DP198">
        <v>1679511540.814285</v>
      </c>
      <c r="DQ198">
        <v>1327.08</v>
      </c>
      <c r="DR198">
        <v>1359.187142857143</v>
      </c>
      <c r="DS198">
        <v>24.28474285714285</v>
      </c>
      <c r="DT198">
        <v>23.64768214285714</v>
      </c>
      <c r="DU198">
        <v>1328.142142857143</v>
      </c>
      <c r="DV198">
        <v>23.98586071428571</v>
      </c>
      <c r="DW198">
        <v>500.0020714285715</v>
      </c>
      <c r="DX198">
        <v>90.00273571428572</v>
      </c>
      <c r="DY198">
        <v>0.10005725</v>
      </c>
      <c r="DZ198">
        <v>26.36925357142857</v>
      </c>
      <c r="EA198">
        <v>27.48877857142858</v>
      </c>
      <c r="EB198">
        <v>999.9000000000002</v>
      </c>
      <c r="EC198">
        <v>0</v>
      </c>
      <c r="ED198">
        <v>0</v>
      </c>
      <c r="EE198">
        <v>9992.650357142858</v>
      </c>
      <c r="EF198">
        <v>0</v>
      </c>
      <c r="EG198">
        <v>12.45106428571428</v>
      </c>
      <c r="EH198">
        <v>-32.10706785714286</v>
      </c>
      <c r="EI198">
        <v>1360.108928571428</v>
      </c>
      <c r="EJ198">
        <v>1392.106785714286</v>
      </c>
      <c r="EK198">
        <v>0.6370627857142858</v>
      </c>
      <c r="EL198">
        <v>1359.187142857143</v>
      </c>
      <c r="EM198">
        <v>23.64768214285714</v>
      </c>
      <c r="EN198">
        <v>2.185693571428571</v>
      </c>
      <c r="EO198">
        <v>2.128355357142857</v>
      </c>
      <c r="EP198">
        <v>18.85783214285714</v>
      </c>
      <c r="EQ198">
        <v>18.43299285714286</v>
      </c>
      <c r="ER198">
        <v>2000.041071428571</v>
      </c>
      <c r="ES198">
        <v>0.9799944642857141</v>
      </c>
      <c r="ET198">
        <v>0.02000573928571428</v>
      </c>
      <c r="EU198">
        <v>0</v>
      </c>
      <c r="EV198">
        <v>164.6542857142857</v>
      </c>
      <c r="EW198">
        <v>5.00078</v>
      </c>
      <c r="EX198">
        <v>3284.6825</v>
      </c>
      <c r="EY198">
        <v>16379.95357142857</v>
      </c>
      <c r="EZ198">
        <v>37.51314285714285</v>
      </c>
      <c r="FA198">
        <v>38.65378571428572</v>
      </c>
      <c r="FB198">
        <v>38.26103571428571</v>
      </c>
      <c r="FC198">
        <v>38.07999999999999</v>
      </c>
      <c r="FD198">
        <v>38.82110714285714</v>
      </c>
      <c r="FE198">
        <v>1955.131071428572</v>
      </c>
      <c r="FF198">
        <v>39.91</v>
      </c>
      <c r="FG198">
        <v>0</v>
      </c>
      <c r="FH198">
        <v>1679511530.8</v>
      </c>
      <c r="FI198">
        <v>0</v>
      </c>
      <c r="FJ198">
        <v>164.64744</v>
      </c>
      <c r="FK198">
        <v>-0.7811538309781232</v>
      </c>
      <c r="FL198">
        <v>-2.763076931516302</v>
      </c>
      <c r="FM198">
        <v>3284.6448</v>
      </c>
      <c r="FN198">
        <v>15</v>
      </c>
      <c r="FO198">
        <v>0</v>
      </c>
      <c r="FP198" t="s">
        <v>431</v>
      </c>
      <c r="FQ198">
        <v>1679456443.1</v>
      </c>
      <c r="FR198">
        <v>1679456433.1</v>
      </c>
      <c r="FS198">
        <v>0</v>
      </c>
      <c r="FT198">
        <v>-0.109</v>
      </c>
      <c r="FU198">
        <v>0.019</v>
      </c>
      <c r="FV198">
        <v>-0.823</v>
      </c>
      <c r="FW198">
        <v>0.271</v>
      </c>
      <c r="FX198">
        <v>420</v>
      </c>
      <c r="FY198">
        <v>24</v>
      </c>
      <c r="FZ198">
        <v>0.71</v>
      </c>
      <c r="GA198">
        <v>0.25</v>
      </c>
      <c r="GB198">
        <v>-32.0324025</v>
      </c>
      <c r="GC198">
        <v>-0.9662893058161593</v>
      </c>
      <c r="GD198">
        <v>0.1721646239613414</v>
      </c>
      <c r="GE198">
        <v>0</v>
      </c>
      <c r="GF198">
        <v>0.63470445</v>
      </c>
      <c r="GG198">
        <v>0.03958264165103052</v>
      </c>
      <c r="GH198">
        <v>0.004151254514902687</v>
      </c>
      <c r="GI198">
        <v>1</v>
      </c>
      <c r="GJ198">
        <v>1</v>
      </c>
      <c r="GK198">
        <v>2</v>
      </c>
      <c r="GL198" t="s">
        <v>432</v>
      </c>
      <c r="GM198">
        <v>3.10453</v>
      </c>
      <c r="GN198">
        <v>2.73536</v>
      </c>
      <c r="GO198">
        <v>0.194295</v>
      </c>
      <c r="GP198">
        <v>0.197078</v>
      </c>
      <c r="GQ198">
        <v>0.108998</v>
      </c>
      <c r="GR198">
        <v>0.108352</v>
      </c>
      <c r="GS198">
        <v>20754.4</v>
      </c>
      <c r="GT198">
        <v>20424.1</v>
      </c>
      <c r="GU198">
        <v>26294.9</v>
      </c>
      <c r="GV198">
        <v>25763.4</v>
      </c>
      <c r="GW198">
        <v>37614.1</v>
      </c>
      <c r="GX198">
        <v>35060</v>
      </c>
      <c r="GY198">
        <v>46011.7</v>
      </c>
      <c r="GZ198">
        <v>42547.8</v>
      </c>
      <c r="HA198">
        <v>1.9223</v>
      </c>
      <c r="HB198">
        <v>1.97117</v>
      </c>
      <c r="HC198">
        <v>0.11231</v>
      </c>
      <c r="HD198">
        <v>0</v>
      </c>
      <c r="HE198">
        <v>25.6642</v>
      </c>
      <c r="HF198">
        <v>999.9</v>
      </c>
      <c r="HG198">
        <v>56.7</v>
      </c>
      <c r="HH198">
        <v>29.1</v>
      </c>
      <c r="HI198">
        <v>25.481</v>
      </c>
      <c r="HJ198">
        <v>60.4031</v>
      </c>
      <c r="HK198">
        <v>25.3606</v>
      </c>
      <c r="HL198">
        <v>1</v>
      </c>
      <c r="HM198">
        <v>-0.108384</v>
      </c>
      <c r="HN198">
        <v>0.207127</v>
      </c>
      <c r="HO198">
        <v>20.2754</v>
      </c>
      <c r="HP198">
        <v>5.21519</v>
      </c>
      <c r="HQ198">
        <v>11.9794</v>
      </c>
      <c r="HR198">
        <v>4.96475</v>
      </c>
      <c r="HS198">
        <v>3.2739</v>
      </c>
      <c r="HT198">
        <v>9999</v>
      </c>
      <c r="HU198">
        <v>9999</v>
      </c>
      <c r="HV198">
        <v>9999</v>
      </c>
      <c r="HW198">
        <v>936.4</v>
      </c>
      <c r="HX198">
        <v>1.86417</v>
      </c>
      <c r="HY198">
        <v>1.86012</v>
      </c>
      <c r="HZ198">
        <v>1.85836</v>
      </c>
      <c r="IA198">
        <v>1.85987</v>
      </c>
      <c r="IB198">
        <v>1.85989</v>
      </c>
      <c r="IC198">
        <v>1.85834</v>
      </c>
      <c r="ID198">
        <v>1.85731</v>
      </c>
      <c r="IE198">
        <v>1.85236</v>
      </c>
      <c r="IF198">
        <v>0</v>
      </c>
      <c r="IG198">
        <v>0</v>
      </c>
      <c r="IH198">
        <v>0</v>
      </c>
      <c r="II198">
        <v>0</v>
      </c>
      <c r="IJ198" t="s">
        <v>433</v>
      </c>
      <c r="IK198" t="s">
        <v>434</v>
      </c>
      <c r="IL198" t="s">
        <v>435</v>
      </c>
      <c r="IM198" t="s">
        <v>435</v>
      </c>
      <c r="IN198" t="s">
        <v>435</v>
      </c>
      <c r="IO198" t="s">
        <v>435</v>
      </c>
      <c r="IP198">
        <v>0</v>
      </c>
      <c r="IQ198">
        <v>100</v>
      </c>
      <c r="IR198">
        <v>100</v>
      </c>
      <c r="IS198">
        <v>-1.08</v>
      </c>
      <c r="IT198">
        <v>0.2989</v>
      </c>
      <c r="IU198">
        <v>-0.3228139330668147</v>
      </c>
      <c r="IV198">
        <v>-0.001399286051689175</v>
      </c>
      <c r="IW198">
        <v>1.297619083215453E-06</v>
      </c>
      <c r="IX198">
        <v>-4.997941095464379E-10</v>
      </c>
      <c r="IY198">
        <v>-0.005634625857734406</v>
      </c>
      <c r="IZ198">
        <v>-0.003512179546530375</v>
      </c>
      <c r="JA198">
        <v>0.0008073039280847738</v>
      </c>
      <c r="JB198">
        <v>-5.485301315548657E-06</v>
      </c>
      <c r="JC198">
        <v>2</v>
      </c>
      <c r="JD198">
        <v>1997</v>
      </c>
      <c r="JE198">
        <v>1</v>
      </c>
      <c r="JF198">
        <v>25</v>
      </c>
      <c r="JG198">
        <v>918.4</v>
      </c>
      <c r="JH198">
        <v>918.6</v>
      </c>
      <c r="JI198">
        <v>3.03223</v>
      </c>
      <c r="JJ198">
        <v>2.60498</v>
      </c>
      <c r="JK198">
        <v>1.49658</v>
      </c>
      <c r="JL198">
        <v>2.39136</v>
      </c>
      <c r="JM198">
        <v>1.54907</v>
      </c>
      <c r="JN198">
        <v>2.42065</v>
      </c>
      <c r="JO198">
        <v>34.3952</v>
      </c>
      <c r="JP198">
        <v>24.1926</v>
      </c>
      <c r="JQ198">
        <v>18</v>
      </c>
      <c r="JR198">
        <v>489.94</v>
      </c>
      <c r="JS198">
        <v>534.3440000000001</v>
      </c>
      <c r="JT198">
        <v>24.8584</v>
      </c>
      <c r="JU198">
        <v>25.8988</v>
      </c>
      <c r="JV198">
        <v>30.0001</v>
      </c>
      <c r="JW198">
        <v>25.9724</v>
      </c>
      <c r="JX198">
        <v>25.9216</v>
      </c>
      <c r="JY198">
        <v>60.8334</v>
      </c>
      <c r="JZ198">
        <v>9.213749999999999</v>
      </c>
      <c r="KA198">
        <v>100</v>
      </c>
      <c r="KB198">
        <v>24.8625</v>
      </c>
      <c r="KC198">
        <v>1403.39</v>
      </c>
      <c r="KD198">
        <v>23.7062</v>
      </c>
      <c r="KE198">
        <v>100.525</v>
      </c>
      <c r="KF198">
        <v>100.94</v>
      </c>
    </row>
    <row r="199" spans="1:292">
      <c r="A199">
        <v>181</v>
      </c>
      <c r="B199">
        <v>1679511553.6</v>
      </c>
      <c r="C199">
        <v>2966.099999904633</v>
      </c>
      <c r="D199" t="s">
        <v>795</v>
      </c>
      <c r="E199" t="s">
        <v>796</v>
      </c>
      <c r="F199">
        <v>5</v>
      </c>
      <c r="G199" t="s">
        <v>428</v>
      </c>
      <c r="H199">
        <v>1679511546.1</v>
      </c>
      <c r="I199">
        <f>(J199)/1000</f>
        <v>0</v>
      </c>
      <c r="J199">
        <f>IF(DO199, AM199, AG199)</f>
        <v>0</v>
      </c>
      <c r="K199">
        <f>IF(DO199, AH199, AF199)</f>
        <v>0</v>
      </c>
      <c r="L199">
        <f>DQ199 - IF(AT199&gt;1, K199*DK199*100.0/(AV199*EE199), 0)</f>
        <v>0</v>
      </c>
      <c r="M199">
        <f>((S199-I199/2)*L199-K199)/(S199+I199/2)</f>
        <v>0</v>
      </c>
      <c r="N199">
        <f>M199*(DX199+DY199)/1000.0</f>
        <v>0</v>
      </c>
      <c r="O199">
        <f>(DQ199 - IF(AT199&gt;1, K199*DK199*100.0/(AV199*EE199), 0))*(DX199+DY199)/1000.0</f>
        <v>0</v>
      </c>
      <c r="P199">
        <f>2.0/((1/R199-1/Q199)+SIGN(R199)*SQRT((1/R199-1/Q199)*(1/R199-1/Q199) + 4*DL199/((DL199+1)*(DL199+1))*(2*1/R199*1/Q199-1/Q199*1/Q199)))</f>
        <v>0</v>
      </c>
      <c r="Q199">
        <f>IF(LEFT(DM199,1)&lt;&gt;"0",IF(LEFT(DM199,1)="1",3.0,DN199),$D$5+$E$5*(EE199*DX199/($K$5*1000))+$F$5*(EE199*DX199/($K$5*1000))*MAX(MIN(DK199,$J$5),$I$5)*MAX(MIN(DK199,$J$5),$I$5)+$G$5*MAX(MIN(DK199,$J$5),$I$5)*(EE199*DX199/($K$5*1000))+$H$5*(EE199*DX199/($K$5*1000))*(EE199*DX199/($K$5*1000)))</f>
        <v>0</v>
      </c>
      <c r="R199">
        <f>I199*(1000-(1000*0.61365*exp(17.502*V199/(240.97+V199))/(DX199+DY199)+DS199)/2)/(1000*0.61365*exp(17.502*V199/(240.97+V199))/(DX199+DY199)-DS199)</f>
        <v>0</v>
      </c>
      <c r="S199">
        <f>1/((DL199+1)/(P199/1.6)+1/(Q199/1.37)) + DL199/((DL199+1)/(P199/1.6) + DL199/(Q199/1.37))</f>
        <v>0</v>
      </c>
      <c r="T199">
        <f>(DG199*DJ199)</f>
        <v>0</v>
      </c>
      <c r="U199">
        <f>(DZ199+(T199+2*0.95*5.67E-8*(((DZ199+$B$9)+273)^4-(DZ199+273)^4)-44100*I199)/(1.84*29.3*Q199+8*0.95*5.67E-8*(DZ199+273)^3))</f>
        <v>0</v>
      </c>
      <c r="V199">
        <f>($C$9*EA199+$D$9*EB199+$E$9*U199)</f>
        <v>0</v>
      </c>
      <c r="W199">
        <f>0.61365*exp(17.502*V199/(240.97+V199))</f>
        <v>0</v>
      </c>
      <c r="X199">
        <f>(Y199/Z199*100)</f>
        <v>0</v>
      </c>
      <c r="Y199">
        <f>DS199*(DX199+DY199)/1000</f>
        <v>0</v>
      </c>
      <c r="Z199">
        <f>0.61365*exp(17.502*DZ199/(240.97+DZ199))</f>
        <v>0</v>
      </c>
      <c r="AA199">
        <f>(W199-DS199*(DX199+DY199)/1000)</f>
        <v>0</v>
      </c>
      <c r="AB199">
        <f>(-I199*44100)</f>
        <v>0</v>
      </c>
      <c r="AC199">
        <f>2*29.3*Q199*0.92*(DZ199-V199)</f>
        <v>0</v>
      </c>
      <c r="AD199">
        <f>2*0.95*5.67E-8*(((DZ199+$B$9)+273)^4-(V199+273)^4)</f>
        <v>0</v>
      </c>
      <c r="AE199">
        <f>T199+AD199+AB199+AC199</f>
        <v>0</v>
      </c>
      <c r="AF199">
        <f>DW199*AT199*(DR199-DQ199*(1000-AT199*DT199)/(1000-AT199*DS199))/(100*DK199)</f>
        <v>0</v>
      </c>
      <c r="AG199">
        <f>1000*DW199*AT199*(DS199-DT199)/(100*DK199*(1000-AT199*DS199))</f>
        <v>0</v>
      </c>
      <c r="AH199">
        <f>(AI199 - AJ199 - DX199*1E3/(8.314*(DZ199+273.15)) * AL199/DW199 * AK199) * DW199/(100*DK199) * (1000 - DT199)/1000</f>
        <v>0</v>
      </c>
      <c r="AI199">
        <v>1424.934480863639</v>
      </c>
      <c r="AJ199">
        <v>1402.249878787879</v>
      </c>
      <c r="AK199">
        <v>3.405995555969762</v>
      </c>
      <c r="AL199">
        <v>67.30139003579045</v>
      </c>
      <c r="AM199">
        <f>(AO199 - AN199 + DX199*1E3/(8.314*(DZ199+273.15)) * AQ199/DW199 * AP199) * DW199/(100*DK199) * 1000/(1000 - AO199)</f>
        <v>0</v>
      </c>
      <c r="AN199">
        <v>23.64520191697537</v>
      </c>
      <c r="AO199">
        <v>24.28081272727272</v>
      </c>
      <c r="AP199">
        <v>-3.157211994535379E-06</v>
      </c>
      <c r="AQ199">
        <v>93.42874812251745</v>
      </c>
      <c r="AR199">
        <v>0</v>
      </c>
      <c r="AS199">
        <v>0</v>
      </c>
      <c r="AT199">
        <f>IF(AR199*$H$15&gt;=AV199,1.0,(AV199/(AV199-AR199*$H$15)))</f>
        <v>0</v>
      </c>
      <c r="AU199">
        <f>(AT199-1)*100</f>
        <v>0</v>
      </c>
      <c r="AV199">
        <f>MAX(0,($B$15+$C$15*EE199)/(1+$D$15*EE199)*DX199/(DZ199+273)*$E$15)</f>
        <v>0</v>
      </c>
      <c r="AW199" t="s">
        <v>429</v>
      </c>
      <c r="AX199" t="s">
        <v>429</v>
      </c>
      <c r="AY199">
        <v>0</v>
      </c>
      <c r="AZ199">
        <v>0</v>
      </c>
      <c r="BA199">
        <f>1-AY199/AZ199</f>
        <v>0</v>
      </c>
      <c r="BB199">
        <v>0</v>
      </c>
      <c r="BC199" t="s">
        <v>429</v>
      </c>
      <c r="BD199" t="s">
        <v>429</v>
      </c>
      <c r="BE199">
        <v>0</v>
      </c>
      <c r="BF199">
        <v>0</v>
      </c>
      <c r="BG199">
        <f>1-BE199/BF199</f>
        <v>0</v>
      </c>
      <c r="BH199">
        <v>0.5</v>
      </c>
      <c r="BI199">
        <f>DH199</f>
        <v>0</v>
      </c>
      <c r="BJ199">
        <f>K199</f>
        <v>0</v>
      </c>
      <c r="BK199">
        <f>BG199*BH199*BI199</f>
        <v>0</v>
      </c>
      <c r="BL199">
        <f>(BJ199-BB199)/BI199</f>
        <v>0</v>
      </c>
      <c r="BM199">
        <f>(AZ199-BF199)/BF199</f>
        <v>0</v>
      </c>
      <c r="BN199">
        <f>AY199/(BA199+AY199/BF199)</f>
        <v>0</v>
      </c>
      <c r="BO199" t="s">
        <v>429</v>
      </c>
      <c r="BP199">
        <v>0</v>
      </c>
      <c r="BQ199">
        <f>IF(BP199&lt;&gt;0, BP199, BN199)</f>
        <v>0</v>
      </c>
      <c r="BR199">
        <f>1-BQ199/BF199</f>
        <v>0</v>
      </c>
      <c r="BS199">
        <f>(BF199-BE199)/(BF199-BQ199)</f>
        <v>0</v>
      </c>
      <c r="BT199">
        <f>(AZ199-BF199)/(AZ199-BQ199)</f>
        <v>0</v>
      </c>
      <c r="BU199">
        <f>(BF199-BE199)/(BF199-AY199)</f>
        <v>0</v>
      </c>
      <c r="BV199">
        <f>(AZ199-BF199)/(AZ199-AY199)</f>
        <v>0</v>
      </c>
      <c r="BW199">
        <f>(BS199*BQ199/BE199)</f>
        <v>0</v>
      </c>
      <c r="BX199">
        <f>(1-BW199)</f>
        <v>0</v>
      </c>
      <c r="DG199">
        <f>$B$13*EF199+$C$13*EG199+$F$13*ER199*(1-EU199)</f>
        <v>0</v>
      </c>
      <c r="DH199">
        <f>DG199*DI199</f>
        <v>0</v>
      </c>
      <c r="DI199">
        <f>($B$13*$D$11+$C$13*$D$11+$F$13*((FE199+EW199)/MAX(FE199+EW199+FF199, 0.1)*$I$11+FF199/MAX(FE199+EW199+FF199, 0.1)*$J$11))/($B$13+$C$13+$F$13)</f>
        <v>0</v>
      </c>
      <c r="DJ199">
        <f>($B$13*$K$11+$C$13*$K$11+$F$13*((FE199+EW199)/MAX(FE199+EW199+FF199, 0.1)*$P$11+FF199/MAX(FE199+EW199+FF199, 0.1)*$Q$11))/($B$13+$C$13+$F$13)</f>
        <v>0</v>
      </c>
      <c r="DK199">
        <v>1.91</v>
      </c>
      <c r="DL199">
        <v>0.5</v>
      </c>
      <c r="DM199" t="s">
        <v>430</v>
      </c>
      <c r="DN199">
        <v>2</v>
      </c>
      <c r="DO199" t="b">
        <v>1</v>
      </c>
      <c r="DP199">
        <v>1679511546.1</v>
      </c>
      <c r="DQ199">
        <v>1344.805555555556</v>
      </c>
      <c r="DR199">
        <v>1376.864074074074</v>
      </c>
      <c r="DS199">
        <v>24.28447777777777</v>
      </c>
      <c r="DT199">
        <v>23.64599629629629</v>
      </c>
      <c r="DU199">
        <v>1345.878518518519</v>
      </c>
      <c r="DV199">
        <v>23.98560370370371</v>
      </c>
      <c r="DW199">
        <v>500.0017407407408</v>
      </c>
      <c r="DX199">
        <v>90.00447037037037</v>
      </c>
      <c r="DY199">
        <v>0.09999669629629632</v>
      </c>
      <c r="DZ199">
        <v>26.3709</v>
      </c>
      <c r="EA199">
        <v>27.4902962962963</v>
      </c>
      <c r="EB199">
        <v>999.9000000000001</v>
      </c>
      <c r="EC199">
        <v>0</v>
      </c>
      <c r="ED199">
        <v>0</v>
      </c>
      <c r="EE199">
        <v>9993.115925925926</v>
      </c>
      <c r="EF199">
        <v>0</v>
      </c>
      <c r="EG199">
        <v>12.45050740740741</v>
      </c>
      <c r="EH199">
        <v>-32.05931111111111</v>
      </c>
      <c r="EI199">
        <v>1378.275185185185</v>
      </c>
      <c r="EJ199">
        <v>1410.20962962963</v>
      </c>
      <c r="EK199">
        <v>0.6384904074074074</v>
      </c>
      <c r="EL199">
        <v>1376.864074074074</v>
      </c>
      <c r="EM199">
        <v>23.64599629629629</v>
      </c>
      <c r="EN199">
        <v>2.185711851851852</v>
      </c>
      <c r="EO199">
        <v>2.128244074074074</v>
      </c>
      <c r="EP199">
        <v>18.85796666666667</v>
      </c>
      <c r="EQ199">
        <v>18.43215555555555</v>
      </c>
      <c r="ER199">
        <v>2000.028148148148</v>
      </c>
      <c r="ES199">
        <v>0.9799943333333332</v>
      </c>
      <c r="ET199">
        <v>0.02000587037037038</v>
      </c>
      <c r="EU199">
        <v>0</v>
      </c>
      <c r="EV199">
        <v>164.6937407407408</v>
      </c>
      <c r="EW199">
        <v>5.00078</v>
      </c>
      <c r="EX199">
        <v>3284.548518518518</v>
      </c>
      <c r="EY199">
        <v>16379.85555555555</v>
      </c>
      <c r="EZ199">
        <v>37.50437037037037</v>
      </c>
      <c r="FA199">
        <v>38.64337037037038</v>
      </c>
      <c r="FB199">
        <v>38.26840740740741</v>
      </c>
      <c r="FC199">
        <v>38.08533333333334</v>
      </c>
      <c r="FD199">
        <v>38.83537037037037</v>
      </c>
      <c r="FE199">
        <v>1955.118148148148</v>
      </c>
      <c r="FF199">
        <v>39.91</v>
      </c>
      <c r="FG199">
        <v>0</v>
      </c>
      <c r="FH199">
        <v>1679511535.6</v>
      </c>
      <c r="FI199">
        <v>0</v>
      </c>
      <c r="FJ199">
        <v>164.68348</v>
      </c>
      <c r="FK199">
        <v>0.948461545022447</v>
      </c>
      <c r="FL199">
        <v>-1.199999995783256</v>
      </c>
      <c r="FM199">
        <v>3284.5048</v>
      </c>
      <c r="FN199">
        <v>15</v>
      </c>
      <c r="FO199">
        <v>0</v>
      </c>
      <c r="FP199" t="s">
        <v>431</v>
      </c>
      <c r="FQ199">
        <v>1679456443.1</v>
      </c>
      <c r="FR199">
        <v>1679456433.1</v>
      </c>
      <c r="FS199">
        <v>0</v>
      </c>
      <c r="FT199">
        <v>-0.109</v>
      </c>
      <c r="FU199">
        <v>0.019</v>
      </c>
      <c r="FV199">
        <v>-0.823</v>
      </c>
      <c r="FW199">
        <v>0.271</v>
      </c>
      <c r="FX199">
        <v>420</v>
      </c>
      <c r="FY199">
        <v>24</v>
      </c>
      <c r="FZ199">
        <v>0.71</v>
      </c>
      <c r="GA199">
        <v>0.25</v>
      </c>
      <c r="GB199">
        <v>-32.07079512195122</v>
      </c>
      <c r="GC199">
        <v>0.5863630662020169</v>
      </c>
      <c r="GD199">
        <v>0.1253424615169637</v>
      </c>
      <c r="GE199">
        <v>0</v>
      </c>
      <c r="GF199">
        <v>0.6372886829268293</v>
      </c>
      <c r="GG199">
        <v>0.01716568641115053</v>
      </c>
      <c r="GH199">
        <v>0.002059481896000155</v>
      </c>
      <c r="GI199">
        <v>1</v>
      </c>
      <c r="GJ199">
        <v>1</v>
      </c>
      <c r="GK199">
        <v>2</v>
      </c>
      <c r="GL199" t="s">
        <v>432</v>
      </c>
      <c r="GM199">
        <v>3.10454</v>
      </c>
      <c r="GN199">
        <v>2.73544</v>
      </c>
      <c r="GO199">
        <v>0.19573</v>
      </c>
      <c r="GP199">
        <v>0.198539</v>
      </c>
      <c r="GQ199">
        <v>0.108982</v>
      </c>
      <c r="GR199">
        <v>0.108343</v>
      </c>
      <c r="GS199">
        <v>20717.2</v>
      </c>
      <c r="GT199">
        <v>20386.9</v>
      </c>
      <c r="GU199">
        <v>26294.5</v>
      </c>
      <c r="GV199">
        <v>25763.2</v>
      </c>
      <c r="GW199">
        <v>37614.6</v>
      </c>
      <c r="GX199">
        <v>35060.4</v>
      </c>
      <c r="GY199">
        <v>46011.1</v>
      </c>
      <c r="GZ199">
        <v>42547.7</v>
      </c>
      <c r="HA199">
        <v>1.92225</v>
      </c>
      <c r="HB199">
        <v>1.97127</v>
      </c>
      <c r="HC199">
        <v>0.111341</v>
      </c>
      <c r="HD199">
        <v>0</v>
      </c>
      <c r="HE199">
        <v>25.666</v>
      </c>
      <c r="HF199">
        <v>999.9</v>
      </c>
      <c r="HG199">
        <v>56.7</v>
      </c>
      <c r="HH199">
        <v>29.1</v>
      </c>
      <c r="HI199">
        <v>25.4821</v>
      </c>
      <c r="HJ199">
        <v>60.3232</v>
      </c>
      <c r="HK199">
        <v>25.5208</v>
      </c>
      <c r="HL199">
        <v>1</v>
      </c>
      <c r="HM199">
        <v>-0.108359</v>
      </c>
      <c r="HN199">
        <v>0.224227</v>
      </c>
      <c r="HO199">
        <v>20.2756</v>
      </c>
      <c r="HP199">
        <v>5.21474</v>
      </c>
      <c r="HQ199">
        <v>11.9788</v>
      </c>
      <c r="HR199">
        <v>4.9644</v>
      </c>
      <c r="HS199">
        <v>3.2739</v>
      </c>
      <c r="HT199">
        <v>9999</v>
      </c>
      <c r="HU199">
        <v>9999</v>
      </c>
      <c r="HV199">
        <v>9999</v>
      </c>
      <c r="HW199">
        <v>936.4</v>
      </c>
      <c r="HX199">
        <v>1.86417</v>
      </c>
      <c r="HY199">
        <v>1.86015</v>
      </c>
      <c r="HZ199">
        <v>1.85836</v>
      </c>
      <c r="IA199">
        <v>1.85989</v>
      </c>
      <c r="IB199">
        <v>1.85989</v>
      </c>
      <c r="IC199">
        <v>1.85834</v>
      </c>
      <c r="ID199">
        <v>1.85732</v>
      </c>
      <c r="IE199">
        <v>1.85234</v>
      </c>
      <c r="IF199">
        <v>0</v>
      </c>
      <c r="IG199">
        <v>0</v>
      </c>
      <c r="IH199">
        <v>0</v>
      </c>
      <c r="II199">
        <v>0</v>
      </c>
      <c r="IJ199" t="s">
        <v>433</v>
      </c>
      <c r="IK199" t="s">
        <v>434</v>
      </c>
      <c r="IL199" t="s">
        <v>435</v>
      </c>
      <c r="IM199" t="s">
        <v>435</v>
      </c>
      <c r="IN199" t="s">
        <v>435</v>
      </c>
      <c r="IO199" t="s">
        <v>435</v>
      </c>
      <c r="IP199">
        <v>0</v>
      </c>
      <c r="IQ199">
        <v>100</v>
      </c>
      <c r="IR199">
        <v>100</v>
      </c>
      <c r="IS199">
        <v>-1.09</v>
      </c>
      <c r="IT199">
        <v>0.2988</v>
      </c>
      <c r="IU199">
        <v>-0.3228139330668147</v>
      </c>
      <c r="IV199">
        <v>-0.001399286051689175</v>
      </c>
      <c r="IW199">
        <v>1.297619083215453E-06</v>
      </c>
      <c r="IX199">
        <v>-4.997941095464379E-10</v>
      </c>
      <c r="IY199">
        <v>-0.005634625857734406</v>
      </c>
      <c r="IZ199">
        <v>-0.003512179546530375</v>
      </c>
      <c r="JA199">
        <v>0.0008073039280847738</v>
      </c>
      <c r="JB199">
        <v>-5.485301315548657E-06</v>
      </c>
      <c r="JC199">
        <v>2</v>
      </c>
      <c r="JD199">
        <v>1997</v>
      </c>
      <c r="JE199">
        <v>1</v>
      </c>
      <c r="JF199">
        <v>25</v>
      </c>
      <c r="JG199">
        <v>918.5</v>
      </c>
      <c r="JH199">
        <v>918.7</v>
      </c>
      <c r="JI199">
        <v>3.06152</v>
      </c>
      <c r="JJ199">
        <v>2.60986</v>
      </c>
      <c r="JK199">
        <v>1.49658</v>
      </c>
      <c r="JL199">
        <v>2.39136</v>
      </c>
      <c r="JM199">
        <v>1.54907</v>
      </c>
      <c r="JN199">
        <v>2.41333</v>
      </c>
      <c r="JO199">
        <v>34.3952</v>
      </c>
      <c r="JP199">
        <v>24.1926</v>
      </c>
      <c r="JQ199">
        <v>18</v>
      </c>
      <c r="JR199">
        <v>489.928</v>
      </c>
      <c r="JS199">
        <v>534.434</v>
      </c>
      <c r="JT199">
        <v>24.865</v>
      </c>
      <c r="JU199">
        <v>25.901</v>
      </c>
      <c r="JV199">
        <v>30.0001</v>
      </c>
      <c r="JW199">
        <v>25.9746</v>
      </c>
      <c r="JX199">
        <v>25.9237</v>
      </c>
      <c r="JY199">
        <v>61.4234</v>
      </c>
      <c r="JZ199">
        <v>9.213749999999999</v>
      </c>
      <c r="KA199">
        <v>100</v>
      </c>
      <c r="KB199">
        <v>24.8674</v>
      </c>
      <c r="KC199">
        <v>1423.43</v>
      </c>
      <c r="KD199">
        <v>23.7165</v>
      </c>
      <c r="KE199">
        <v>100.524</v>
      </c>
      <c r="KF199">
        <v>100.94</v>
      </c>
    </row>
    <row r="200" spans="1:292">
      <c r="A200">
        <v>182</v>
      </c>
      <c r="B200">
        <v>1679511558.6</v>
      </c>
      <c r="C200">
        <v>2971.099999904633</v>
      </c>
      <c r="D200" t="s">
        <v>797</v>
      </c>
      <c r="E200" t="s">
        <v>798</v>
      </c>
      <c r="F200">
        <v>5</v>
      </c>
      <c r="G200" t="s">
        <v>428</v>
      </c>
      <c r="H200">
        <v>1679511550.814285</v>
      </c>
      <c r="I200">
        <f>(J200)/1000</f>
        <v>0</v>
      </c>
      <c r="J200">
        <f>IF(DO200, AM200, AG200)</f>
        <v>0</v>
      </c>
      <c r="K200">
        <f>IF(DO200, AH200, AF200)</f>
        <v>0</v>
      </c>
      <c r="L200">
        <f>DQ200 - IF(AT200&gt;1, K200*DK200*100.0/(AV200*EE200), 0)</f>
        <v>0</v>
      </c>
      <c r="M200">
        <f>((S200-I200/2)*L200-K200)/(S200+I200/2)</f>
        <v>0</v>
      </c>
      <c r="N200">
        <f>M200*(DX200+DY200)/1000.0</f>
        <v>0</v>
      </c>
      <c r="O200">
        <f>(DQ200 - IF(AT200&gt;1, K200*DK200*100.0/(AV200*EE200), 0))*(DX200+DY200)/1000.0</f>
        <v>0</v>
      </c>
      <c r="P200">
        <f>2.0/((1/R200-1/Q200)+SIGN(R200)*SQRT((1/R200-1/Q200)*(1/R200-1/Q200) + 4*DL200/((DL200+1)*(DL200+1))*(2*1/R200*1/Q200-1/Q200*1/Q200)))</f>
        <v>0</v>
      </c>
      <c r="Q200">
        <f>IF(LEFT(DM200,1)&lt;&gt;"0",IF(LEFT(DM200,1)="1",3.0,DN200),$D$5+$E$5*(EE200*DX200/($K$5*1000))+$F$5*(EE200*DX200/($K$5*1000))*MAX(MIN(DK200,$J$5),$I$5)*MAX(MIN(DK200,$J$5),$I$5)+$G$5*MAX(MIN(DK200,$J$5),$I$5)*(EE200*DX200/($K$5*1000))+$H$5*(EE200*DX200/($K$5*1000))*(EE200*DX200/($K$5*1000)))</f>
        <v>0</v>
      </c>
      <c r="R200">
        <f>I200*(1000-(1000*0.61365*exp(17.502*V200/(240.97+V200))/(DX200+DY200)+DS200)/2)/(1000*0.61365*exp(17.502*V200/(240.97+V200))/(DX200+DY200)-DS200)</f>
        <v>0</v>
      </c>
      <c r="S200">
        <f>1/((DL200+1)/(P200/1.6)+1/(Q200/1.37)) + DL200/((DL200+1)/(P200/1.6) + DL200/(Q200/1.37))</f>
        <v>0</v>
      </c>
      <c r="T200">
        <f>(DG200*DJ200)</f>
        <v>0</v>
      </c>
      <c r="U200">
        <f>(DZ200+(T200+2*0.95*5.67E-8*(((DZ200+$B$9)+273)^4-(DZ200+273)^4)-44100*I200)/(1.84*29.3*Q200+8*0.95*5.67E-8*(DZ200+273)^3))</f>
        <v>0</v>
      </c>
      <c r="V200">
        <f>($C$9*EA200+$D$9*EB200+$E$9*U200)</f>
        <v>0</v>
      </c>
      <c r="W200">
        <f>0.61365*exp(17.502*V200/(240.97+V200))</f>
        <v>0</v>
      </c>
      <c r="X200">
        <f>(Y200/Z200*100)</f>
        <v>0</v>
      </c>
      <c r="Y200">
        <f>DS200*(DX200+DY200)/1000</f>
        <v>0</v>
      </c>
      <c r="Z200">
        <f>0.61365*exp(17.502*DZ200/(240.97+DZ200))</f>
        <v>0</v>
      </c>
      <c r="AA200">
        <f>(W200-DS200*(DX200+DY200)/1000)</f>
        <v>0</v>
      </c>
      <c r="AB200">
        <f>(-I200*44100)</f>
        <v>0</v>
      </c>
      <c r="AC200">
        <f>2*29.3*Q200*0.92*(DZ200-V200)</f>
        <v>0</v>
      </c>
      <c r="AD200">
        <f>2*0.95*5.67E-8*(((DZ200+$B$9)+273)^4-(V200+273)^4)</f>
        <v>0</v>
      </c>
      <c r="AE200">
        <f>T200+AD200+AB200+AC200</f>
        <v>0</v>
      </c>
      <c r="AF200">
        <f>DW200*AT200*(DR200-DQ200*(1000-AT200*DT200)/(1000-AT200*DS200))/(100*DK200)</f>
        <v>0</v>
      </c>
      <c r="AG200">
        <f>1000*DW200*AT200*(DS200-DT200)/(100*DK200*(1000-AT200*DS200))</f>
        <v>0</v>
      </c>
      <c r="AH200">
        <f>(AI200 - AJ200 - DX200*1E3/(8.314*(DZ200+273.15)) * AL200/DW200 * AK200) * DW200/(100*DK200) * (1000 - DT200)/1000</f>
        <v>0</v>
      </c>
      <c r="AI200">
        <v>1442.662118996018</v>
      </c>
      <c r="AJ200">
        <v>1419.489757575757</v>
      </c>
      <c r="AK200">
        <v>3.461970983096014</v>
      </c>
      <c r="AL200">
        <v>67.30139003579045</v>
      </c>
      <c r="AM200">
        <f>(AO200 - AN200 + DX200*1E3/(8.314*(DZ200+273.15)) * AQ200/DW200 * AP200) * DW200/(100*DK200) * 1000/(1000 - AO200)</f>
        <v>0</v>
      </c>
      <c r="AN200">
        <v>23.64254482191071</v>
      </c>
      <c r="AO200">
        <v>24.27624969696969</v>
      </c>
      <c r="AP200">
        <v>-6.222950940396462E-06</v>
      </c>
      <c r="AQ200">
        <v>93.42874812251745</v>
      </c>
      <c r="AR200">
        <v>0</v>
      </c>
      <c r="AS200">
        <v>0</v>
      </c>
      <c r="AT200">
        <f>IF(AR200*$H$15&gt;=AV200,1.0,(AV200/(AV200-AR200*$H$15)))</f>
        <v>0</v>
      </c>
      <c r="AU200">
        <f>(AT200-1)*100</f>
        <v>0</v>
      </c>
      <c r="AV200">
        <f>MAX(0,($B$15+$C$15*EE200)/(1+$D$15*EE200)*DX200/(DZ200+273)*$E$15)</f>
        <v>0</v>
      </c>
      <c r="AW200" t="s">
        <v>429</v>
      </c>
      <c r="AX200" t="s">
        <v>429</v>
      </c>
      <c r="AY200">
        <v>0</v>
      </c>
      <c r="AZ200">
        <v>0</v>
      </c>
      <c r="BA200">
        <f>1-AY200/AZ200</f>
        <v>0</v>
      </c>
      <c r="BB200">
        <v>0</v>
      </c>
      <c r="BC200" t="s">
        <v>429</v>
      </c>
      <c r="BD200" t="s">
        <v>429</v>
      </c>
      <c r="BE200">
        <v>0</v>
      </c>
      <c r="BF200">
        <v>0</v>
      </c>
      <c r="BG200">
        <f>1-BE200/BF200</f>
        <v>0</v>
      </c>
      <c r="BH200">
        <v>0.5</v>
      </c>
      <c r="BI200">
        <f>DH200</f>
        <v>0</v>
      </c>
      <c r="BJ200">
        <f>K200</f>
        <v>0</v>
      </c>
      <c r="BK200">
        <f>BG200*BH200*BI200</f>
        <v>0</v>
      </c>
      <c r="BL200">
        <f>(BJ200-BB200)/BI200</f>
        <v>0</v>
      </c>
      <c r="BM200">
        <f>(AZ200-BF200)/BF200</f>
        <v>0</v>
      </c>
      <c r="BN200">
        <f>AY200/(BA200+AY200/BF200)</f>
        <v>0</v>
      </c>
      <c r="BO200" t="s">
        <v>429</v>
      </c>
      <c r="BP200">
        <v>0</v>
      </c>
      <c r="BQ200">
        <f>IF(BP200&lt;&gt;0, BP200, BN200)</f>
        <v>0</v>
      </c>
      <c r="BR200">
        <f>1-BQ200/BF200</f>
        <v>0</v>
      </c>
      <c r="BS200">
        <f>(BF200-BE200)/(BF200-BQ200)</f>
        <v>0</v>
      </c>
      <c r="BT200">
        <f>(AZ200-BF200)/(AZ200-BQ200)</f>
        <v>0</v>
      </c>
      <c r="BU200">
        <f>(BF200-BE200)/(BF200-AY200)</f>
        <v>0</v>
      </c>
      <c r="BV200">
        <f>(AZ200-BF200)/(AZ200-AY200)</f>
        <v>0</v>
      </c>
      <c r="BW200">
        <f>(BS200*BQ200/BE200)</f>
        <v>0</v>
      </c>
      <c r="BX200">
        <f>(1-BW200)</f>
        <v>0</v>
      </c>
      <c r="DG200">
        <f>$B$13*EF200+$C$13*EG200+$F$13*ER200*(1-EU200)</f>
        <v>0</v>
      </c>
      <c r="DH200">
        <f>DG200*DI200</f>
        <v>0</v>
      </c>
      <c r="DI200">
        <f>($B$13*$D$11+$C$13*$D$11+$F$13*((FE200+EW200)/MAX(FE200+EW200+FF200, 0.1)*$I$11+FF200/MAX(FE200+EW200+FF200, 0.1)*$J$11))/($B$13+$C$13+$F$13)</f>
        <v>0</v>
      </c>
      <c r="DJ200">
        <f>($B$13*$K$11+$C$13*$K$11+$F$13*((FE200+EW200)/MAX(FE200+EW200+FF200, 0.1)*$P$11+FF200/MAX(FE200+EW200+FF200, 0.1)*$Q$11))/($B$13+$C$13+$F$13)</f>
        <v>0</v>
      </c>
      <c r="DK200">
        <v>1.91</v>
      </c>
      <c r="DL200">
        <v>0.5</v>
      </c>
      <c r="DM200" t="s">
        <v>430</v>
      </c>
      <c r="DN200">
        <v>2</v>
      </c>
      <c r="DO200" t="b">
        <v>1</v>
      </c>
      <c r="DP200">
        <v>1679511550.814285</v>
      </c>
      <c r="DQ200">
        <v>1360.573928571428</v>
      </c>
      <c r="DR200">
        <v>1392.718928571429</v>
      </c>
      <c r="DS200">
        <v>24.28202857142857</v>
      </c>
      <c r="DT200">
        <v>23.64461428571428</v>
      </c>
      <c r="DU200">
        <v>1361.657142857143</v>
      </c>
      <c r="DV200">
        <v>23.98321428571429</v>
      </c>
      <c r="DW200">
        <v>500.0020714285715</v>
      </c>
      <c r="DX200">
        <v>90.00527857142858</v>
      </c>
      <c r="DY200">
        <v>0.1000018857142857</v>
      </c>
      <c r="DZ200">
        <v>26.37040357142856</v>
      </c>
      <c r="EA200">
        <v>27.49170714285714</v>
      </c>
      <c r="EB200">
        <v>999.9000000000002</v>
      </c>
      <c r="EC200">
        <v>0</v>
      </c>
      <c r="ED200">
        <v>0</v>
      </c>
      <c r="EE200">
        <v>9991.264642857142</v>
      </c>
      <c r="EF200">
        <v>0</v>
      </c>
      <c r="EG200">
        <v>12.44716071428571</v>
      </c>
      <c r="EH200">
        <v>-32.14537142857144</v>
      </c>
      <c r="EI200">
        <v>1394.4325</v>
      </c>
      <c r="EJ200">
        <v>1426.446428571429</v>
      </c>
      <c r="EK200">
        <v>0.637419892857143</v>
      </c>
      <c r="EL200">
        <v>1392.718928571429</v>
      </c>
      <c r="EM200">
        <v>23.64461428571428</v>
      </c>
      <c r="EN200">
        <v>2.185510357142857</v>
      </c>
      <c r="EO200">
        <v>2.128139285714286</v>
      </c>
      <c r="EP200">
        <v>18.8565</v>
      </c>
      <c r="EQ200">
        <v>18.43138214285714</v>
      </c>
      <c r="ER200">
        <v>2000.026071428572</v>
      </c>
      <c r="ES200">
        <v>0.9799942499999997</v>
      </c>
      <c r="ET200">
        <v>0.02000595357142857</v>
      </c>
      <c r="EU200">
        <v>0</v>
      </c>
      <c r="EV200">
        <v>164.713</v>
      </c>
      <c r="EW200">
        <v>5.00078</v>
      </c>
      <c r="EX200">
        <v>3284.469642857143</v>
      </c>
      <c r="EY200">
        <v>16379.82857142857</v>
      </c>
      <c r="EZ200">
        <v>37.49757142857143</v>
      </c>
      <c r="FA200">
        <v>38.63164285714286</v>
      </c>
      <c r="FB200">
        <v>38.26096428571428</v>
      </c>
      <c r="FC200">
        <v>38.08232142857143</v>
      </c>
      <c r="FD200">
        <v>38.8435357142857</v>
      </c>
      <c r="FE200">
        <v>1955.116071428571</v>
      </c>
      <c r="FF200">
        <v>39.91</v>
      </c>
      <c r="FG200">
        <v>0</v>
      </c>
      <c r="FH200">
        <v>1679511541</v>
      </c>
      <c r="FI200">
        <v>0</v>
      </c>
      <c r="FJ200">
        <v>164.7005</v>
      </c>
      <c r="FK200">
        <v>0.6464615301357858</v>
      </c>
      <c r="FL200">
        <v>0.0379487188801317</v>
      </c>
      <c r="FM200">
        <v>3284.471923076923</v>
      </c>
      <c r="FN200">
        <v>15</v>
      </c>
      <c r="FO200">
        <v>0</v>
      </c>
      <c r="FP200" t="s">
        <v>431</v>
      </c>
      <c r="FQ200">
        <v>1679456443.1</v>
      </c>
      <c r="FR200">
        <v>1679456433.1</v>
      </c>
      <c r="FS200">
        <v>0</v>
      </c>
      <c r="FT200">
        <v>-0.109</v>
      </c>
      <c r="FU200">
        <v>0.019</v>
      </c>
      <c r="FV200">
        <v>-0.823</v>
      </c>
      <c r="FW200">
        <v>0.271</v>
      </c>
      <c r="FX200">
        <v>420</v>
      </c>
      <c r="FY200">
        <v>24</v>
      </c>
      <c r="FZ200">
        <v>0.71</v>
      </c>
      <c r="GA200">
        <v>0.25</v>
      </c>
      <c r="GB200">
        <v>-32.14383</v>
      </c>
      <c r="GC200">
        <v>-0.7952105065665508</v>
      </c>
      <c r="GD200">
        <v>0.205001990478142</v>
      </c>
      <c r="GE200">
        <v>0</v>
      </c>
      <c r="GF200">
        <v>0.6376147</v>
      </c>
      <c r="GG200">
        <v>-0.01055732082551648</v>
      </c>
      <c r="GH200">
        <v>0.001617291535252682</v>
      </c>
      <c r="GI200">
        <v>1</v>
      </c>
      <c r="GJ200">
        <v>1</v>
      </c>
      <c r="GK200">
        <v>2</v>
      </c>
      <c r="GL200" t="s">
        <v>432</v>
      </c>
      <c r="GM200">
        <v>3.10462</v>
      </c>
      <c r="GN200">
        <v>2.73516</v>
      </c>
      <c r="GO200">
        <v>0.197177</v>
      </c>
      <c r="GP200">
        <v>0.199934</v>
      </c>
      <c r="GQ200">
        <v>0.108973</v>
      </c>
      <c r="GR200">
        <v>0.10834</v>
      </c>
      <c r="GS200">
        <v>20680</v>
      </c>
      <c r="GT200">
        <v>20351.4</v>
      </c>
      <c r="GU200">
        <v>26294.5</v>
      </c>
      <c r="GV200">
        <v>25763.1</v>
      </c>
      <c r="GW200">
        <v>37615.3</v>
      </c>
      <c r="GX200">
        <v>35060.2</v>
      </c>
      <c r="GY200">
        <v>46011.3</v>
      </c>
      <c r="GZ200">
        <v>42547.1</v>
      </c>
      <c r="HA200">
        <v>1.92237</v>
      </c>
      <c r="HB200">
        <v>1.97125</v>
      </c>
      <c r="HC200">
        <v>0.111565</v>
      </c>
      <c r="HD200">
        <v>0</v>
      </c>
      <c r="HE200">
        <v>25.6676</v>
      </c>
      <c r="HF200">
        <v>999.9</v>
      </c>
      <c r="HG200">
        <v>56.7</v>
      </c>
      <c r="HH200">
        <v>29.1</v>
      </c>
      <c r="HI200">
        <v>25.4842</v>
      </c>
      <c r="HJ200">
        <v>60.7831</v>
      </c>
      <c r="HK200">
        <v>25.4127</v>
      </c>
      <c r="HL200">
        <v>1</v>
      </c>
      <c r="HM200">
        <v>-0.108003</v>
      </c>
      <c r="HN200">
        <v>0.224458</v>
      </c>
      <c r="HO200">
        <v>20.2755</v>
      </c>
      <c r="HP200">
        <v>5.21594</v>
      </c>
      <c r="HQ200">
        <v>11.9797</v>
      </c>
      <c r="HR200">
        <v>4.96495</v>
      </c>
      <c r="HS200">
        <v>3.27405</v>
      </c>
      <c r="HT200">
        <v>9999</v>
      </c>
      <c r="HU200">
        <v>9999</v>
      </c>
      <c r="HV200">
        <v>9999</v>
      </c>
      <c r="HW200">
        <v>936.4</v>
      </c>
      <c r="HX200">
        <v>1.86417</v>
      </c>
      <c r="HY200">
        <v>1.86017</v>
      </c>
      <c r="HZ200">
        <v>1.85836</v>
      </c>
      <c r="IA200">
        <v>1.85987</v>
      </c>
      <c r="IB200">
        <v>1.85989</v>
      </c>
      <c r="IC200">
        <v>1.85836</v>
      </c>
      <c r="ID200">
        <v>1.85732</v>
      </c>
      <c r="IE200">
        <v>1.85238</v>
      </c>
      <c r="IF200">
        <v>0</v>
      </c>
      <c r="IG200">
        <v>0</v>
      </c>
      <c r="IH200">
        <v>0</v>
      </c>
      <c r="II200">
        <v>0</v>
      </c>
      <c r="IJ200" t="s">
        <v>433</v>
      </c>
      <c r="IK200" t="s">
        <v>434</v>
      </c>
      <c r="IL200" t="s">
        <v>435</v>
      </c>
      <c r="IM200" t="s">
        <v>435</v>
      </c>
      <c r="IN200" t="s">
        <v>435</v>
      </c>
      <c r="IO200" t="s">
        <v>435</v>
      </c>
      <c r="IP200">
        <v>0</v>
      </c>
      <c r="IQ200">
        <v>100</v>
      </c>
      <c r="IR200">
        <v>100</v>
      </c>
      <c r="IS200">
        <v>-1.1</v>
      </c>
      <c r="IT200">
        <v>0.2987</v>
      </c>
      <c r="IU200">
        <v>-0.3228139330668147</v>
      </c>
      <c r="IV200">
        <v>-0.001399286051689175</v>
      </c>
      <c r="IW200">
        <v>1.297619083215453E-06</v>
      </c>
      <c r="IX200">
        <v>-4.997941095464379E-10</v>
      </c>
      <c r="IY200">
        <v>-0.005634625857734406</v>
      </c>
      <c r="IZ200">
        <v>-0.003512179546530375</v>
      </c>
      <c r="JA200">
        <v>0.0008073039280847738</v>
      </c>
      <c r="JB200">
        <v>-5.485301315548657E-06</v>
      </c>
      <c r="JC200">
        <v>2</v>
      </c>
      <c r="JD200">
        <v>1997</v>
      </c>
      <c r="JE200">
        <v>1</v>
      </c>
      <c r="JF200">
        <v>25</v>
      </c>
      <c r="JG200">
        <v>918.6</v>
      </c>
      <c r="JH200">
        <v>918.8</v>
      </c>
      <c r="JI200">
        <v>3.0896</v>
      </c>
      <c r="JJ200">
        <v>2.60864</v>
      </c>
      <c r="JK200">
        <v>1.49658</v>
      </c>
      <c r="JL200">
        <v>2.39136</v>
      </c>
      <c r="JM200">
        <v>1.54907</v>
      </c>
      <c r="JN200">
        <v>2.35352</v>
      </c>
      <c r="JO200">
        <v>34.3952</v>
      </c>
      <c r="JP200">
        <v>24.1926</v>
      </c>
      <c r="JQ200">
        <v>18</v>
      </c>
      <c r="JR200">
        <v>490.022</v>
      </c>
      <c r="JS200">
        <v>534.444</v>
      </c>
      <c r="JT200">
        <v>24.8692</v>
      </c>
      <c r="JU200">
        <v>25.9032</v>
      </c>
      <c r="JV200">
        <v>30.0004</v>
      </c>
      <c r="JW200">
        <v>25.9773</v>
      </c>
      <c r="JX200">
        <v>25.9265</v>
      </c>
      <c r="JY200">
        <v>61.9784</v>
      </c>
      <c r="JZ200">
        <v>8.926209999999999</v>
      </c>
      <c r="KA200">
        <v>100</v>
      </c>
      <c r="KB200">
        <v>24.876</v>
      </c>
      <c r="KC200">
        <v>1436.92</v>
      </c>
      <c r="KD200">
        <v>23.7194</v>
      </c>
      <c r="KE200">
        <v>100.524</v>
      </c>
      <c r="KF200">
        <v>100.939</v>
      </c>
    </row>
    <row r="201" spans="1:292">
      <c r="A201">
        <v>183</v>
      </c>
      <c r="B201">
        <v>1679511563.6</v>
      </c>
      <c r="C201">
        <v>2976.099999904633</v>
      </c>
      <c r="D201" t="s">
        <v>799</v>
      </c>
      <c r="E201" t="s">
        <v>800</v>
      </c>
      <c r="F201">
        <v>5</v>
      </c>
      <c r="G201" t="s">
        <v>428</v>
      </c>
      <c r="H201">
        <v>1679511556.1</v>
      </c>
      <c r="I201">
        <f>(J201)/1000</f>
        <v>0</v>
      </c>
      <c r="J201">
        <f>IF(DO201, AM201, AG201)</f>
        <v>0</v>
      </c>
      <c r="K201">
        <f>IF(DO201, AH201, AF201)</f>
        <v>0</v>
      </c>
      <c r="L201">
        <f>DQ201 - IF(AT201&gt;1, K201*DK201*100.0/(AV201*EE201), 0)</f>
        <v>0</v>
      </c>
      <c r="M201">
        <f>((S201-I201/2)*L201-K201)/(S201+I201/2)</f>
        <v>0</v>
      </c>
      <c r="N201">
        <f>M201*(DX201+DY201)/1000.0</f>
        <v>0</v>
      </c>
      <c r="O201">
        <f>(DQ201 - IF(AT201&gt;1, K201*DK201*100.0/(AV201*EE201), 0))*(DX201+DY201)/1000.0</f>
        <v>0</v>
      </c>
      <c r="P201">
        <f>2.0/((1/R201-1/Q201)+SIGN(R201)*SQRT((1/R201-1/Q201)*(1/R201-1/Q201) + 4*DL201/((DL201+1)*(DL201+1))*(2*1/R201*1/Q201-1/Q201*1/Q201)))</f>
        <v>0</v>
      </c>
      <c r="Q201">
        <f>IF(LEFT(DM201,1)&lt;&gt;"0",IF(LEFT(DM201,1)="1",3.0,DN201),$D$5+$E$5*(EE201*DX201/($K$5*1000))+$F$5*(EE201*DX201/($K$5*1000))*MAX(MIN(DK201,$J$5),$I$5)*MAX(MIN(DK201,$J$5),$I$5)+$G$5*MAX(MIN(DK201,$J$5),$I$5)*(EE201*DX201/($K$5*1000))+$H$5*(EE201*DX201/($K$5*1000))*(EE201*DX201/($K$5*1000)))</f>
        <v>0</v>
      </c>
      <c r="R201">
        <f>I201*(1000-(1000*0.61365*exp(17.502*V201/(240.97+V201))/(DX201+DY201)+DS201)/2)/(1000*0.61365*exp(17.502*V201/(240.97+V201))/(DX201+DY201)-DS201)</f>
        <v>0</v>
      </c>
      <c r="S201">
        <f>1/((DL201+1)/(P201/1.6)+1/(Q201/1.37)) + DL201/((DL201+1)/(P201/1.6) + DL201/(Q201/1.37))</f>
        <v>0</v>
      </c>
      <c r="T201">
        <f>(DG201*DJ201)</f>
        <v>0</v>
      </c>
      <c r="U201">
        <f>(DZ201+(T201+2*0.95*5.67E-8*(((DZ201+$B$9)+273)^4-(DZ201+273)^4)-44100*I201)/(1.84*29.3*Q201+8*0.95*5.67E-8*(DZ201+273)^3))</f>
        <v>0</v>
      </c>
      <c r="V201">
        <f>($C$9*EA201+$D$9*EB201+$E$9*U201)</f>
        <v>0</v>
      </c>
      <c r="W201">
        <f>0.61365*exp(17.502*V201/(240.97+V201))</f>
        <v>0</v>
      </c>
      <c r="X201">
        <f>(Y201/Z201*100)</f>
        <v>0</v>
      </c>
      <c r="Y201">
        <f>DS201*(DX201+DY201)/1000</f>
        <v>0</v>
      </c>
      <c r="Z201">
        <f>0.61365*exp(17.502*DZ201/(240.97+DZ201))</f>
        <v>0</v>
      </c>
      <c r="AA201">
        <f>(W201-DS201*(DX201+DY201)/1000)</f>
        <v>0</v>
      </c>
      <c r="AB201">
        <f>(-I201*44100)</f>
        <v>0</v>
      </c>
      <c r="AC201">
        <f>2*29.3*Q201*0.92*(DZ201-V201)</f>
        <v>0</v>
      </c>
      <c r="AD201">
        <f>2*0.95*5.67E-8*(((DZ201+$B$9)+273)^4-(V201+273)^4)</f>
        <v>0</v>
      </c>
      <c r="AE201">
        <f>T201+AD201+AB201+AC201</f>
        <v>0</v>
      </c>
      <c r="AF201">
        <f>DW201*AT201*(DR201-DQ201*(1000-AT201*DT201)/(1000-AT201*DS201))/(100*DK201)</f>
        <v>0</v>
      </c>
      <c r="AG201">
        <f>1000*DW201*AT201*(DS201-DT201)/(100*DK201*(1000-AT201*DS201))</f>
        <v>0</v>
      </c>
      <c r="AH201">
        <f>(AI201 - AJ201 - DX201*1E3/(8.314*(DZ201+273.15)) * AL201/DW201 * AK201) * DW201/(100*DK201) * (1000 - DT201)/1000</f>
        <v>0</v>
      </c>
      <c r="AI201">
        <v>1459.1323283612</v>
      </c>
      <c r="AJ201">
        <v>1436.478424242424</v>
      </c>
      <c r="AK201">
        <v>3.376331634145116</v>
      </c>
      <c r="AL201">
        <v>67.30139003579045</v>
      </c>
      <c r="AM201">
        <f>(AO201 - AN201 + DX201*1E3/(8.314*(DZ201+273.15)) * AQ201/DW201 * AP201) * DW201/(100*DK201) * 1000/(1000 - AO201)</f>
        <v>0</v>
      </c>
      <c r="AN201">
        <v>23.66859366888407</v>
      </c>
      <c r="AO201">
        <v>24.28285575757575</v>
      </c>
      <c r="AP201">
        <v>2.170041573078126E-06</v>
      </c>
      <c r="AQ201">
        <v>93.42874812251745</v>
      </c>
      <c r="AR201">
        <v>0</v>
      </c>
      <c r="AS201">
        <v>0</v>
      </c>
      <c r="AT201">
        <f>IF(AR201*$H$15&gt;=AV201,1.0,(AV201/(AV201-AR201*$H$15)))</f>
        <v>0</v>
      </c>
      <c r="AU201">
        <f>(AT201-1)*100</f>
        <v>0</v>
      </c>
      <c r="AV201">
        <f>MAX(0,($B$15+$C$15*EE201)/(1+$D$15*EE201)*DX201/(DZ201+273)*$E$15)</f>
        <v>0</v>
      </c>
      <c r="AW201" t="s">
        <v>429</v>
      </c>
      <c r="AX201" t="s">
        <v>429</v>
      </c>
      <c r="AY201">
        <v>0</v>
      </c>
      <c r="AZ201">
        <v>0</v>
      </c>
      <c r="BA201">
        <f>1-AY201/AZ201</f>
        <v>0</v>
      </c>
      <c r="BB201">
        <v>0</v>
      </c>
      <c r="BC201" t="s">
        <v>429</v>
      </c>
      <c r="BD201" t="s">
        <v>429</v>
      </c>
      <c r="BE201">
        <v>0</v>
      </c>
      <c r="BF201">
        <v>0</v>
      </c>
      <c r="BG201">
        <f>1-BE201/BF201</f>
        <v>0</v>
      </c>
      <c r="BH201">
        <v>0.5</v>
      </c>
      <c r="BI201">
        <f>DH201</f>
        <v>0</v>
      </c>
      <c r="BJ201">
        <f>K201</f>
        <v>0</v>
      </c>
      <c r="BK201">
        <f>BG201*BH201*BI201</f>
        <v>0</v>
      </c>
      <c r="BL201">
        <f>(BJ201-BB201)/BI201</f>
        <v>0</v>
      </c>
      <c r="BM201">
        <f>(AZ201-BF201)/BF201</f>
        <v>0</v>
      </c>
      <c r="BN201">
        <f>AY201/(BA201+AY201/BF201)</f>
        <v>0</v>
      </c>
      <c r="BO201" t="s">
        <v>429</v>
      </c>
      <c r="BP201">
        <v>0</v>
      </c>
      <c r="BQ201">
        <f>IF(BP201&lt;&gt;0, BP201, BN201)</f>
        <v>0</v>
      </c>
      <c r="BR201">
        <f>1-BQ201/BF201</f>
        <v>0</v>
      </c>
      <c r="BS201">
        <f>(BF201-BE201)/(BF201-BQ201)</f>
        <v>0</v>
      </c>
      <c r="BT201">
        <f>(AZ201-BF201)/(AZ201-BQ201)</f>
        <v>0</v>
      </c>
      <c r="BU201">
        <f>(BF201-BE201)/(BF201-AY201)</f>
        <v>0</v>
      </c>
      <c r="BV201">
        <f>(AZ201-BF201)/(AZ201-AY201)</f>
        <v>0</v>
      </c>
      <c r="BW201">
        <f>(BS201*BQ201/BE201)</f>
        <v>0</v>
      </c>
      <c r="BX201">
        <f>(1-BW201)</f>
        <v>0</v>
      </c>
      <c r="DG201">
        <f>$B$13*EF201+$C$13*EG201+$F$13*ER201*(1-EU201)</f>
        <v>0</v>
      </c>
      <c r="DH201">
        <f>DG201*DI201</f>
        <v>0</v>
      </c>
      <c r="DI201">
        <f>($B$13*$D$11+$C$13*$D$11+$F$13*((FE201+EW201)/MAX(FE201+EW201+FF201, 0.1)*$I$11+FF201/MAX(FE201+EW201+FF201, 0.1)*$J$11))/($B$13+$C$13+$F$13)</f>
        <v>0</v>
      </c>
      <c r="DJ201">
        <f>($B$13*$K$11+$C$13*$K$11+$F$13*((FE201+EW201)/MAX(FE201+EW201+FF201, 0.1)*$P$11+FF201/MAX(FE201+EW201+FF201, 0.1)*$Q$11))/($B$13+$C$13+$F$13)</f>
        <v>0</v>
      </c>
      <c r="DK201">
        <v>1.91</v>
      </c>
      <c r="DL201">
        <v>0.5</v>
      </c>
      <c r="DM201" t="s">
        <v>430</v>
      </c>
      <c r="DN201">
        <v>2</v>
      </c>
      <c r="DO201" t="b">
        <v>1</v>
      </c>
      <c r="DP201">
        <v>1679511556.1</v>
      </c>
      <c r="DQ201">
        <v>1378.271481481481</v>
      </c>
      <c r="DR201">
        <v>1410.377037037037</v>
      </c>
      <c r="DS201">
        <v>24.2798037037037</v>
      </c>
      <c r="DT201">
        <v>23.65524074074074</v>
      </c>
      <c r="DU201">
        <v>1379.367777777778</v>
      </c>
      <c r="DV201">
        <v>23.98105185185186</v>
      </c>
      <c r="DW201">
        <v>499.9895925925927</v>
      </c>
      <c r="DX201">
        <v>90.0060814814815</v>
      </c>
      <c r="DY201">
        <v>0.09998240000000001</v>
      </c>
      <c r="DZ201">
        <v>26.36940370370371</v>
      </c>
      <c r="EA201">
        <v>27.48679259259259</v>
      </c>
      <c r="EB201">
        <v>999.9000000000001</v>
      </c>
      <c r="EC201">
        <v>0</v>
      </c>
      <c r="ED201">
        <v>0</v>
      </c>
      <c r="EE201">
        <v>9990.365185185185</v>
      </c>
      <c r="EF201">
        <v>0</v>
      </c>
      <c r="EG201">
        <v>12.4464</v>
      </c>
      <c r="EH201">
        <v>-32.1061037037037</v>
      </c>
      <c r="EI201">
        <v>1412.567407407407</v>
      </c>
      <c r="EJ201">
        <v>1444.548888888889</v>
      </c>
      <c r="EK201">
        <v>0.6245771481481481</v>
      </c>
      <c r="EL201">
        <v>1410.377037037037</v>
      </c>
      <c r="EM201">
        <v>23.65524074074074</v>
      </c>
      <c r="EN201">
        <v>2.18533037037037</v>
      </c>
      <c r="EO201">
        <v>2.129115185185185</v>
      </c>
      <c r="EP201">
        <v>18.85518148148148</v>
      </c>
      <c r="EQ201">
        <v>18.4386962962963</v>
      </c>
      <c r="ER201">
        <v>2000.02962962963</v>
      </c>
      <c r="ES201">
        <v>0.979994222222222</v>
      </c>
      <c r="ET201">
        <v>0.02000597777777778</v>
      </c>
      <c r="EU201">
        <v>0</v>
      </c>
      <c r="EV201">
        <v>164.8119259259259</v>
      </c>
      <c r="EW201">
        <v>5.00078</v>
      </c>
      <c r="EX201">
        <v>3284.375185185185</v>
      </c>
      <c r="EY201">
        <v>16379.85555555555</v>
      </c>
      <c r="EZ201">
        <v>37.49977777777777</v>
      </c>
      <c r="FA201">
        <v>38.63188888888889</v>
      </c>
      <c r="FB201">
        <v>38.25444444444444</v>
      </c>
      <c r="FC201">
        <v>38.0784074074074</v>
      </c>
      <c r="FD201">
        <v>38.85166666666666</v>
      </c>
      <c r="FE201">
        <v>1955.11962962963</v>
      </c>
      <c r="FF201">
        <v>39.91</v>
      </c>
      <c r="FG201">
        <v>0</v>
      </c>
      <c r="FH201">
        <v>1679511545.8</v>
      </c>
      <c r="FI201">
        <v>0</v>
      </c>
      <c r="FJ201">
        <v>164.7947692307692</v>
      </c>
      <c r="FK201">
        <v>0.3682051088206202</v>
      </c>
      <c r="FL201">
        <v>-1.723418779592987</v>
      </c>
      <c r="FM201">
        <v>3284.345769230769</v>
      </c>
      <c r="FN201">
        <v>15</v>
      </c>
      <c r="FO201">
        <v>0</v>
      </c>
      <c r="FP201" t="s">
        <v>431</v>
      </c>
      <c r="FQ201">
        <v>1679456443.1</v>
      </c>
      <c r="FR201">
        <v>1679456433.1</v>
      </c>
      <c r="FS201">
        <v>0</v>
      </c>
      <c r="FT201">
        <v>-0.109</v>
      </c>
      <c r="FU201">
        <v>0.019</v>
      </c>
      <c r="FV201">
        <v>-0.823</v>
      </c>
      <c r="FW201">
        <v>0.271</v>
      </c>
      <c r="FX201">
        <v>420</v>
      </c>
      <c r="FY201">
        <v>24</v>
      </c>
      <c r="FZ201">
        <v>0.71</v>
      </c>
      <c r="GA201">
        <v>0.25</v>
      </c>
      <c r="GB201">
        <v>-32.08336</v>
      </c>
      <c r="GC201">
        <v>-0.134354971857338</v>
      </c>
      <c r="GD201">
        <v>0.2319500687648104</v>
      </c>
      <c r="GE201">
        <v>0</v>
      </c>
      <c r="GF201">
        <v>0.62896725</v>
      </c>
      <c r="GG201">
        <v>-0.1368719099437158</v>
      </c>
      <c r="GH201">
        <v>0.01818927239302057</v>
      </c>
      <c r="GI201">
        <v>1</v>
      </c>
      <c r="GJ201">
        <v>1</v>
      </c>
      <c r="GK201">
        <v>2</v>
      </c>
      <c r="GL201" t="s">
        <v>432</v>
      </c>
      <c r="GM201">
        <v>3.10455</v>
      </c>
      <c r="GN201">
        <v>2.7351</v>
      </c>
      <c r="GO201">
        <v>0.198579</v>
      </c>
      <c r="GP201">
        <v>0.201344</v>
      </c>
      <c r="GQ201">
        <v>0.108999</v>
      </c>
      <c r="GR201">
        <v>0.108564</v>
      </c>
      <c r="GS201">
        <v>20643.9</v>
      </c>
      <c r="GT201">
        <v>20315.5</v>
      </c>
      <c r="GU201">
        <v>26294.6</v>
      </c>
      <c r="GV201">
        <v>25763.1</v>
      </c>
      <c r="GW201">
        <v>37614.5</v>
      </c>
      <c r="GX201">
        <v>35051.7</v>
      </c>
      <c r="GY201">
        <v>46011.5</v>
      </c>
      <c r="GZ201">
        <v>42547.3</v>
      </c>
      <c r="HA201">
        <v>1.92202</v>
      </c>
      <c r="HB201">
        <v>1.97175</v>
      </c>
      <c r="HC201">
        <v>0.110202</v>
      </c>
      <c r="HD201">
        <v>0</v>
      </c>
      <c r="HE201">
        <v>25.6686</v>
      </c>
      <c r="HF201">
        <v>999.9</v>
      </c>
      <c r="HG201">
        <v>56.7</v>
      </c>
      <c r="HH201">
        <v>29.1</v>
      </c>
      <c r="HI201">
        <v>25.481</v>
      </c>
      <c r="HJ201">
        <v>60.7932</v>
      </c>
      <c r="HK201">
        <v>25.3325</v>
      </c>
      <c r="HL201">
        <v>1</v>
      </c>
      <c r="HM201">
        <v>-0.107873</v>
      </c>
      <c r="HN201">
        <v>0.21232</v>
      </c>
      <c r="HO201">
        <v>20.2754</v>
      </c>
      <c r="HP201">
        <v>5.21444</v>
      </c>
      <c r="HQ201">
        <v>11.98</v>
      </c>
      <c r="HR201">
        <v>4.9636</v>
      </c>
      <c r="HS201">
        <v>3.274</v>
      </c>
      <c r="HT201">
        <v>9999</v>
      </c>
      <c r="HU201">
        <v>9999</v>
      </c>
      <c r="HV201">
        <v>9999</v>
      </c>
      <c r="HW201">
        <v>936.4</v>
      </c>
      <c r="HX201">
        <v>1.86417</v>
      </c>
      <c r="HY201">
        <v>1.86015</v>
      </c>
      <c r="HZ201">
        <v>1.85835</v>
      </c>
      <c r="IA201">
        <v>1.85987</v>
      </c>
      <c r="IB201">
        <v>1.85989</v>
      </c>
      <c r="IC201">
        <v>1.85831</v>
      </c>
      <c r="ID201">
        <v>1.85732</v>
      </c>
      <c r="IE201">
        <v>1.85237</v>
      </c>
      <c r="IF201">
        <v>0</v>
      </c>
      <c r="IG201">
        <v>0</v>
      </c>
      <c r="IH201">
        <v>0</v>
      </c>
      <c r="II201">
        <v>0</v>
      </c>
      <c r="IJ201" t="s">
        <v>433</v>
      </c>
      <c r="IK201" t="s">
        <v>434</v>
      </c>
      <c r="IL201" t="s">
        <v>435</v>
      </c>
      <c r="IM201" t="s">
        <v>435</v>
      </c>
      <c r="IN201" t="s">
        <v>435</v>
      </c>
      <c r="IO201" t="s">
        <v>435</v>
      </c>
      <c r="IP201">
        <v>0</v>
      </c>
      <c r="IQ201">
        <v>100</v>
      </c>
      <c r="IR201">
        <v>100</v>
      </c>
      <c r="IS201">
        <v>-1.12</v>
      </c>
      <c r="IT201">
        <v>0.2989</v>
      </c>
      <c r="IU201">
        <v>-0.3228139330668147</v>
      </c>
      <c r="IV201">
        <v>-0.001399286051689175</v>
      </c>
      <c r="IW201">
        <v>1.297619083215453E-06</v>
      </c>
      <c r="IX201">
        <v>-4.997941095464379E-10</v>
      </c>
      <c r="IY201">
        <v>-0.005634625857734406</v>
      </c>
      <c r="IZ201">
        <v>-0.003512179546530375</v>
      </c>
      <c r="JA201">
        <v>0.0008073039280847738</v>
      </c>
      <c r="JB201">
        <v>-5.485301315548657E-06</v>
      </c>
      <c r="JC201">
        <v>2</v>
      </c>
      <c r="JD201">
        <v>1997</v>
      </c>
      <c r="JE201">
        <v>1</v>
      </c>
      <c r="JF201">
        <v>25</v>
      </c>
      <c r="JG201">
        <v>918.7</v>
      </c>
      <c r="JH201">
        <v>918.8</v>
      </c>
      <c r="JI201">
        <v>3.1189</v>
      </c>
      <c r="JJ201">
        <v>2.6062</v>
      </c>
      <c r="JK201">
        <v>1.49658</v>
      </c>
      <c r="JL201">
        <v>2.39136</v>
      </c>
      <c r="JM201">
        <v>1.54907</v>
      </c>
      <c r="JN201">
        <v>2.35107</v>
      </c>
      <c r="JO201">
        <v>34.3952</v>
      </c>
      <c r="JP201">
        <v>24.1926</v>
      </c>
      <c r="JQ201">
        <v>18</v>
      </c>
      <c r="JR201">
        <v>489.838</v>
      </c>
      <c r="JS201">
        <v>534.816</v>
      </c>
      <c r="JT201">
        <v>24.8763</v>
      </c>
      <c r="JU201">
        <v>25.9054</v>
      </c>
      <c r="JV201">
        <v>30.0003</v>
      </c>
      <c r="JW201">
        <v>25.9795</v>
      </c>
      <c r="JX201">
        <v>25.9291</v>
      </c>
      <c r="JY201">
        <v>62.5905</v>
      </c>
      <c r="JZ201">
        <v>8.926209999999999</v>
      </c>
      <c r="KA201">
        <v>100</v>
      </c>
      <c r="KB201">
        <v>24.8886</v>
      </c>
      <c r="KC201">
        <v>1456.96</v>
      </c>
      <c r="KD201">
        <v>23.7137</v>
      </c>
      <c r="KE201">
        <v>100.524</v>
      </c>
      <c r="KF201">
        <v>100.939</v>
      </c>
    </row>
    <row r="202" spans="1:292">
      <c r="A202">
        <v>184</v>
      </c>
      <c r="B202">
        <v>1679511568.6</v>
      </c>
      <c r="C202">
        <v>2981.099999904633</v>
      </c>
      <c r="D202" t="s">
        <v>801</v>
      </c>
      <c r="E202" t="s">
        <v>802</v>
      </c>
      <c r="F202">
        <v>5</v>
      </c>
      <c r="G202" t="s">
        <v>428</v>
      </c>
      <c r="H202">
        <v>1679511560.814285</v>
      </c>
      <c r="I202">
        <f>(J202)/1000</f>
        <v>0</v>
      </c>
      <c r="J202">
        <f>IF(DO202, AM202, AG202)</f>
        <v>0</v>
      </c>
      <c r="K202">
        <f>IF(DO202, AH202, AF202)</f>
        <v>0</v>
      </c>
      <c r="L202">
        <f>DQ202 - IF(AT202&gt;1, K202*DK202*100.0/(AV202*EE202), 0)</f>
        <v>0</v>
      </c>
      <c r="M202">
        <f>((S202-I202/2)*L202-K202)/(S202+I202/2)</f>
        <v>0</v>
      </c>
      <c r="N202">
        <f>M202*(DX202+DY202)/1000.0</f>
        <v>0</v>
      </c>
      <c r="O202">
        <f>(DQ202 - IF(AT202&gt;1, K202*DK202*100.0/(AV202*EE202), 0))*(DX202+DY202)/1000.0</f>
        <v>0</v>
      </c>
      <c r="P202">
        <f>2.0/((1/R202-1/Q202)+SIGN(R202)*SQRT((1/R202-1/Q202)*(1/R202-1/Q202) + 4*DL202/((DL202+1)*(DL202+1))*(2*1/R202*1/Q202-1/Q202*1/Q202)))</f>
        <v>0</v>
      </c>
      <c r="Q202">
        <f>IF(LEFT(DM202,1)&lt;&gt;"0",IF(LEFT(DM202,1)="1",3.0,DN202),$D$5+$E$5*(EE202*DX202/($K$5*1000))+$F$5*(EE202*DX202/($K$5*1000))*MAX(MIN(DK202,$J$5),$I$5)*MAX(MIN(DK202,$J$5),$I$5)+$G$5*MAX(MIN(DK202,$J$5),$I$5)*(EE202*DX202/($K$5*1000))+$H$5*(EE202*DX202/($K$5*1000))*(EE202*DX202/($K$5*1000)))</f>
        <v>0</v>
      </c>
      <c r="R202">
        <f>I202*(1000-(1000*0.61365*exp(17.502*V202/(240.97+V202))/(DX202+DY202)+DS202)/2)/(1000*0.61365*exp(17.502*V202/(240.97+V202))/(DX202+DY202)-DS202)</f>
        <v>0</v>
      </c>
      <c r="S202">
        <f>1/((DL202+1)/(P202/1.6)+1/(Q202/1.37)) + DL202/((DL202+1)/(P202/1.6) + DL202/(Q202/1.37))</f>
        <v>0</v>
      </c>
      <c r="T202">
        <f>(DG202*DJ202)</f>
        <v>0</v>
      </c>
      <c r="U202">
        <f>(DZ202+(T202+2*0.95*5.67E-8*(((DZ202+$B$9)+273)^4-(DZ202+273)^4)-44100*I202)/(1.84*29.3*Q202+8*0.95*5.67E-8*(DZ202+273)^3))</f>
        <v>0</v>
      </c>
      <c r="V202">
        <f>($C$9*EA202+$D$9*EB202+$E$9*U202)</f>
        <v>0</v>
      </c>
      <c r="W202">
        <f>0.61365*exp(17.502*V202/(240.97+V202))</f>
        <v>0</v>
      </c>
      <c r="X202">
        <f>(Y202/Z202*100)</f>
        <v>0</v>
      </c>
      <c r="Y202">
        <f>DS202*(DX202+DY202)/1000</f>
        <v>0</v>
      </c>
      <c r="Z202">
        <f>0.61365*exp(17.502*DZ202/(240.97+DZ202))</f>
        <v>0</v>
      </c>
      <c r="AA202">
        <f>(W202-DS202*(DX202+DY202)/1000)</f>
        <v>0</v>
      </c>
      <c r="AB202">
        <f>(-I202*44100)</f>
        <v>0</v>
      </c>
      <c r="AC202">
        <f>2*29.3*Q202*0.92*(DZ202-V202)</f>
        <v>0</v>
      </c>
      <c r="AD202">
        <f>2*0.95*5.67E-8*(((DZ202+$B$9)+273)^4-(V202+273)^4)</f>
        <v>0</v>
      </c>
      <c r="AE202">
        <f>T202+AD202+AB202+AC202</f>
        <v>0</v>
      </c>
      <c r="AF202">
        <f>DW202*AT202*(DR202-DQ202*(1000-AT202*DT202)/(1000-AT202*DS202))/(100*DK202)</f>
        <v>0</v>
      </c>
      <c r="AG202">
        <f>1000*DW202*AT202*(DS202-DT202)/(100*DK202*(1000-AT202*DS202))</f>
        <v>0</v>
      </c>
      <c r="AH202">
        <f>(AI202 - AJ202 - DX202*1E3/(8.314*(DZ202+273.15)) * AL202/DW202 * AK202) * DW202/(100*DK202) * (1000 - DT202)/1000</f>
        <v>0</v>
      </c>
      <c r="AI202">
        <v>1476.641799154195</v>
      </c>
      <c r="AJ202">
        <v>1453.674666666666</v>
      </c>
      <c r="AK202">
        <v>3.442343397755141</v>
      </c>
      <c r="AL202">
        <v>67.30139003579045</v>
      </c>
      <c r="AM202">
        <f>(AO202 - AN202 + DX202*1E3/(8.314*(DZ202+273.15)) * AQ202/DW202 * AP202) * DW202/(100*DK202) * 1000/(1000 - AO202)</f>
        <v>0</v>
      </c>
      <c r="AN202">
        <v>23.71796399844316</v>
      </c>
      <c r="AO202">
        <v>24.30771878787879</v>
      </c>
      <c r="AP202">
        <v>0.005218882940102414</v>
      </c>
      <c r="AQ202">
        <v>93.42874812251745</v>
      </c>
      <c r="AR202">
        <v>0</v>
      </c>
      <c r="AS202">
        <v>0</v>
      </c>
      <c r="AT202">
        <f>IF(AR202*$H$15&gt;=AV202,1.0,(AV202/(AV202-AR202*$H$15)))</f>
        <v>0</v>
      </c>
      <c r="AU202">
        <f>(AT202-1)*100</f>
        <v>0</v>
      </c>
      <c r="AV202">
        <f>MAX(0,($B$15+$C$15*EE202)/(1+$D$15*EE202)*DX202/(DZ202+273)*$E$15)</f>
        <v>0</v>
      </c>
      <c r="AW202" t="s">
        <v>429</v>
      </c>
      <c r="AX202" t="s">
        <v>429</v>
      </c>
      <c r="AY202">
        <v>0</v>
      </c>
      <c r="AZ202">
        <v>0</v>
      </c>
      <c r="BA202">
        <f>1-AY202/AZ202</f>
        <v>0</v>
      </c>
      <c r="BB202">
        <v>0</v>
      </c>
      <c r="BC202" t="s">
        <v>429</v>
      </c>
      <c r="BD202" t="s">
        <v>429</v>
      </c>
      <c r="BE202">
        <v>0</v>
      </c>
      <c r="BF202">
        <v>0</v>
      </c>
      <c r="BG202">
        <f>1-BE202/BF202</f>
        <v>0</v>
      </c>
      <c r="BH202">
        <v>0.5</v>
      </c>
      <c r="BI202">
        <f>DH202</f>
        <v>0</v>
      </c>
      <c r="BJ202">
        <f>K202</f>
        <v>0</v>
      </c>
      <c r="BK202">
        <f>BG202*BH202*BI202</f>
        <v>0</v>
      </c>
      <c r="BL202">
        <f>(BJ202-BB202)/BI202</f>
        <v>0</v>
      </c>
      <c r="BM202">
        <f>(AZ202-BF202)/BF202</f>
        <v>0</v>
      </c>
      <c r="BN202">
        <f>AY202/(BA202+AY202/BF202)</f>
        <v>0</v>
      </c>
      <c r="BO202" t="s">
        <v>429</v>
      </c>
      <c r="BP202">
        <v>0</v>
      </c>
      <c r="BQ202">
        <f>IF(BP202&lt;&gt;0, BP202, BN202)</f>
        <v>0</v>
      </c>
      <c r="BR202">
        <f>1-BQ202/BF202</f>
        <v>0</v>
      </c>
      <c r="BS202">
        <f>(BF202-BE202)/(BF202-BQ202)</f>
        <v>0</v>
      </c>
      <c r="BT202">
        <f>(AZ202-BF202)/(AZ202-BQ202)</f>
        <v>0</v>
      </c>
      <c r="BU202">
        <f>(BF202-BE202)/(BF202-AY202)</f>
        <v>0</v>
      </c>
      <c r="BV202">
        <f>(AZ202-BF202)/(AZ202-AY202)</f>
        <v>0</v>
      </c>
      <c r="BW202">
        <f>(BS202*BQ202/BE202)</f>
        <v>0</v>
      </c>
      <c r="BX202">
        <f>(1-BW202)</f>
        <v>0</v>
      </c>
      <c r="DG202">
        <f>$B$13*EF202+$C$13*EG202+$F$13*ER202*(1-EU202)</f>
        <v>0</v>
      </c>
      <c r="DH202">
        <f>DG202*DI202</f>
        <v>0</v>
      </c>
      <c r="DI202">
        <f>($B$13*$D$11+$C$13*$D$11+$F$13*((FE202+EW202)/MAX(FE202+EW202+FF202, 0.1)*$I$11+FF202/MAX(FE202+EW202+FF202, 0.1)*$J$11))/($B$13+$C$13+$F$13)</f>
        <v>0</v>
      </c>
      <c r="DJ202">
        <f>($B$13*$K$11+$C$13*$K$11+$F$13*((FE202+EW202)/MAX(FE202+EW202+FF202, 0.1)*$P$11+FF202/MAX(FE202+EW202+FF202, 0.1)*$Q$11))/($B$13+$C$13+$F$13)</f>
        <v>0</v>
      </c>
      <c r="DK202">
        <v>1.91</v>
      </c>
      <c r="DL202">
        <v>0.5</v>
      </c>
      <c r="DM202" t="s">
        <v>430</v>
      </c>
      <c r="DN202">
        <v>2</v>
      </c>
      <c r="DO202" t="b">
        <v>1</v>
      </c>
      <c r="DP202">
        <v>1679511560.814285</v>
      </c>
      <c r="DQ202">
        <v>1394.013214285714</v>
      </c>
      <c r="DR202">
        <v>1426.186071428572</v>
      </c>
      <c r="DS202">
        <v>24.28461428571429</v>
      </c>
      <c r="DT202">
        <v>23.67828571428571</v>
      </c>
      <c r="DU202">
        <v>1395.120357142857</v>
      </c>
      <c r="DV202">
        <v>23.98573214285715</v>
      </c>
      <c r="DW202">
        <v>500.0052857142858</v>
      </c>
      <c r="DX202">
        <v>90.00546785714285</v>
      </c>
      <c r="DY202">
        <v>0.1000783178571429</v>
      </c>
      <c r="DZ202">
        <v>26.37013571428571</v>
      </c>
      <c r="EA202">
        <v>27.48099285714286</v>
      </c>
      <c r="EB202">
        <v>999.9000000000002</v>
      </c>
      <c r="EC202">
        <v>0</v>
      </c>
      <c r="ED202">
        <v>0</v>
      </c>
      <c r="EE202">
        <v>9984.846071428572</v>
      </c>
      <c r="EF202">
        <v>0</v>
      </c>
      <c r="EG202">
        <v>12.4464</v>
      </c>
      <c r="EH202">
        <v>-32.17325357142857</v>
      </c>
      <c r="EI202">
        <v>1428.708928571429</v>
      </c>
      <c r="EJ202">
        <v>1460.775357142857</v>
      </c>
      <c r="EK202">
        <v>0.6063325714285713</v>
      </c>
      <c r="EL202">
        <v>1426.186071428572</v>
      </c>
      <c r="EM202">
        <v>23.67828571428571</v>
      </c>
      <c r="EN202">
        <v>2.185748214285714</v>
      </c>
      <c r="EO202">
        <v>2.131175</v>
      </c>
      <c r="EP202">
        <v>18.85824285714286</v>
      </c>
      <c r="EQ202">
        <v>18.45411785714285</v>
      </c>
      <c r="ER202">
        <v>2000.018571428571</v>
      </c>
      <c r="ES202">
        <v>0.9799940357142854</v>
      </c>
      <c r="ET202">
        <v>0.02000616071428571</v>
      </c>
      <c r="EU202">
        <v>0</v>
      </c>
      <c r="EV202">
        <v>164.7663928571428</v>
      </c>
      <c r="EW202">
        <v>5.00078</v>
      </c>
      <c r="EX202">
        <v>3284.152142857144</v>
      </c>
      <c r="EY202">
        <v>16379.76071428571</v>
      </c>
      <c r="EZ202">
        <v>37.49307142857143</v>
      </c>
      <c r="FA202">
        <v>38.625</v>
      </c>
      <c r="FB202">
        <v>38.23414285714286</v>
      </c>
      <c r="FC202">
        <v>38.05546428571428</v>
      </c>
      <c r="FD202">
        <v>38.83242857142857</v>
      </c>
      <c r="FE202">
        <v>1955.108571428571</v>
      </c>
      <c r="FF202">
        <v>39.91</v>
      </c>
      <c r="FG202">
        <v>0</v>
      </c>
      <c r="FH202">
        <v>1679511550.6</v>
      </c>
      <c r="FI202">
        <v>0</v>
      </c>
      <c r="FJ202">
        <v>164.7713461538462</v>
      </c>
      <c r="FK202">
        <v>0.3025982776200093</v>
      </c>
      <c r="FL202">
        <v>-3.073162374119024</v>
      </c>
      <c r="FM202">
        <v>3284.122692307692</v>
      </c>
      <c r="FN202">
        <v>15</v>
      </c>
      <c r="FO202">
        <v>0</v>
      </c>
      <c r="FP202" t="s">
        <v>431</v>
      </c>
      <c r="FQ202">
        <v>1679456443.1</v>
      </c>
      <c r="FR202">
        <v>1679456433.1</v>
      </c>
      <c r="FS202">
        <v>0</v>
      </c>
      <c r="FT202">
        <v>-0.109</v>
      </c>
      <c r="FU202">
        <v>0.019</v>
      </c>
      <c r="FV202">
        <v>-0.823</v>
      </c>
      <c r="FW202">
        <v>0.271</v>
      </c>
      <c r="FX202">
        <v>420</v>
      </c>
      <c r="FY202">
        <v>24</v>
      </c>
      <c r="FZ202">
        <v>0.71</v>
      </c>
      <c r="GA202">
        <v>0.25</v>
      </c>
      <c r="GB202">
        <v>-32.1167475</v>
      </c>
      <c r="GC202">
        <v>-0.2897842401500714</v>
      </c>
      <c r="GD202">
        <v>0.2346731151916432</v>
      </c>
      <c r="GE202">
        <v>0</v>
      </c>
      <c r="GF202">
        <v>0.616743825</v>
      </c>
      <c r="GG202">
        <v>-0.240688333958727</v>
      </c>
      <c r="GH202">
        <v>0.0263197569051155</v>
      </c>
      <c r="GI202">
        <v>1</v>
      </c>
      <c r="GJ202">
        <v>1</v>
      </c>
      <c r="GK202">
        <v>2</v>
      </c>
      <c r="GL202" t="s">
        <v>432</v>
      </c>
      <c r="GM202">
        <v>3.10477</v>
      </c>
      <c r="GN202">
        <v>2.7356</v>
      </c>
      <c r="GO202">
        <v>0.199988</v>
      </c>
      <c r="GP202">
        <v>0.202728</v>
      </c>
      <c r="GQ202">
        <v>0.109069</v>
      </c>
      <c r="GR202">
        <v>0.108579</v>
      </c>
      <c r="GS202">
        <v>20607.6</v>
      </c>
      <c r="GT202">
        <v>20280.2</v>
      </c>
      <c r="GU202">
        <v>26294.5</v>
      </c>
      <c r="GV202">
        <v>25762.9</v>
      </c>
      <c r="GW202">
        <v>37611.6</v>
      </c>
      <c r="GX202">
        <v>35051</v>
      </c>
      <c r="GY202">
        <v>46011.4</v>
      </c>
      <c r="GZ202">
        <v>42547</v>
      </c>
      <c r="HA202">
        <v>1.92257</v>
      </c>
      <c r="HB202">
        <v>1.97127</v>
      </c>
      <c r="HC202">
        <v>0.110857</v>
      </c>
      <c r="HD202">
        <v>0</v>
      </c>
      <c r="HE202">
        <v>25.6692</v>
      </c>
      <c r="HF202">
        <v>999.9</v>
      </c>
      <c r="HG202">
        <v>56.7</v>
      </c>
      <c r="HH202">
        <v>29.1</v>
      </c>
      <c r="HI202">
        <v>25.4852</v>
      </c>
      <c r="HJ202">
        <v>60.9532</v>
      </c>
      <c r="HK202">
        <v>25.2885</v>
      </c>
      <c r="HL202">
        <v>1</v>
      </c>
      <c r="HM202">
        <v>-0.10782</v>
      </c>
      <c r="HN202">
        <v>0.184755</v>
      </c>
      <c r="HO202">
        <v>20.2755</v>
      </c>
      <c r="HP202">
        <v>5.21504</v>
      </c>
      <c r="HQ202">
        <v>11.98</v>
      </c>
      <c r="HR202">
        <v>4.96455</v>
      </c>
      <c r="HS202">
        <v>3.27387</v>
      </c>
      <c r="HT202">
        <v>9999</v>
      </c>
      <c r="HU202">
        <v>9999</v>
      </c>
      <c r="HV202">
        <v>9999</v>
      </c>
      <c r="HW202">
        <v>936.4</v>
      </c>
      <c r="HX202">
        <v>1.86417</v>
      </c>
      <c r="HY202">
        <v>1.86015</v>
      </c>
      <c r="HZ202">
        <v>1.85836</v>
      </c>
      <c r="IA202">
        <v>1.85985</v>
      </c>
      <c r="IB202">
        <v>1.85989</v>
      </c>
      <c r="IC202">
        <v>1.85831</v>
      </c>
      <c r="ID202">
        <v>1.85731</v>
      </c>
      <c r="IE202">
        <v>1.85235</v>
      </c>
      <c r="IF202">
        <v>0</v>
      </c>
      <c r="IG202">
        <v>0</v>
      </c>
      <c r="IH202">
        <v>0</v>
      </c>
      <c r="II202">
        <v>0</v>
      </c>
      <c r="IJ202" t="s">
        <v>433</v>
      </c>
      <c r="IK202" t="s">
        <v>434</v>
      </c>
      <c r="IL202" t="s">
        <v>435</v>
      </c>
      <c r="IM202" t="s">
        <v>435</v>
      </c>
      <c r="IN202" t="s">
        <v>435</v>
      </c>
      <c r="IO202" t="s">
        <v>435</v>
      </c>
      <c r="IP202">
        <v>0</v>
      </c>
      <c r="IQ202">
        <v>100</v>
      </c>
      <c r="IR202">
        <v>100</v>
      </c>
      <c r="IS202">
        <v>-1.12</v>
      </c>
      <c r="IT202">
        <v>0.2995</v>
      </c>
      <c r="IU202">
        <v>-0.3228139330668147</v>
      </c>
      <c r="IV202">
        <v>-0.001399286051689175</v>
      </c>
      <c r="IW202">
        <v>1.297619083215453E-06</v>
      </c>
      <c r="IX202">
        <v>-4.997941095464379E-10</v>
      </c>
      <c r="IY202">
        <v>-0.005634625857734406</v>
      </c>
      <c r="IZ202">
        <v>-0.003512179546530375</v>
      </c>
      <c r="JA202">
        <v>0.0008073039280847738</v>
      </c>
      <c r="JB202">
        <v>-5.485301315548657E-06</v>
      </c>
      <c r="JC202">
        <v>2</v>
      </c>
      <c r="JD202">
        <v>1997</v>
      </c>
      <c r="JE202">
        <v>1</v>
      </c>
      <c r="JF202">
        <v>25</v>
      </c>
      <c r="JG202">
        <v>918.8</v>
      </c>
      <c r="JH202">
        <v>918.9</v>
      </c>
      <c r="JI202">
        <v>3.14697</v>
      </c>
      <c r="JJ202">
        <v>2.60132</v>
      </c>
      <c r="JK202">
        <v>1.49658</v>
      </c>
      <c r="JL202">
        <v>2.39136</v>
      </c>
      <c r="JM202">
        <v>1.54907</v>
      </c>
      <c r="JN202">
        <v>2.40601</v>
      </c>
      <c r="JO202">
        <v>34.3952</v>
      </c>
      <c r="JP202">
        <v>24.2013</v>
      </c>
      <c r="JQ202">
        <v>18</v>
      </c>
      <c r="JR202">
        <v>490.173</v>
      </c>
      <c r="JS202">
        <v>534.508</v>
      </c>
      <c r="JT202">
        <v>24.8875</v>
      </c>
      <c r="JU202">
        <v>25.9076</v>
      </c>
      <c r="JV202">
        <v>30</v>
      </c>
      <c r="JW202">
        <v>25.9817</v>
      </c>
      <c r="JX202">
        <v>25.9313</v>
      </c>
      <c r="JY202">
        <v>63.1382</v>
      </c>
      <c r="JZ202">
        <v>8.926209999999999</v>
      </c>
      <c r="KA202">
        <v>100</v>
      </c>
      <c r="KB202">
        <v>24.9071</v>
      </c>
      <c r="KC202">
        <v>1470.32</v>
      </c>
      <c r="KD202">
        <v>23.7137</v>
      </c>
      <c r="KE202">
        <v>100.524</v>
      </c>
      <c r="KF202">
        <v>100.938</v>
      </c>
    </row>
    <row r="203" spans="1:292">
      <c r="A203">
        <v>185</v>
      </c>
      <c r="B203">
        <v>1679511573.6</v>
      </c>
      <c r="C203">
        <v>2986.099999904633</v>
      </c>
      <c r="D203" t="s">
        <v>803</v>
      </c>
      <c r="E203" t="s">
        <v>804</v>
      </c>
      <c r="F203">
        <v>5</v>
      </c>
      <c r="G203" t="s">
        <v>428</v>
      </c>
      <c r="H203">
        <v>1679511566.1</v>
      </c>
      <c r="I203">
        <f>(J203)/1000</f>
        <v>0</v>
      </c>
      <c r="J203">
        <f>IF(DO203, AM203, AG203)</f>
        <v>0</v>
      </c>
      <c r="K203">
        <f>IF(DO203, AH203, AF203)</f>
        <v>0</v>
      </c>
      <c r="L203">
        <f>DQ203 - IF(AT203&gt;1, K203*DK203*100.0/(AV203*EE203), 0)</f>
        <v>0</v>
      </c>
      <c r="M203">
        <f>((S203-I203/2)*L203-K203)/(S203+I203/2)</f>
        <v>0</v>
      </c>
      <c r="N203">
        <f>M203*(DX203+DY203)/1000.0</f>
        <v>0</v>
      </c>
      <c r="O203">
        <f>(DQ203 - IF(AT203&gt;1, K203*DK203*100.0/(AV203*EE203), 0))*(DX203+DY203)/1000.0</f>
        <v>0</v>
      </c>
      <c r="P203">
        <f>2.0/((1/R203-1/Q203)+SIGN(R203)*SQRT((1/R203-1/Q203)*(1/R203-1/Q203) + 4*DL203/((DL203+1)*(DL203+1))*(2*1/R203*1/Q203-1/Q203*1/Q203)))</f>
        <v>0</v>
      </c>
      <c r="Q203">
        <f>IF(LEFT(DM203,1)&lt;&gt;"0",IF(LEFT(DM203,1)="1",3.0,DN203),$D$5+$E$5*(EE203*DX203/($K$5*1000))+$F$5*(EE203*DX203/($K$5*1000))*MAX(MIN(DK203,$J$5),$I$5)*MAX(MIN(DK203,$J$5),$I$5)+$G$5*MAX(MIN(DK203,$J$5),$I$5)*(EE203*DX203/($K$5*1000))+$H$5*(EE203*DX203/($K$5*1000))*(EE203*DX203/($K$5*1000)))</f>
        <v>0</v>
      </c>
      <c r="R203">
        <f>I203*(1000-(1000*0.61365*exp(17.502*V203/(240.97+V203))/(DX203+DY203)+DS203)/2)/(1000*0.61365*exp(17.502*V203/(240.97+V203))/(DX203+DY203)-DS203)</f>
        <v>0</v>
      </c>
      <c r="S203">
        <f>1/((DL203+1)/(P203/1.6)+1/(Q203/1.37)) + DL203/((DL203+1)/(P203/1.6) + DL203/(Q203/1.37))</f>
        <v>0</v>
      </c>
      <c r="T203">
        <f>(DG203*DJ203)</f>
        <v>0</v>
      </c>
      <c r="U203">
        <f>(DZ203+(T203+2*0.95*5.67E-8*(((DZ203+$B$9)+273)^4-(DZ203+273)^4)-44100*I203)/(1.84*29.3*Q203+8*0.95*5.67E-8*(DZ203+273)^3))</f>
        <v>0</v>
      </c>
      <c r="V203">
        <f>($C$9*EA203+$D$9*EB203+$E$9*U203)</f>
        <v>0</v>
      </c>
      <c r="W203">
        <f>0.61365*exp(17.502*V203/(240.97+V203))</f>
        <v>0</v>
      </c>
      <c r="X203">
        <f>(Y203/Z203*100)</f>
        <v>0</v>
      </c>
      <c r="Y203">
        <f>DS203*(DX203+DY203)/1000</f>
        <v>0</v>
      </c>
      <c r="Z203">
        <f>0.61365*exp(17.502*DZ203/(240.97+DZ203))</f>
        <v>0</v>
      </c>
      <c r="AA203">
        <f>(W203-DS203*(DX203+DY203)/1000)</f>
        <v>0</v>
      </c>
      <c r="AB203">
        <f>(-I203*44100)</f>
        <v>0</v>
      </c>
      <c r="AC203">
        <f>2*29.3*Q203*0.92*(DZ203-V203)</f>
        <v>0</v>
      </c>
      <c r="AD203">
        <f>2*0.95*5.67E-8*(((DZ203+$B$9)+273)^4-(V203+273)^4)</f>
        <v>0</v>
      </c>
      <c r="AE203">
        <f>T203+AD203+AB203+AC203</f>
        <v>0</v>
      </c>
      <c r="AF203">
        <f>DW203*AT203*(DR203-DQ203*(1000-AT203*DT203)/(1000-AT203*DS203))/(100*DK203)</f>
        <v>0</v>
      </c>
      <c r="AG203">
        <f>1000*DW203*AT203*(DS203-DT203)/(100*DK203*(1000-AT203*DS203))</f>
        <v>0</v>
      </c>
      <c r="AH203">
        <f>(AI203 - AJ203 - DX203*1E3/(8.314*(DZ203+273.15)) * AL203/DW203 * AK203) * DW203/(100*DK203) * (1000 - DT203)/1000</f>
        <v>0</v>
      </c>
      <c r="AI203">
        <v>1493.893633893777</v>
      </c>
      <c r="AJ203">
        <v>1470.929090909091</v>
      </c>
      <c r="AK203">
        <v>3.461662091929596</v>
      </c>
      <c r="AL203">
        <v>67.30139003579045</v>
      </c>
      <c r="AM203">
        <f>(AO203 - AN203 + DX203*1E3/(8.314*(DZ203+273.15)) * AQ203/DW203 * AP203) * DW203/(100*DK203) * 1000/(1000 - AO203)</f>
        <v>0</v>
      </c>
      <c r="AN203">
        <v>23.71878835983157</v>
      </c>
      <c r="AO203">
        <v>24.32209272727271</v>
      </c>
      <c r="AP203">
        <v>0.0008958284852238547</v>
      </c>
      <c r="AQ203">
        <v>93.42874812251745</v>
      </c>
      <c r="AR203">
        <v>0</v>
      </c>
      <c r="AS203">
        <v>0</v>
      </c>
      <c r="AT203">
        <f>IF(AR203*$H$15&gt;=AV203,1.0,(AV203/(AV203-AR203*$H$15)))</f>
        <v>0</v>
      </c>
      <c r="AU203">
        <f>(AT203-1)*100</f>
        <v>0</v>
      </c>
      <c r="AV203">
        <f>MAX(0,($B$15+$C$15*EE203)/(1+$D$15*EE203)*DX203/(DZ203+273)*$E$15)</f>
        <v>0</v>
      </c>
      <c r="AW203" t="s">
        <v>429</v>
      </c>
      <c r="AX203" t="s">
        <v>429</v>
      </c>
      <c r="AY203">
        <v>0</v>
      </c>
      <c r="AZ203">
        <v>0</v>
      </c>
      <c r="BA203">
        <f>1-AY203/AZ203</f>
        <v>0</v>
      </c>
      <c r="BB203">
        <v>0</v>
      </c>
      <c r="BC203" t="s">
        <v>429</v>
      </c>
      <c r="BD203" t="s">
        <v>429</v>
      </c>
      <c r="BE203">
        <v>0</v>
      </c>
      <c r="BF203">
        <v>0</v>
      </c>
      <c r="BG203">
        <f>1-BE203/BF203</f>
        <v>0</v>
      </c>
      <c r="BH203">
        <v>0.5</v>
      </c>
      <c r="BI203">
        <f>DH203</f>
        <v>0</v>
      </c>
      <c r="BJ203">
        <f>K203</f>
        <v>0</v>
      </c>
      <c r="BK203">
        <f>BG203*BH203*BI203</f>
        <v>0</v>
      </c>
      <c r="BL203">
        <f>(BJ203-BB203)/BI203</f>
        <v>0</v>
      </c>
      <c r="BM203">
        <f>(AZ203-BF203)/BF203</f>
        <v>0</v>
      </c>
      <c r="BN203">
        <f>AY203/(BA203+AY203/BF203)</f>
        <v>0</v>
      </c>
      <c r="BO203" t="s">
        <v>429</v>
      </c>
      <c r="BP203">
        <v>0</v>
      </c>
      <c r="BQ203">
        <f>IF(BP203&lt;&gt;0, BP203, BN203)</f>
        <v>0</v>
      </c>
      <c r="BR203">
        <f>1-BQ203/BF203</f>
        <v>0</v>
      </c>
      <c r="BS203">
        <f>(BF203-BE203)/(BF203-BQ203)</f>
        <v>0</v>
      </c>
      <c r="BT203">
        <f>(AZ203-BF203)/(AZ203-BQ203)</f>
        <v>0</v>
      </c>
      <c r="BU203">
        <f>(BF203-BE203)/(BF203-AY203)</f>
        <v>0</v>
      </c>
      <c r="BV203">
        <f>(AZ203-BF203)/(AZ203-AY203)</f>
        <v>0</v>
      </c>
      <c r="BW203">
        <f>(BS203*BQ203/BE203)</f>
        <v>0</v>
      </c>
      <c r="BX203">
        <f>(1-BW203)</f>
        <v>0</v>
      </c>
      <c r="DG203">
        <f>$B$13*EF203+$C$13*EG203+$F$13*ER203*(1-EU203)</f>
        <v>0</v>
      </c>
      <c r="DH203">
        <f>DG203*DI203</f>
        <v>0</v>
      </c>
      <c r="DI203">
        <f>($B$13*$D$11+$C$13*$D$11+$F$13*((FE203+EW203)/MAX(FE203+EW203+FF203, 0.1)*$I$11+FF203/MAX(FE203+EW203+FF203, 0.1)*$J$11))/($B$13+$C$13+$F$13)</f>
        <v>0</v>
      </c>
      <c r="DJ203">
        <f>($B$13*$K$11+$C$13*$K$11+$F$13*((FE203+EW203)/MAX(FE203+EW203+FF203, 0.1)*$P$11+FF203/MAX(FE203+EW203+FF203, 0.1)*$Q$11))/($B$13+$C$13+$F$13)</f>
        <v>0</v>
      </c>
      <c r="DK203">
        <v>1.91</v>
      </c>
      <c r="DL203">
        <v>0.5</v>
      </c>
      <c r="DM203" t="s">
        <v>430</v>
      </c>
      <c r="DN203">
        <v>2</v>
      </c>
      <c r="DO203" t="b">
        <v>1</v>
      </c>
      <c r="DP203">
        <v>1679511566.1</v>
      </c>
      <c r="DQ203">
        <v>1411.685185185185</v>
      </c>
      <c r="DR203">
        <v>1443.815185185185</v>
      </c>
      <c r="DS203">
        <v>24.2982925925926</v>
      </c>
      <c r="DT203">
        <v>23.70512592592592</v>
      </c>
      <c r="DU203">
        <v>1412.805185185185</v>
      </c>
      <c r="DV203">
        <v>23.99905925925927</v>
      </c>
      <c r="DW203">
        <v>500.0147037037037</v>
      </c>
      <c r="DX203">
        <v>90.0038851851852</v>
      </c>
      <c r="DY203">
        <v>0.1000310074074074</v>
      </c>
      <c r="DZ203">
        <v>26.37110740740741</v>
      </c>
      <c r="EA203">
        <v>27.48046666666667</v>
      </c>
      <c r="EB203">
        <v>999.9000000000001</v>
      </c>
      <c r="EC203">
        <v>0</v>
      </c>
      <c r="ED203">
        <v>0</v>
      </c>
      <c r="EE203">
        <v>9994.326666666668</v>
      </c>
      <c r="EF203">
        <v>0</v>
      </c>
      <c r="EG203">
        <v>12.4464</v>
      </c>
      <c r="EH203">
        <v>-32.13048148148147</v>
      </c>
      <c r="EI203">
        <v>1446.841481481481</v>
      </c>
      <c r="EJ203">
        <v>1478.872222222222</v>
      </c>
      <c r="EK203">
        <v>0.5931627407407407</v>
      </c>
      <c r="EL203">
        <v>1443.815185185185</v>
      </c>
      <c r="EM203">
        <v>23.70512592592592</v>
      </c>
      <c r="EN203">
        <v>2.18694</v>
      </c>
      <c r="EO203">
        <v>2.133553703703704</v>
      </c>
      <c r="EP203">
        <v>18.86696296296296</v>
      </c>
      <c r="EQ203">
        <v>18.47192962962963</v>
      </c>
      <c r="ER203">
        <v>2000.028148148148</v>
      </c>
      <c r="ES203">
        <v>0.9799941111111109</v>
      </c>
      <c r="ET203">
        <v>0.02000608888888889</v>
      </c>
      <c r="EU203">
        <v>0</v>
      </c>
      <c r="EV203">
        <v>164.8124444444445</v>
      </c>
      <c r="EW203">
        <v>5.00078</v>
      </c>
      <c r="EX203">
        <v>3284.04037037037</v>
      </c>
      <c r="EY203">
        <v>16379.84444444444</v>
      </c>
      <c r="EZ203">
        <v>37.48125925925925</v>
      </c>
      <c r="FA203">
        <v>38.625</v>
      </c>
      <c r="FB203">
        <v>38.26144444444444</v>
      </c>
      <c r="FC203">
        <v>38.03903703703704</v>
      </c>
      <c r="FD203">
        <v>38.82851851851851</v>
      </c>
      <c r="FE203">
        <v>1955.118148148148</v>
      </c>
      <c r="FF203">
        <v>39.91</v>
      </c>
      <c r="FG203">
        <v>0</v>
      </c>
      <c r="FH203">
        <v>1679511556</v>
      </c>
      <c r="FI203">
        <v>0</v>
      </c>
      <c r="FJ203">
        <v>164.83768</v>
      </c>
      <c r="FK203">
        <v>0.3553076899682158</v>
      </c>
      <c r="FL203">
        <v>-1.391538450203565</v>
      </c>
      <c r="FM203">
        <v>3283.9428</v>
      </c>
      <c r="FN203">
        <v>15</v>
      </c>
      <c r="FO203">
        <v>0</v>
      </c>
      <c r="FP203" t="s">
        <v>431</v>
      </c>
      <c r="FQ203">
        <v>1679456443.1</v>
      </c>
      <c r="FR203">
        <v>1679456433.1</v>
      </c>
      <c r="FS203">
        <v>0</v>
      </c>
      <c r="FT203">
        <v>-0.109</v>
      </c>
      <c r="FU203">
        <v>0.019</v>
      </c>
      <c r="FV203">
        <v>-0.823</v>
      </c>
      <c r="FW203">
        <v>0.271</v>
      </c>
      <c r="FX203">
        <v>420</v>
      </c>
      <c r="FY203">
        <v>24</v>
      </c>
      <c r="FZ203">
        <v>0.71</v>
      </c>
      <c r="GA203">
        <v>0.25</v>
      </c>
      <c r="GB203">
        <v>-32.19969268292682</v>
      </c>
      <c r="GC203">
        <v>0.1439770034843463</v>
      </c>
      <c r="GD203">
        <v>0.2118953853596262</v>
      </c>
      <c r="GE203">
        <v>0</v>
      </c>
      <c r="GF203">
        <v>0.6057140731707317</v>
      </c>
      <c r="GG203">
        <v>-0.1746621324041817</v>
      </c>
      <c r="GH203">
        <v>0.02369385003914672</v>
      </c>
      <c r="GI203">
        <v>1</v>
      </c>
      <c r="GJ203">
        <v>1</v>
      </c>
      <c r="GK203">
        <v>2</v>
      </c>
      <c r="GL203" t="s">
        <v>432</v>
      </c>
      <c r="GM203">
        <v>3.10457</v>
      </c>
      <c r="GN203">
        <v>2.7353</v>
      </c>
      <c r="GO203">
        <v>0.201398</v>
      </c>
      <c r="GP203">
        <v>0.204127</v>
      </c>
      <c r="GQ203">
        <v>0.10911</v>
      </c>
      <c r="GR203">
        <v>0.108579</v>
      </c>
      <c r="GS203">
        <v>20571.3</v>
      </c>
      <c r="GT203">
        <v>20244.7</v>
      </c>
      <c r="GU203">
        <v>26294.5</v>
      </c>
      <c r="GV203">
        <v>25762.9</v>
      </c>
      <c r="GW203">
        <v>37610.3</v>
      </c>
      <c r="GX203">
        <v>35051.4</v>
      </c>
      <c r="GY203">
        <v>46011.7</v>
      </c>
      <c r="GZ203">
        <v>42547.3</v>
      </c>
      <c r="HA203">
        <v>1.92237</v>
      </c>
      <c r="HB203">
        <v>1.97127</v>
      </c>
      <c r="HC203">
        <v>0.110947</v>
      </c>
      <c r="HD203">
        <v>0</v>
      </c>
      <c r="HE203">
        <v>25.6707</v>
      </c>
      <c r="HF203">
        <v>999.9</v>
      </c>
      <c r="HG203">
        <v>56.7</v>
      </c>
      <c r="HH203">
        <v>29.1</v>
      </c>
      <c r="HI203">
        <v>25.482</v>
      </c>
      <c r="HJ203">
        <v>60.8432</v>
      </c>
      <c r="HK203">
        <v>25.4848</v>
      </c>
      <c r="HL203">
        <v>1</v>
      </c>
      <c r="HM203">
        <v>-0.107945</v>
      </c>
      <c r="HN203">
        <v>0.156996</v>
      </c>
      <c r="HO203">
        <v>20.2758</v>
      </c>
      <c r="HP203">
        <v>5.21564</v>
      </c>
      <c r="HQ203">
        <v>11.98</v>
      </c>
      <c r="HR203">
        <v>4.96455</v>
      </c>
      <c r="HS203">
        <v>3.27395</v>
      </c>
      <c r="HT203">
        <v>9999</v>
      </c>
      <c r="HU203">
        <v>9999</v>
      </c>
      <c r="HV203">
        <v>9999</v>
      </c>
      <c r="HW203">
        <v>936.4</v>
      </c>
      <c r="HX203">
        <v>1.86417</v>
      </c>
      <c r="HY203">
        <v>1.86013</v>
      </c>
      <c r="HZ203">
        <v>1.85837</v>
      </c>
      <c r="IA203">
        <v>1.85986</v>
      </c>
      <c r="IB203">
        <v>1.85989</v>
      </c>
      <c r="IC203">
        <v>1.85832</v>
      </c>
      <c r="ID203">
        <v>1.85733</v>
      </c>
      <c r="IE203">
        <v>1.85232</v>
      </c>
      <c r="IF203">
        <v>0</v>
      </c>
      <c r="IG203">
        <v>0</v>
      </c>
      <c r="IH203">
        <v>0</v>
      </c>
      <c r="II203">
        <v>0</v>
      </c>
      <c r="IJ203" t="s">
        <v>433</v>
      </c>
      <c r="IK203" t="s">
        <v>434</v>
      </c>
      <c r="IL203" t="s">
        <v>435</v>
      </c>
      <c r="IM203" t="s">
        <v>435</v>
      </c>
      <c r="IN203" t="s">
        <v>435</v>
      </c>
      <c r="IO203" t="s">
        <v>435</v>
      </c>
      <c r="IP203">
        <v>0</v>
      </c>
      <c r="IQ203">
        <v>100</v>
      </c>
      <c r="IR203">
        <v>100</v>
      </c>
      <c r="IS203">
        <v>-1.14</v>
      </c>
      <c r="IT203">
        <v>0.2999</v>
      </c>
      <c r="IU203">
        <v>-0.3228139330668147</v>
      </c>
      <c r="IV203">
        <v>-0.001399286051689175</v>
      </c>
      <c r="IW203">
        <v>1.297619083215453E-06</v>
      </c>
      <c r="IX203">
        <v>-4.997941095464379E-10</v>
      </c>
      <c r="IY203">
        <v>-0.005634625857734406</v>
      </c>
      <c r="IZ203">
        <v>-0.003512179546530375</v>
      </c>
      <c r="JA203">
        <v>0.0008073039280847738</v>
      </c>
      <c r="JB203">
        <v>-5.485301315548657E-06</v>
      </c>
      <c r="JC203">
        <v>2</v>
      </c>
      <c r="JD203">
        <v>1997</v>
      </c>
      <c r="JE203">
        <v>1</v>
      </c>
      <c r="JF203">
        <v>25</v>
      </c>
      <c r="JG203">
        <v>918.8</v>
      </c>
      <c r="JH203">
        <v>919</v>
      </c>
      <c r="JI203">
        <v>3.17627</v>
      </c>
      <c r="JJ203">
        <v>2.60132</v>
      </c>
      <c r="JK203">
        <v>1.49658</v>
      </c>
      <c r="JL203">
        <v>2.39136</v>
      </c>
      <c r="JM203">
        <v>1.54907</v>
      </c>
      <c r="JN203">
        <v>2.42554</v>
      </c>
      <c r="JO203">
        <v>34.3952</v>
      </c>
      <c r="JP203">
        <v>24.2013</v>
      </c>
      <c r="JQ203">
        <v>18</v>
      </c>
      <c r="JR203">
        <v>490.079</v>
      </c>
      <c r="JS203">
        <v>534.529</v>
      </c>
      <c r="JT203">
        <v>24.9047</v>
      </c>
      <c r="JU203">
        <v>25.9098</v>
      </c>
      <c r="JV203">
        <v>30.0002</v>
      </c>
      <c r="JW203">
        <v>25.9841</v>
      </c>
      <c r="JX203">
        <v>25.9335</v>
      </c>
      <c r="JY203">
        <v>63.7352</v>
      </c>
      <c r="JZ203">
        <v>8.926209999999999</v>
      </c>
      <c r="KA203">
        <v>100</v>
      </c>
      <c r="KB203">
        <v>24.9165</v>
      </c>
      <c r="KC203">
        <v>1490.35</v>
      </c>
      <c r="KD203">
        <v>23.7137</v>
      </c>
      <c r="KE203">
        <v>100.525</v>
      </c>
      <c r="KF203">
        <v>100.939</v>
      </c>
    </row>
    <row r="204" spans="1:292">
      <c r="A204">
        <v>186</v>
      </c>
      <c r="B204">
        <v>1679511578.6</v>
      </c>
      <c r="C204">
        <v>2991.099999904633</v>
      </c>
      <c r="D204" t="s">
        <v>805</v>
      </c>
      <c r="E204" t="s">
        <v>806</v>
      </c>
      <c r="F204">
        <v>5</v>
      </c>
      <c r="G204" t="s">
        <v>428</v>
      </c>
      <c r="H204">
        <v>1679511570.814285</v>
      </c>
      <c r="I204">
        <f>(J204)/1000</f>
        <v>0</v>
      </c>
      <c r="J204">
        <f>IF(DO204, AM204, AG204)</f>
        <v>0</v>
      </c>
      <c r="K204">
        <f>IF(DO204, AH204, AF204)</f>
        <v>0</v>
      </c>
      <c r="L204">
        <f>DQ204 - IF(AT204&gt;1, K204*DK204*100.0/(AV204*EE204), 0)</f>
        <v>0</v>
      </c>
      <c r="M204">
        <f>((S204-I204/2)*L204-K204)/(S204+I204/2)</f>
        <v>0</v>
      </c>
      <c r="N204">
        <f>M204*(DX204+DY204)/1000.0</f>
        <v>0</v>
      </c>
      <c r="O204">
        <f>(DQ204 - IF(AT204&gt;1, K204*DK204*100.0/(AV204*EE204), 0))*(DX204+DY204)/1000.0</f>
        <v>0</v>
      </c>
      <c r="P204">
        <f>2.0/((1/R204-1/Q204)+SIGN(R204)*SQRT((1/R204-1/Q204)*(1/R204-1/Q204) + 4*DL204/((DL204+1)*(DL204+1))*(2*1/R204*1/Q204-1/Q204*1/Q204)))</f>
        <v>0</v>
      </c>
      <c r="Q204">
        <f>IF(LEFT(DM204,1)&lt;&gt;"0",IF(LEFT(DM204,1)="1",3.0,DN204),$D$5+$E$5*(EE204*DX204/($K$5*1000))+$F$5*(EE204*DX204/($K$5*1000))*MAX(MIN(DK204,$J$5),$I$5)*MAX(MIN(DK204,$J$5),$I$5)+$G$5*MAX(MIN(DK204,$J$5),$I$5)*(EE204*DX204/($K$5*1000))+$H$5*(EE204*DX204/($K$5*1000))*(EE204*DX204/($K$5*1000)))</f>
        <v>0</v>
      </c>
      <c r="R204">
        <f>I204*(1000-(1000*0.61365*exp(17.502*V204/(240.97+V204))/(DX204+DY204)+DS204)/2)/(1000*0.61365*exp(17.502*V204/(240.97+V204))/(DX204+DY204)-DS204)</f>
        <v>0</v>
      </c>
      <c r="S204">
        <f>1/((DL204+1)/(P204/1.6)+1/(Q204/1.37)) + DL204/((DL204+1)/(P204/1.6) + DL204/(Q204/1.37))</f>
        <v>0</v>
      </c>
      <c r="T204">
        <f>(DG204*DJ204)</f>
        <v>0</v>
      </c>
      <c r="U204">
        <f>(DZ204+(T204+2*0.95*5.67E-8*(((DZ204+$B$9)+273)^4-(DZ204+273)^4)-44100*I204)/(1.84*29.3*Q204+8*0.95*5.67E-8*(DZ204+273)^3))</f>
        <v>0</v>
      </c>
      <c r="V204">
        <f>($C$9*EA204+$D$9*EB204+$E$9*U204)</f>
        <v>0</v>
      </c>
      <c r="W204">
        <f>0.61365*exp(17.502*V204/(240.97+V204))</f>
        <v>0</v>
      </c>
      <c r="X204">
        <f>(Y204/Z204*100)</f>
        <v>0</v>
      </c>
      <c r="Y204">
        <f>DS204*(DX204+DY204)/1000</f>
        <v>0</v>
      </c>
      <c r="Z204">
        <f>0.61365*exp(17.502*DZ204/(240.97+DZ204))</f>
        <v>0</v>
      </c>
      <c r="AA204">
        <f>(W204-DS204*(DX204+DY204)/1000)</f>
        <v>0</v>
      </c>
      <c r="AB204">
        <f>(-I204*44100)</f>
        <v>0</v>
      </c>
      <c r="AC204">
        <f>2*29.3*Q204*0.92*(DZ204-V204)</f>
        <v>0</v>
      </c>
      <c r="AD204">
        <f>2*0.95*5.67E-8*(((DZ204+$B$9)+273)^4-(V204+273)^4)</f>
        <v>0</v>
      </c>
      <c r="AE204">
        <f>T204+AD204+AB204+AC204</f>
        <v>0</v>
      </c>
      <c r="AF204">
        <f>DW204*AT204*(DR204-DQ204*(1000-AT204*DT204)/(1000-AT204*DS204))/(100*DK204)</f>
        <v>0</v>
      </c>
      <c r="AG204">
        <f>1000*DW204*AT204*(DS204-DT204)/(100*DK204*(1000-AT204*DS204))</f>
        <v>0</v>
      </c>
      <c r="AH204">
        <f>(AI204 - AJ204 - DX204*1E3/(8.314*(DZ204+273.15)) * AL204/DW204 * AK204) * DW204/(100*DK204) * (1000 - DT204)/1000</f>
        <v>0</v>
      </c>
      <c r="AI204">
        <v>1511.172432656379</v>
      </c>
      <c r="AJ204">
        <v>1488.155696969697</v>
      </c>
      <c r="AK204">
        <v>3.451248896757487</v>
      </c>
      <c r="AL204">
        <v>67.30139003579045</v>
      </c>
      <c r="AM204">
        <f>(AO204 - AN204 + DX204*1E3/(8.314*(DZ204+273.15)) * AQ204/DW204 * AP204) * DW204/(100*DK204) * 1000/(1000 - AO204)</f>
        <v>0</v>
      </c>
      <c r="AN204">
        <v>23.72026750676883</v>
      </c>
      <c r="AO204">
        <v>24.32891151515152</v>
      </c>
      <c r="AP204">
        <v>0.0002336038095002835</v>
      </c>
      <c r="AQ204">
        <v>93.42874812251745</v>
      </c>
      <c r="AR204">
        <v>0</v>
      </c>
      <c r="AS204">
        <v>0</v>
      </c>
      <c r="AT204">
        <f>IF(AR204*$H$15&gt;=AV204,1.0,(AV204/(AV204-AR204*$H$15)))</f>
        <v>0</v>
      </c>
      <c r="AU204">
        <f>(AT204-1)*100</f>
        <v>0</v>
      </c>
      <c r="AV204">
        <f>MAX(0,($B$15+$C$15*EE204)/(1+$D$15*EE204)*DX204/(DZ204+273)*$E$15)</f>
        <v>0</v>
      </c>
      <c r="AW204" t="s">
        <v>429</v>
      </c>
      <c r="AX204" t="s">
        <v>429</v>
      </c>
      <c r="AY204">
        <v>0</v>
      </c>
      <c r="AZ204">
        <v>0</v>
      </c>
      <c r="BA204">
        <f>1-AY204/AZ204</f>
        <v>0</v>
      </c>
      <c r="BB204">
        <v>0</v>
      </c>
      <c r="BC204" t="s">
        <v>429</v>
      </c>
      <c r="BD204" t="s">
        <v>429</v>
      </c>
      <c r="BE204">
        <v>0</v>
      </c>
      <c r="BF204">
        <v>0</v>
      </c>
      <c r="BG204">
        <f>1-BE204/BF204</f>
        <v>0</v>
      </c>
      <c r="BH204">
        <v>0.5</v>
      </c>
      <c r="BI204">
        <f>DH204</f>
        <v>0</v>
      </c>
      <c r="BJ204">
        <f>K204</f>
        <v>0</v>
      </c>
      <c r="BK204">
        <f>BG204*BH204*BI204</f>
        <v>0</v>
      </c>
      <c r="BL204">
        <f>(BJ204-BB204)/BI204</f>
        <v>0</v>
      </c>
      <c r="BM204">
        <f>(AZ204-BF204)/BF204</f>
        <v>0</v>
      </c>
      <c r="BN204">
        <f>AY204/(BA204+AY204/BF204)</f>
        <v>0</v>
      </c>
      <c r="BO204" t="s">
        <v>429</v>
      </c>
      <c r="BP204">
        <v>0</v>
      </c>
      <c r="BQ204">
        <f>IF(BP204&lt;&gt;0, BP204, BN204)</f>
        <v>0</v>
      </c>
      <c r="BR204">
        <f>1-BQ204/BF204</f>
        <v>0</v>
      </c>
      <c r="BS204">
        <f>(BF204-BE204)/(BF204-BQ204)</f>
        <v>0</v>
      </c>
      <c r="BT204">
        <f>(AZ204-BF204)/(AZ204-BQ204)</f>
        <v>0</v>
      </c>
      <c r="BU204">
        <f>(BF204-BE204)/(BF204-AY204)</f>
        <v>0</v>
      </c>
      <c r="BV204">
        <f>(AZ204-BF204)/(AZ204-AY204)</f>
        <v>0</v>
      </c>
      <c r="BW204">
        <f>(BS204*BQ204/BE204)</f>
        <v>0</v>
      </c>
      <c r="BX204">
        <f>(1-BW204)</f>
        <v>0</v>
      </c>
      <c r="DG204">
        <f>$B$13*EF204+$C$13*EG204+$F$13*ER204*(1-EU204)</f>
        <v>0</v>
      </c>
      <c r="DH204">
        <f>DG204*DI204</f>
        <v>0</v>
      </c>
      <c r="DI204">
        <f>($B$13*$D$11+$C$13*$D$11+$F$13*((FE204+EW204)/MAX(FE204+EW204+FF204, 0.1)*$I$11+FF204/MAX(FE204+EW204+FF204, 0.1)*$J$11))/($B$13+$C$13+$F$13)</f>
        <v>0</v>
      </c>
      <c r="DJ204">
        <f>($B$13*$K$11+$C$13*$K$11+$F$13*((FE204+EW204)/MAX(FE204+EW204+FF204, 0.1)*$P$11+FF204/MAX(FE204+EW204+FF204, 0.1)*$Q$11))/($B$13+$C$13+$F$13)</f>
        <v>0</v>
      </c>
      <c r="DK204">
        <v>1.91</v>
      </c>
      <c r="DL204">
        <v>0.5</v>
      </c>
      <c r="DM204" t="s">
        <v>430</v>
      </c>
      <c r="DN204">
        <v>2</v>
      </c>
      <c r="DO204" t="b">
        <v>1</v>
      </c>
      <c r="DP204">
        <v>1679511570.814285</v>
      </c>
      <c r="DQ204">
        <v>1427.4425</v>
      </c>
      <c r="DR204">
        <v>1459.742857142857</v>
      </c>
      <c r="DS204">
        <v>24.31312857142857</v>
      </c>
      <c r="DT204">
        <v>23.71875357142857</v>
      </c>
      <c r="DU204">
        <v>1428.573571428571</v>
      </c>
      <c r="DV204">
        <v>24.01352857142857</v>
      </c>
      <c r="DW204">
        <v>500.0309285714285</v>
      </c>
      <c r="DX204">
        <v>90.00311785714287</v>
      </c>
      <c r="DY204">
        <v>0.09997064285714287</v>
      </c>
      <c r="DZ204">
        <v>26.37273214285715</v>
      </c>
      <c r="EA204">
        <v>27.48546071428572</v>
      </c>
      <c r="EB204">
        <v>999.9000000000002</v>
      </c>
      <c r="EC204">
        <v>0</v>
      </c>
      <c r="ED204">
        <v>0</v>
      </c>
      <c r="EE204">
        <v>10003.50107142857</v>
      </c>
      <c r="EF204">
        <v>0</v>
      </c>
      <c r="EG204">
        <v>12.4464</v>
      </c>
      <c r="EH204">
        <v>-32.300125</v>
      </c>
      <c r="EI204">
        <v>1463.013928571428</v>
      </c>
      <c r="EJ204">
        <v>1495.206785714286</v>
      </c>
      <c r="EK204">
        <v>0.5943769999999999</v>
      </c>
      <c r="EL204">
        <v>1459.742857142857</v>
      </c>
      <c r="EM204">
        <v>23.71875357142857</v>
      </c>
      <c r="EN204">
        <v>2.188257142857143</v>
      </c>
      <c r="EO204">
        <v>2.134761428571429</v>
      </c>
      <c r="EP204">
        <v>18.87659642857143</v>
      </c>
      <c r="EQ204">
        <v>18.48096071428571</v>
      </c>
      <c r="ER204">
        <v>2000.02</v>
      </c>
      <c r="ES204">
        <v>0.9799940357142854</v>
      </c>
      <c r="ET204">
        <v>0.02000616071428572</v>
      </c>
      <c r="EU204">
        <v>0</v>
      </c>
      <c r="EV204">
        <v>164.7725714285714</v>
      </c>
      <c r="EW204">
        <v>5.00078</v>
      </c>
      <c r="EX204">
        <v>3283.811071428572</v>
      </c>
      <c r="EY204">
        <v>16379.77142857143</v>
      </c>
      <c r="EZ204">
        <v>37.47296428571428</v>
      </c>
      <c r="FA204">
        <v>38.6205</v>
      </c>
      <c r="FB204">
        <v>38.23200000000001</v>
      </c>
      <c r="FC204">
        <v>38.03321428571428</v>
      </c>
      <c r="FD204">
        <v>38.8145357142857</v>
      </c>
      <c r="FE204">
        <v>1955.11</v>
      </c>
      <c r="FF204">
        <v>39.91</v>
      </c>
      <c r="FG204">
        <v>0</v>
      </c>
      <c r="FH204">
        <v>1679511560.8</v>
      </c>
      <c r="FI204">
        <v>0</v>
      </c>
      <c r="FJ204">
        <v>164.74956</v>
      </c>
      <c r="FK204">
        <v>-0.5228461511584274</v>
      </c>
      <c r="FL204">
        <v>-1.274615369558923</v>
      </c>
      <c r="FM204">
        <v>3283.7708</v>
      </c>
      <c r="FN204">
        <v>15</v>
      </c>
      <c r="FO204">
        <v>0</v>
      </c>
      <c r="FP204" t="s">
        <v>431</v>
      </c>
      <c r="FQ204">
        <v>1679456443.1</v>
      </c>
      <c r="FR204">
        <v>1679456433.1</v>
      </c>
      <c r="FS204">
        <v>0</v>
      </c>
      <c r="FT204">
        <v>-0.109</v>
      </c>
      <c r="FU204">
        <v>0.019</v>
      </c>
      <c r="FV204">
        <v>-0.823</v>
      </c>
      <c r="FW204">
        <v>0.271</v>
      </c>
      <c r="FX204">
        <v>420</v>
      </c>
      <c r="FY204">
        <v>24</v>
      </c>
      <c r="FZ204">
        <v>0.71</v>
      </c>
      <c r="GA204">
        <v>0.25</v>
      </c>
      <c r="GB204">
        <v>-32.1976175</v>
      </c>
      <c r="GC204">
        <v>-1.870157223264515</v>
      </c>
      <c r="GD204">
        <v>0.2030629654657639</v>
      </c>
      <c r="GE204">
        <v>0</v>
      </c>
      <c r="GF204">
        <v>0.5967664499999999</v>
      </c>
      <c r="GG204">
        <v>0.02246877298311373</v>
      </c>
      <c r="GH204">
        <v>0.01521405804831506</v>
      </c>
      <c r="GI204">
        <v>1</v>
      </c>
      <c r="GJ204">
        <v>1</v>
      </c>
      <c r="GK204">
        <v>2</v>
      </c>
      <c r="GL204" t="s">
        <v>432</v>
      </c>
      <c r="GM204">
        <v>3.10457</v>
      </c>
      <c r="GN204">
        <v>2.73536</v>
      </c>
      <c r="GO204">
        <v>0.2028</v>
      </c>
      <c r="GP204">
        <v>0.205523</v>
      </c>
      <c r="GQ204">
        <v>0.109129</v>
      </c>
      <c r="GR204">
        <v>0.10858</v>
      </c>
      <c r="GS204">
        <v>20535.1</v>
      </c>
      <c r="GT204">
        <v>20209.3</v>
      </c>
      <c r="GU204">
        <v>26294.3</v>
      </c>
      <c r="GV204">
        <v>25763</v>
      </c>
      <c r="GW204">
        <v>37609.3</v>
      </c>
      <c r="GX204">
        <v>35051.4</v>
      </c>
      <c r="GY204">
        <v>46011.2</v>
      </c>
      <c r="GZ204">
        <v>42547.2</v>
      </c>
      <c r="HA204">
        <v>1.92205</v>
      </c>
      <c r="HB204">
        <v>1.9714</v>
      </c>
      <c r="HC204">
        <v>0.11155</v>
      </c>
      <c r="HD204">
        <v>0</v>
      </c>
      <c r="HE204">
        <v>25.6724</v>
      </c>
      <c r="HF204">
        <v>999.9</v>
      </c>
      <c r="HG204">
        <v>56.7</v>
      </c>
      <c r="HH204">
        <v>29.1</v>
      </c>
      <c r="HI204">
        <v>25.4824</v>
      </c>
      <c r="HJ204">
        <v>60.7632</v>
      </c>
      <c r="HK204">
        <v>25.4607</v>
      </c>
      <c r="HL204">
        <v>1</v>
      </c>
      <c r="HM204">
        <v>-0.107627</v>
      </c>
      <c r="HN204">
        <v>0.168791</v>
      </c>
      <c r="HO204">
        <v>20.2756</v>
      </c>
      <c r="HP204">
        <v>5.21519</v>
      </c>
      <c r="HQ204">
        <v>11.9798</v>
      </c>
      <c r="HR204">
        <v>4.9647</v>
      </c>
      <c r="HS204">
        <v>3.27397</v>
      </c>
      <c r="HT204">
        <v>9999</v>
      </c>
      <c r="HU204">
        <v>9999</v>
      </c>
      <c r="HV204">
        <v>9999</v>
      </c>
      <c r="HW204">
        <v>936.4</v>
      </c>
      <c r="HX204">
        <v>1.86417</v>
      </c>
      <c r="HY204">
        <v>1.86014</v>
      </c>
      <c r="HZ204">
        <v>1.85836</v>
      </c>
      <c r="IA204">
        <v>1.85989</v>
      </c>
      <c r="IB204">
        <v>1.85989</v>
      </c>
      <c r="IC204">
        <v>1.85835</v>
      </c>
      <c r="ID204">
        <v>1.85733</v>
      </c>
      <c r="IE204">
        <v>1.85232</v>
      </c>
      <c r="IF204">
        <v>0</v>
      </c>
      <c r="IG204">
        <v>0</v>
      </c>
      <c r="IH204">
        <v>0</v>
      </c>
      <c r="II204">
        <v>0</v>
      </c>
      <c r="IJ204" t="s">
        <v>433</v>
      </c>
      <c r="IK204" t="s">
        <v>434</v>
      </c>
      <c r="IL204" t="s">
        <v>435</v>
      </c>
      <c r="IM204" t="s">
        <v>435</v>
      </c>
      <c r="IN204" t="s">
        <v>435</v>
      </c>
      <c r="IO204" t="s">
        <v>435</v>
      </c>
      <c r="IP204">
        <v>0</v>
      </c>
      <c r="IQ204">
        <v>100</v>
      </c>
      <c r="IR204">
        <v>100</v>
      </c>
      <c r="IS204">
        <v>-1.15</v>
      </c>
      <c r="IT204">
        <v>0.3</v>
      </c>
      <c r="IU204">
        <v>-0.3228139330668147</v>
      </c>
      <c r="IV204">
        <v>-0.001399286051689175</v>
      </c>
      <c r="IW204">
        <v>1.297619083215453E-06</v>
      </c>
      <c r="IX204">
        <v>-4.997941095464379E-10</v>
      </c>
      <c r="IY204">
        <v>-0.005634625857734406</v>
      </c>
      <c r="IZ204">
        <v>-0.003512179546530375</v>
      </c>
      <c r="JA204">
        <v>0.0008073039280847738</v>
      </c>
      <c r="JB204">
        <v>-5.485301315548657E-06</v>
      </c>
      <c r="JC204">
        <v>2</v>
      </c>
      <c r="JD204">
        <v>1997</v>
      </c>
      <c r="JE204">
        <v>1</v>
      </c>
      <c r="JF204">
        <v>25</v>
      </c>
      <c r="JG204">
        <v>918.9</v>
      </c>
      <c r="JH204">
        <v>919.1</v>
      </c>
      <c r="JI204">
        <v>3.20312</v>
      </c>
      <c r="JJ204">
        <v>2.60864</v>
      </c>
      <c r="JK204">
        <v>1.49658</v>
      </c>
      <c r="JL204">
        <v>2.39136</v>
      </c>
      <c r="JM204">
        <v>1.54907</v>
      </c>
      <c r="JN204">
        <v>2.35718</v>
      </c>
      <c r="JO204">
        <v>34.3952</v>
      </c>
      <c r="JP204">
        <v>24.1926</v>
      </c>
      <c r="JQ204">
        <v>18</v>
      </c>
      <c r="JR204">
        <v>489.905</v>
      </c>
      <c r="JS204">
        <v>534.636</v>
      </c>
      <c r="JT204">
        <v>24.918</v>
      </c>
      <c r="JU204">
        <v>25.912</v>
      </c>
      <c r="JV204">
        <v>30.0003</v>
      </c>
      <c r="JW204">
        <v>25.986</v>
      </c>
      <c r="JX204">
        <v>25.9356</v>
      </c>
      <c r="JY204">
        <v>64.265</v>
      </c>
      <c r="JZ204">
        <v>8.926209999999999</v>
      </c>
      <c r="KA204">
        <v>100</v>
      </c>
      <c r="KB204">
        <v>24.9192</v>
      </c>
      <c r="KC204">
        <v>1503.71</v>
      </c>
      <c r="KD204">
        <v>23.7137</v>
      </c>
      <c r="KE204">
        <v>100.524</v>
      </c>
      <c r="KF204">
        <v>100.939</v>
      </c>
    </row>
    <row r="205" spans="1:292">
      <c r="A205">
        <v>187</v>
      </c>
      <c r="B205">
        <v>1679511583.6</v>
      </c>
      <c r="C205">
        <v>2996.099999904633</v>
      </c>
      <c r="D205" t="s">
        <v>807</v>
      </c>
      <c r="E205" t="s">
        <v>808</v>
      </c>
      <c r="F205">
        <v>5</v>
      </c>
      <c r="G205" t="s">
        <v>428</v>
      </c>
      <c r="H205">
        <v>1679511576.1</v>
      </c>
      <c r="I205">
        <f>(J205)/1000</f>
        <v>0</v>
      </c>
      <c r="J205">
        <f>IF(DO205, AM205, AG205)</f>
        <v>0</v>
      </c>
      <c r="K205">
        <f>IF(DO205, AH205, AF205)</f>
        <v>0</v>
      </c>
      <c r="L205">
        <f>DQ205 - IF(AT205&gt;1, K205*DK205*100.0/(AV205*EE205), 0)</f>
        <v>0</v>
      </c>
      <c r="M205">
        <f>((S205-I205/2)*L205-K205)/(S205+I205/2)</f>
        <v>0</v>
      </c>
      <c r="N205">
        <f>M205*(DX205+DY205)/1000.0</f>
        <v>0</v>
      </c>
      <c r="O205">
        <f>(DQ205 - IF(AT205&gt;1, K205*DK205*100.0/(AV205*EE205), 0))*(DX205+DY205)/1000.0</f>
        <v>0</v>
      </c>
      <c r="P205">
        <f>2.0/((1/R205-1/Q205)+SIGN(R205)*SQRT((1/R205-1/Q205)*(1/R205-1/Q205) + 4*DL205/((DL205+1)*(DL205+1))*(2*1/R205*1/Q205-1/Q205*1/Q205)))</f>
        <v>0</v>
      </c>
      <c r="Q205">
        <f>IF(LEFT(DM205,1)&lt;&gt;"0",IF(LEFT(DM205,1)="1",3.0,DN205),$D$5+$E$5*(EE205*DX205/($K$5*1000))+$F$5*(EE205*DX205/($K$5*1000))*MAX(MIN(DK205,$J$5),$I$5)*MAX(MIN(DK205,$J$5),$I$5)+$G$5*MAX(MIN(DK205,$J$5),$I$5)*(EE205*DX205/($K$5*1000))+$H$5*(EE205*DX205/($K$5*1000))*(EE205*DX205/($K$5*1000)))</f>
        <v>0</v>
      </c>
      <c r="R205">
        <f>I205*(1000-(1000*0.61365*exp(17.502*V205/(240.97+V205))/(DX205+DY205)+DS205)/2)/(1000*0.61365*exp(17.502*V205/(240.97+V205))/(DX205+DY205)-DS205)</f>
        <v>0</v>
      </c>
      <c r="S205">
        <f>1/((DL205+1)/(P205/1.6)+1/(Q205/1.37)) + DL205/((DL205+1)/(P205/1.6) + DL205/(Q205/1.37))</f>
        <v>0</v>
      </c>
      <c r="T205">
        <f>(DG205*DJ205)</f>
        <v>0</v>
      </c>
      <c r="U205">
        <f>(DZ205+(T205+2*0.95*5.67E-8*(((DZ205+$B$9)+273)^4-(DZ205+273)^4)-44100*I205)/(1.84*29.3*Q205+8*0.95*5.67E-8*(DZ205+273)^3))</f>
        <v>0</v>
      </c>
      <c r="V205">
        <f>($C$9*EA205+$D$9*EB205+$E$9*U205)</f>
        <v>0</v>
      </c>
      <c r="W205">
        <f>0.61365*exp(17.502*V205/(240.97+V205))</f>
        <v>0</v>
      </c>
      <c r="X205">
        <f>(Y205/Z205*100)</f>
        <v>0</v>
      </c>
      <c r="Y205">
        <f>DS205*(DX205+DY205)/1000</f>
        <v>0</v>
      </c>
      <c r="Z205">
        <f>0.61365*exp(17.502*DZ205/(240.97+DZ205))</f>
        <v>0</v>
      </c>
      <c r="AA205">
        <f>(W205-DS205*(DX205+DY205)/1000)</f>
        <v>0</v>
      </c>
      <c r="AB205">
        <f>(-I205*44100)</f>
        <v>0</v>
      </c>
      <c r="AC205">
        <f>2*29.3*Q205*0.92*(DZ205-V205)</f>
        <v>0</v>
      </c>
      <c r="AD205">
        <f>2*0.95*5.67E-8*(((DZ205+$B$9)+273)^4-(V205+273)^4)</f>
        <v>0</v>
      </c>
      <c r="AE205">
        <f>T205+AD205+AB205+AC205</f>
        <v>0</v>
      </c>
      <c r="AF205">
        <f>DW205*AT205*(DR205-DQ205*(1000-AT205*DT205)/(1000-AT205*DS205))/(100*DK205)</f>
        <v>0</v>
      </c>
      <c r="AG205">
        <f>1000*DW205*AT205*(DS205-DT205)/(100*DK205*(1000-AT205*DS205))</f>
        <v>0</v>
      </c>
      <c r="AH205">
        <f>(AI205 - AJ205 - DX205*1E3/(8.314*(DZ205+273.15)) * AL205/DW205 * AK205) * DW205/(100*DK205) * (1000 - DT205)/1000</f>
        <v>0</v>
      </c>
      <c r="AI205">
        <v>1528.432775046563</v>
      </c>
      <c r="AJ205">
        <v>1505.47503030303</v>
      </c>
      <c r="AK205">
        <v>3.451014769865366</v>
      </c>
      <c r="AL205">
        <v>67.30139003579045</v>
      </c>
      <c r="AM205">
        <f>(AO205 - AN205 + DX205*1E3/(8.314*(DZ205+273.15)) * AQ205/DW205 * AP205) * DW205/(100*DK205) * 1000/(1000 - AO205)</f>
        <v>0</v>
      </c>
      <c r="AN205">
        <v>23.71978256564027</v>
      </c>
      <c r="AO205">
        <v>24.33052727272727</v>
      </c>
      <c r="AP205">
        <v>2.756041479303723E-05</v>
      </c>
      <c r="AQ205">
        <v>93.42874812251745</v>
      </c>
      <c r="AR205">
        <v>0</v>
      </c>
      <c r="AS205">
        <v>0</v>
      </c>
      <c r="AT205">
        <f>IF(AR205*$H$15&gt;=AV205,1.0,(AV205/(AV205-AR205*$H$15)))</f>
        <v>0</v>
      </c>
      <c r="AU205">
        <f>(AT205-1)*100</f>
        <v>0</v>
      </c>
      <c r="AV205">
        <f>MAX(0,($B$15+$C$15*EE205)/(1+$D$15*EE205)*DX205/(DZ205+273)*$E$15)</f>
        <v>0</v>
      </c>
      <c r="AW205" t="s">
        <v>429</v>
      </c>
      <c r="AX205" t="s">
        <v>429</v>
      </c>
      <c r="AY205">
        <v>0</v>
      </c>
      <c r="AZ205">
        <v>0</v>
      </c>
      <c r="BA205">
        <f>1-AY205/AZ205</f>
        <v>0</v>
      </c>
      <c r="BB205">
        <v>0</v>
      </c>
      <c r="BC205" t="s">
        <v>429</v>
      </c>
      <c r="BD205" t="s">
        <v>429</v>
      </c>
      <c r="BE205">
        <v>0</v>
      </c>
      <c r="BF205">
        <v>0</v>
      </c>
      <c r="BG205">
        <f>1-BE205/BF205</f>
        <v>0</v>
      </c>
      <c r="BH205">
        <v>0.5</v>
      </c>
      <c r="BI205">
        <f>DH205</f>
        <v>0</v>
      </c>
      <c r="BJ205">
        <f>K205</f>
        <v>0</v>
      </c>
      <c r="BK205">
        <f>BG205*BH205*BI205</f>
        <v>0</v>
      </c>
      <c r="BL205">
        <f>(BJ205-BB205)/BI205</f>
        <v>0</v>
      </c>
      <c r="BM205">
        <f>(AZ205-BF205)/BF205</f>
        <v>0</v>
      </c>
      <c r="BN205">
        <f>AY205/(BA205+AY205/BF205)</f>
        <v>0</v>
      </c>
      <c r="BO205" t="s">
        <v>429</v>
      </c>
      <c r="BP205">
        <v>0</v>
      </c>
      <c r="BQ205">
        <f>IF(BP205&lt;&gt;0, BP205, BN205)</f>
        <v>0</v>
      </c>
      <c r="BR205">
        <f>1-BQ205/BF205</f>
        <v>0</v>
      </c>
      <c r="BS205">
        <f>(BF205-BE205)/(BF205-BQ205)</f>
        <v>0</v>
      </c>
      <c r="BT205">
        <f>(AZ205-BF205)/(AZ205-BQ205)</f>
        <v>0</v>
      </c>
      <c r="BU205">
        <f>(BF205-BE205)/(BF205-AY205)</f>
        <v>0</v>
      </c>
      <c r="BV205">
        <f>(AZ205-BF205)/(AZ205-AY205)</f>
        <v>0</v>
      </c>
      <c r="BW205">
        <f>(BS205*BQ205/BE205)</f>
        <v>0</v>
      </c>
      <c r="BX205">
        <f>(1-BW205)</f>
        <v>0</v>
      </c>
      <c r="DG205">
        <f>$B$13*EF205+$C$13*EG205+$F$13*ER205*(1-EU205)</f>
        <v>0</v>
      </c>
      <c r="DH205">
        <f>DG205*DI205</f>
        <v>0</v>
      </c>
      <c r="DI205">
        <f>($B$13*$D$11+$C$13*$D$11+$F$13*((FE205+EW205)/MAX(FE205+EW205+FF205, 0.1)*$I$11+FF205/MAX(FE205+EW205+FF205, 0.1)*$J$11))/($B$13+$C$13+$F$13)</f>
        <v>0</v>
      </c>
      <c r="DJ205">
        <f>($B$13*$K$11+$C$13*$K$11+$F$13*((FE205+EW205)/MAX(FE205+EW205+FF205, 0.1)*$P$11+FF205/MAX(FE205+EW205+FF205, 0.1)*$Q$11))/($B$13+$C$13+$F$13)</f>
        <v>0</v>
      </c>
      <c r="DK205">
        <v>1.91</v>
      </c>
      <c r="DL205">
        <v>0.5</v>
      </c>
      <c r="DM205" t="s">
        <v>430</v>
      </c>
      <c r="DN205">
        <v>2</v>
      </c>
      <c r="DO205" t="b">
        <v>1</v>
      </c>
      <c r="DP205">
        <v>1679511576.1</v>
      </c>
      <c r="DQ205">
        <v>1445.226666666666</v>
      </c>
      <c r="DR205">
        <v>1477.548148148148</v>
      </c>
      <c r="DS205">
        <v>24.32458148148148</v>
      </c>
      <c r="DT205">
        <v>23.71947037037037</v>
      </c>
      <c r="DU205">
        <v>1446.370740740741</v>
      </c>
      <c r="DV205">
        <v>24.02470370370371</v>
      </c>
      <c r="DW205">
        <v>499.9964444444445</v>
      </c>
      <c r="DX205">
        <v>90.00314444444444</v>
      </c>
      <c r="DY205">
        <v>0.09990396296296297</v>
      </c>
      <c r="DZ205">
        <v>26.37375925925926</v>
      </c>
      <c r="EA205">
        <v>27.49149259259259</v>
      </c>
      <c r="EB205">
        <v>999.9000000000001</v>
      </c>
      <c r="EC205">
        <v>0</v>
      </c>
      <c r="ED205">
        <v>0</v>
      </c>
      <c r="EE205">
        <v>10006.35666666667</v>
      </c>
      <c r="EF205">
        <v>0</v>
      </c>
      <c r="EG205">
        <v>12.4464</v>
      </c>
      <c r="EH205">
        <v>-32.32086296296296</v>
      </c>
      <c r="EI205">
        <v>1481.258148148148</v>
      </c>
      <c r="EJ205">
        <v>1513.445555555556</v>
      </c>
      <c r="EK205">
        <v>0.6051207037037037</v>
      </c>
      <c r="EL205">
        <v>1477.548148148148</v>
      </c>
      <c r="EM205">
        <v>23.71947037037037</v>
      </c>
      <c r="EN205">
        <v>2.189289259259259</v>
      </c>
      <c r="EO205">
        <v>2.134827037037037</v>
      </c>
      <c r="EP205">
        <v>18.88414444444444</v>
      </c>
      <c r="EQ205">
        <v>18.48144074074074</v>
      </c>
      <c r="ER205">
        <v>2000.006666666667</v>
      </c>
      <c r="ES205">
        <v>0.9799938888888887</v>
      </c>
      <c r="ET205">
        <v>0.02000630370370371</v>
      </c>
      <c r="EU205">
        <v>0</v>
      </c>
      <c r="EV205">
        <v>164.7998888888889</v>
      </c>
      <c r="EW205">
        <v>5.00078</v>
      </c>
      <c r="EX205">
        <v>3283.767407407408</v>
      </c>
      <c r="EY205">
        <v>16379.65555555555</v>
      </c>
      <c r="EZ205">
        <v>37.46507407407407</v>
      </c>
      <c r="FA205">
        <v>38.61566666666667</v>
      </c>
      <c r="FB205">
        <v>38.28692592592593</v>
      </c>
      <c r="FC205">
        <v>38.02985185185185</v>
      </c>
      <c r="FD205">
        <v>38.80759259259258</v>
      </c>
      <c r="FE205">
        <v>1955.096666666667</v>
      </c>
      <c r="FF205">
        <v>39.91</v>
      </c>
      <c r="FG205">
        <v>0</v>
      </c>
      <c r="FH205">
        <v>1679511565.6</v>
      </c>
      <c r="FI205">
        <v>0</v>
      </c>
      <c r="FJ205">
        <v>164.79044</v>
      </c>
      <c r="FK205">
        <v>0.04123077305575582</v>
      </c>
      <c r="FL205">
        <v>-1.259230756940772</v>
      </c>
      <c r="FM205">
        <v>3283.752</v>
      </c>
      <c r="FN205">
        <v>15</v>
      </c>
      <c r="FO205">
        <v>0</v>
      </c>
      <c r="FP205" t="s">
        <v>431</v>
      </c>
      <c r="FQ205">
        <v>1679456443.1</v>
      </c>
      <c r="FR205">
        <v>1679456433.1</v>
      </c>
      <c r="FS205">
        <v>0</v>
      </c>
      <c r="FT205">
        <v>-0.109</v>
      </c>
      <c r="FU205">
        <v>0.019</v>
      </c>
      <c r="FV205">
        <v>-0.823</v>
      </c>
      <c r="FW205">
        <v>0.271</v>
      </c>
      <c r="FX205">
        <v>420</v>
      </c>
      <c r="FY205">
        <v>24</v>
      </c>
      <c r="FZ205">
        <v>0.71</v>
      </c>
      <c r="GA205">
        <v>0.25</v>
      </c>
      <c r="GB205">
        <v>-32.28662</v>
      </c>
      <c r="GC205">
        <v>-0.3167414634146118</v>
      </c>
      <c r="GD205">
        <v>0.09496948509916259</v>
      </c>
      <c r="GE205">
        <v>0</v>
      </c>
      <c r="GF205">
        <v>0.59842555</v>
      </c>
      <c r="GG205">
        <v>0.1202565028142589</v>
      </c>
      <c r="GH205">
        <v>0.01224973769708968</v>
      </c>
      <c r="GI205">
        <v>1</v>
      </c>
      <c r="GJ205">
        <v>1</v>
      </c>
      <c r="GK205">
        <v>2</v>
      </c>
      <c r="GL205" t="s">
        <v>432</v>
      </c>
      <c r="GM205">
        <v>3.10462</v>
      </c>
      <c r="GN205">
        <v>2.73552</v>
      </c>
      <c r="GO205">
        <v>0.204195</v>
      </c>
      <c r="GP205">
        <v>0.206877</v>
      </c>
      <c r="GQ205">
        <v>0.109137</v>
      </c>
      <c r="GR205">
        <v>0.108574</v>
      </c>
      <c r="GS205">
        <v>20499.1</v>
      </c>
      <c r="GT205">
        <v>20174.8</v>
      </c>
      <c r="GU205">
        <v>26294.1</v>
      </c>
      <c r="GV205">
        <v>25762.9</v>
      </c>
      <c r="GW205">
        <v>37608.9</v>
      </c>
      <c r="GX205">
        <v>35051.6</v>
      </c>
      <c r="GY205">
        <v>46011</v>
      </c>
      <c r="GZ205">
        <v>42546.9</v>
      </c>
      <c r="HA205">
        <v>1.92225</v>
      </c>
      <c r="HB205">
        <v>1.97132</v>
      </c>
      <c r="HC205">
        <v>0.1112</v>
      </c>
      <c r="HD205">
        <v>0</v>
      </c>
      <c r="HE205">
        <v>25.6729</v>
      </c>
      <c r="HF205">
        <v>999.9</v>
      </c>
      <c r="HG205">
        <v>56.7</v>
      </c>
      <c r="HH205">
        <v>29.1</v>
      </c>
      <c r="HI205">
        <v>25.4815</v>
      </c>
      <c r="HJ205">
        <v>60.1132</v>
      </c>
      <c r="HK205">
        <v>25.3005</v>
      </c>
      <c r="HL205">
        <v>1</v>
      </c>
      <c r="HM205">
        <v>-0.107185</v>
      </c>
      <c r="HN205">
        <v>0.191642</v>
      </c>
      <c r="HO205">
        <v>20.2753</v>
      </c>
      <c r="HP205">
        <v>5.21519</v>
      </c>
      <c r="HQ205">
        <v>11.9793</v>
      </c>
      <c r="HR205">
        <v>4.96385</v>
      </c>
      <c r="HS205">
        <v>3.27383</v>
      </c>
      <c r="HT205">
        <v>9999</v>
      </c>
      <c r="HU205">
        <v>9999</v>
      </c>
      <c r="HV205">
        <v>9999</v>
      </c>
      <c r="HW205">
        <v>936.4</v>
      </c>
      <c r="HX205">
        <v>1.86417</v>
      </c>
      <c r="HY205">
        <v>1.86014</v>
      </c>
      <c r="HZ205">
        <v>1.85836</v>
      </c>
      <c r="IA205">
        <v>1.85986</v>
      </c>
      <c r="IB205">
        <v>1.85989</v>
      </c>
      <c r="IC205">
        <v>1.85834</v>
      </c>
      <c r="ID205">
        <v>1.85731</v>
      </c>
      <c r="IE205">
        <v>1.85234</v>
      </c>
      <c r="IF205">
        <v>0</v>
      </c>
      <c r="IG205">
        <v>0</v>
      </c>
      <c r="IH205">
        <v>0</v>
      </c>
      <c r="II205">
        <v>0</v>
      </c>
      <c r="IJ205" t="s">
        <v>433</v>
      </c>
      <c r="IK205" t="s">
        <v>434</v>
      </c>
      <c r="IL205" t="s">
        <v>435</v>
      </c>
      <c r="IM205" t="s">
        <v>435</v>
      </c>
      <c r="IN205" t="s">
        <v>435</v>
      </c>
      <c r="IO205" t="s">
        <v>435</v>
      </c>
      <c r="IP205">
        <v>0</v>
      </c>
      <c r="IQ205">
        <v>100</v>
      </c>
      <c r="IR205">
        <v>100</v>
      </c>
      <c r="IS205">
        <v>-1.16</v>
      </c>
      <c r="IT205">
        <v>0.3001</v>
      </c>
      <c r="IU205">
        <v>-0.3228139330668147</v>
      </c>
      <c r="IV205">
        <v>-0.001399286051689175</v>
      </c>
      <c r="IW205">
        <v>1.297619083215453E-06</v>
      </c>
      <c r="IX205">
        <v>-4.997941095464379E-10</v>
      </c>
      <c r="IY205">
        <v>-0.005634625857734406</v>
      </c>
      <c r="IZ205">
        <v>-0.003512179546530375</v>
      </c>
      <c r="JA205">
        <v>0.0008073039280847738</v>
      </c>
      <c r="JB205">
        <v>-5.485301315548657E-06</v>
      </c>
      <c r="JC205">
        <v>2</v>
      </c>
      <c r="JD205">
        <v>1997</v>
      </c>
      <c r="JE205">
        <v>1</v>
      </c>
      <c r="JF205">
        <v>25</v>
      </c>
      <c r="JG205">
        <v>919</v>
      </c>
      <c r="JH205">
        <v>919.2</v>
      </c>
      <c r="JI205">
        <v>3.23242</v>
      </c>
      <c r="JJ205">
        <v>2.60376</v>
      </c>
      <c r="JK205">
        <v>1.49658</v>
      </c>
      <c r="JL205">
        <v>2.39136</v>
      </c>
      <c r="JM205">
        <v>1.54907</v>
      </c>
      <c r="JN205">
        <v>2.3291</v>
      </c>
      <c r="JO205">
        <v>34.3952</v>
      </c>
      <c r="JP205">
        <v>24.1926</v>
      </c>
      <c r="JQ205">
        <v>18</v>
      </c>
      <c r="JR205">
        <v>490.042</v>
      </c>
      <c r="JS205">
        <v>534.611</v>
      </c>
      <c r="JT205">
        <v>24.923</v>
      </c>
      <c r="JU205">
        <v>25.9142</v>
      </c>
      <c r="JV205">
        <v>30.0005</v>
      </c>
      <c r="JW205">
        <v>25.9885</v>
      </c>
      <c r="JX205">
        <v>25.9384</v>
      </c>
      <c r="JY205">
        <v>64.8609</v>
      </c>
      <c r="JZ205">
        <v>8.926209999999999</v>
      </c>
      <c r="KA205">
        <v>100</v>
      </c>
      <c r="KB205">
        <v>24.9254</v>
      </c>
      <c r="KC205">
        <v>1523.75</v>
      </c>
      <c r="KD205">
        <v>23.7137</v>
      </c>
      <c r="KE205">
        <v>100.523</v>
      </c>
      <c r="KF205">
        <v>100.938</v>
      </c>
    </row>
    <row r="206" spans="1:292">
      <c r="A206">
        <v>188</v>
      </c>
      <c r="B206">
        <v>1679511588.6</v>
      </c>
      <c r="C206">
        <v>3001.099999904633</v>
      </c>
      <c r="D206" t="s">
        <v>809</v>
      </c>
      <c r="E206" t="s">
        <v>810</v>
      </c>
      <c r="F206">
        <v>5</v>
      </c>
      <c r="G206" t="s">
        <v>428</v>
      </c>
      <c r="H206">
        <v>1679511580.814285</v>
      </c>
      <c r="I206">
        <f>(J206)/1000</f>
        <v>0</v>
      </c>
      <c r="J206">
        <f>IF(DO206, AM206, AG206)</f>
        <v>0</v>
      </c>
      <c r="K206">
        <f>IF(DO206, AH206, AF206)</f>
        <v>0</v>
      </c>
      <c r="L206">
        <f>DQ206 - IF(AT206&gt;1, K206*DK206*100.0/(AV206*EE206), 0)</f>
        <v>0</v>
      </c>
      <c r="M206">
        <f>((S206-I206/2)*L206-K206)/(S206+I206/2)</f>
        <v>0</v>
      </c>
      <c r="N206">
        <f>M206*(DX206+DY206)/1000.0</f>
        <v>0</v>
      </c>
      <c r="O206">
        <f>(DQ206 - IF(AT206&gt;1, K206*DK206*100.0/(AV206*EE206), 0))*(DX206+DY206)/1000.0</f>
        <v>0</v>
      </c>
      <c r="P206">
        <f>2.0/((1/R206-1/Q206)+SIGN(R206)*SQRT((1/R206-1/Q206)*(1/R206-1/Q206) + 4*DL206/((DL206+1)*(DL206+1))*(2*1/R206*1/Q206-1/Q206*1/Q206)))</f>
        <v>0</v>
      </c>
      <c r="Q206">
        <f>IF(LEFT(DM206,1)&lt;&gt;"0",IF(LEFT(DM206,1)="1",3.0,DN206),$D$5+$E$5*(EE206*DX206/($K$5*1000))+$F$5*(EE206*DX206/($K$5*1000))*MAX(MIN(DK206,$J$5),$I$5)*MAX(MIN(DK206,$J$5),$I$5)+$G$5*MAX(MIN(DK206,$J$5),$I$5)*(EE206*DX206/($K$5*1000))+$H$5*(EE206*DX206/($K$5*1000))*(EE206*DX206/($K$5*1000)))</f>
        <v>0</v>
      </c>
      <c r="R206">
        <f>I206*(1000-(1000*0.61365*exp(17.502*V206/(240.97+V206))/(DX206+DY206)+DS206)/2)/(1000*0.61365*exp(17.502*V206/(240.97+V206))/(DX206+DY206)-DS206)</f>
        <v>0</v>
      </c>
      <c r="S206">
        <f>1/((DL206+1)/(P206/1.6)+1/(Q206/1.37)) + DL206/((DL206+1)/(P206/1.6) + DL206/(Q206/1.37))</f>
        <v>0</v>
      </c>
      <c r="T206">
        <f>(DG206*DJ206)</f>
        <v>0</v>
      </c>
      <c r="U206">
        <f>(DZ206+(T206+2*0.95*5.67E-8*(((DZ206+$B$9)+273)^4-(DZ206+273)^4)-44100*I206)/(1.84*29.3*Q206+8*0.95*5.67E-8*(DZ206+273)^3))</f>
        <v>0</v>
      </c>
      <c r="V206">
        <f>($C$9*EA206+$D$9*EB206+$E$9*U206)</f>
        <v>0</v>
      </c>
      <c r="W206">
        <f>0.61365*exp(17.502*V206/(240.97+V206))</f>
        <v>0</v>
      </c>
      <c r="X206">
        <f>(Y206/Z206*100)</f>
        <v>0</v>
      </c>
      <c r="Y206">
        <f>DS206*(DX206+DY206)/1000</f>
        <v>0</v>
      </c>
      <c r="Z206">
        <f>0.61365*exp(17.502*DZ206/(240.97+DZ206))</f>
        <v>0</v>
      </c>
      <c r="AA206">
        <f>(W206-DS206*(DX206+DY206)/1000)</f>
        <v>0</v>
      </c>
      <c r="AB206">
        <f>(-I206*44100)</f>
        <v>0</v>
      </c>
      <c r="AC206">
        <f>2*29.3*Q206*0.92*(DZ206-V206)</f>
        <v>0</v>
      </c>
      <c r="AD206">
        <f>2*0.95*5.67E-8*(((DZ206+$B$9)+273)^4-(V206+273)^4)</f>
        <v>0</v>
      </c>
      <c r="AE206">
        <f>T206+AD206+AB206+AC206</f>
        <v>0</v>
      </c>
      <c r="AF206">
        <f>DW206*AT206*(DR206-DQ206*(1000-AT206*DT206)/(1000-AT206*DS206))/(100*DK206)</f>
        <v>0</v>
      </c>
      <c r="AG206">
        <f>1000*DW206*AT206*(DS206-DT206)/(100*DK206*(1000-AT206*DS206))</f>
        <v>0</v>
      </c>
      <c r="AH206">
        <f>(AI206 - AJ206 - DX206*1E3/(8.314*(DZ206+273.15)) * AL206/DW206 * AK206) * DW206/(100*DK206) * (1000 - DT206)/1000</f>
        <v>0</v>
      </c>
      <c r="AI206">
        <v>1545.407914251314</v>
      </c>
      <c r="AJ206">
        <v>1522.458363636363</v>
      </c>
      <c r="AK206">
        <v>3.394333725453509</v>
      </c>
      <c r="AL206">
        <v>67.30139003579045</v>
      </c>
      <c r="AM206">
        <f>(AO206 - AN206 + DX206*1E3/(8.314*(DZ206+273.15)) * AQ206/DW206 * AP206) * DW206/(100*DK206) * 1000/(1000 - AO206)</f>
        <v>0</v>
      </c>
      <c r="AN206">
        <v>23.71887137183593</v>
      </c>
      <c r="AO206">
        <v>24.33120727272727</v>
      </c>
      <c r="AP206">
        <v>-1.493127363557481E-05</v>
      </c>
      <c r="AQ206">
        <v>93.42874812251745</v>
      </c>
      <c r="AR206">
        <v>0</v>
      </c>
      <c r="AS206">
        <v>0</v>
      </c>
      <c r="AT206">
        <f>IF(AR206*$H$15&gt;=AV206,1.0,(AV206/(AV206-AR206*$H$15)))</f>
        <v>0</v>
      </c>
      <c r="AU206">
        <f>(AT206-1)*100</f>
        <v>0</v>
      </c>
      <c r="AV206">
        <f>MAX(0,($B$15+$C$15*EE206)/(1+$D$15*EE206)*DX206/(DZ206+273)*$E$15)</f>
        <v>0</v>
      </c>
      <c r="AW206" t="s">
        <v>429</v>
      </c>
      <c r="AX206" t="s">
        <v>429</v>
      </c>
      <c r="AY206">
        <v>0</v>
      </c>
      <c r="AZ206">
        <v>0</v>
      </c>
      <c r="BA206">
        <f>1-AY206/AZ206</f>
        <v>0</v>
      </c>
      <c r="BB206">
        <v>0</v>
      </c>
      <c r="BC206" t="s">
        <v>429</v>
      </c>
      <c r="BD206" t="s">
        <v>429</v>
      </c>
      <c r="BE206">
        <v>0</v>
      </c>
      <c r="BF206">
        <v>0</v>
      </c>
      <c r="BG206">
        <f>1-BE206/BF206</f>
        <v>0</v>
      </c>
      <c r="BH206">
        <v>0.5</v>
      </c>
      <c r="BI206">
        <f>DH206</f>
        <v>0</v>
      </c>
      <c r="BJ206">
        <f>K206</f>
        <v>0</v>
      </c>
      <c r="BK206">
        <f>BG206*BH206*BI206</f>
        <v>0</v>
      </c>
      <c r="BL206">
        <f>(BJ206-BB206)/BI206</f>
        <v>0</v>
      </c>
      <c r="BM206">
        <f>(AZ206-BF206)/BF206</f>
        <v>0</v>
      </c>
      <c r="BN206">
        <f>AY206/(BA206+AY206/BF206)</f>
        <v>0</v>
      </c>
      <c r="BO206" t="s">
        <v>429</v>
      </c>
      <c r="BP206">
        <v>0</v>
      </c>
      <c r="BQ206">
        <f>IF(BP206&lt;&gt;0, BP206, BN206)</f>
        <v>0</v>
      </c>
      <c r="BR206">
        <f>1-BQ206/BF206</f>
        <v>0</v>
      </c>
      <c r="BS206">
        <f>(BF206-BE206)/(BF206-BQ206)</f>
        <v>0</v>
      </c>
      <c r="BT206">
        <f>(AZ206-BF206)/(AZ206-BQ206)</f>
        <v>0</v>
      </c>
      <c r="BU206">
        <f>(BF206-BE206)/(BF206-AY206)</f>
        <v>0</v>
      </c>
      <c r="BV206">
        <f>(AZ206-BF206)/(AZ206-AY206)</f>
        <v>0</v>
      </c>
      <c r="BW206">
        <f>(BS206*BQ206/BE206)</f>
        <v>0</v>
      </c>
      <c r="BX206">
        <f>(1-BW206)</f>
        <v>0</v>
      </c>
      <c r="DG206">
        <f>$B$13*EF206+$C$13*EG206+$F$13*ER206*(1-EU206)</f>
        <v>0</v>
      </c>
      <c r="DH206">
        <f>DG206*DI206</f>
        <v>0</v>
      </c>
      <c r="DI206">
        <f>($B$13*$D$11+$C$13*$D$11+$F$13*((FE206+EW206)/MAX(FE206+EW206+FF206, 0.1)*$I$11+FF206/MAX(FE206+EW206+FF206, 0.1)*$J$11))/($B$13+$C$13+$F$13)</f>
        <v>0</v>
      </c>
      <c r="DJ206">
        <f>($B$13*$K$11+$C$13*$K$11+$F$13*((FE206+EW206)/MAX(FE206+EW206+FF206, 0.1)*$P$11+FF206/MAX(FE206+EW206+FF206, 0.1)*$Q$11))/($B$13+$C$13+$F$13)</f>
        <v>0</v>
      </c>
      <c r="DK206">
        <v>1.91</v>
      </c>
      <c r="DL206">
        <v>0.5</v>
      </c>
      <c r="DM206" t="s">
        <v>430</v>
      </c>
      <c r="DN206">
        <v>2</v>
      </c>
      <c r="DO206" t="b">
        <v>1</v>
      </c>
      <c r="DP206">
        <v>1679511580.814285</v>
      </c>
      <c r="DQ206">
        <v>1461.064285714286</v>
      </c>
      <c r="DR206">
        <v>1493.364642857143</v>
      </c>
      <c r="DS206">
        <v>24.32886428571428</v>
      </c>
      <c r="DT206">
        <v>23.71931071428571</v>
      </c>
      <c r="DU206">
        <v>1462.22</v>
      </c>
      <c r="DV206">
        <v>24.02888928571429</v>
      </c>
      <c r="DW206">
        <v>500.0075714285715</v>
      </c>
      <c r="DX206">
        <v>90.00375357142858</v>
      </c>
      <c r="DY206">
        <v>0.09998839285714287</v>
      </c>
      <c r="DZ206">
        <v>26.37587857142858</v>
      </c>
      <c r="EA206">
        <v>27.49502142857143</v>
      </c>
      <c r="EB206">
        <v>999.9000000000002</v>
      </c>
      <c r="EC206">
        <v>0</v>
      </c>
      <c r="ED206">
        <v>0</v>
      </c>
      <c r="EE206">
        <v>9995.818928571429</v>
      </c>
      <c r="EF206">
        <v>0</v>
      </c>
      <c r="EG206">
        <v>12.4464</v>
      </c>
      <c r="EH206">
        <v>-32.30044642857143</v>
      </c>
      <c r="EI206">
        <v>1497.496428571429</v>
      </c>
      <c r="EJ206">
        <v>1529.646428571428</v>
      </c>
      <c r="EK206">
        <v>0.6095753571428572</v>
      </c>
      <c r="EL206">
        <v>1493.364642857143</v>
      </c>
      <c r="EM206">
        <v>23.71931071428571</v>
      </c>
      <c r="EN206">
        <v>2.189691071428571</v>
      </c>
      <c r="EO206">
        <v>2.134827142857143</v>
      </c>
      <c r="EP206">
        <v>18.88707857142857</v>
      </c>
      <c r="EQ206">
        <v>18.48143214285714</v>
      </c>
      <c r="ER206">
        <v>2000.023571428571</v>
      </c>
      <c r="ES206">
        <v>0.9799940357142854</v>
      </c>
      <c r="ET206">
        <v>0.02000615357142857</v>
      </c>
      <c r="EU206">
        <v>0</v>
      </c>
      <c r="EV206">
        <v>164.7796428571428</v>
      </c>
      <c r="EW206">
        <v>5.00078</v>
      </c>
      <c r="EX206">
        <v>3283.761785714286</v>
      </c>
      <c r="EY206">
        <v>16379.79285714286</v>
      </c>
      <c r="EZ206">
        <v>37.45507142857143</v>
      </c>
      <c r="FA206">
        <v>38.60699999999999</v>
      </c>
      <c r="FB206">
        <v>38.31014285714286</v>
      </c>
      <c r="FC206">
        <v>38.04214285714285</v>
      </c>
      <c r="FD206">
        <v>38.79878571428571</v>
      </c>
      <c r="FE206">
        <v>1955.113571428572</v>
      </c>
      <c r="FF206">
        <v>39.91</v>
      </c>
      <c r="FG206">
        <v>0</v>
      </c>
      <c r="FH206">
        <v>1679511571</v>
      </c>
      <c r="FI206">
        <v>0</v>
      </c>
      <c r="FJ206">
        <v>164.7433076923077</v>
      </c>
      <c r="FK206">
        <v>0.4174358954049177</v>
      </c>
      <c r="FL206">
        <v>0.8601709568030338</v>
      </c>
      <c r="FM206">
        <v>3283.714615384616</v>
      </c>
      <c r="FN206">
        <v>15</v>
      </c>
      <c r="FO206">
        <v>0</v>
      </c>
      <c r="FP206" t="s">
        <v>431</v>
      </c>
      <c r="FQ206">
        <v>1679456443.1</v>
      </c>
      <c r="FR206">
        <v>1679456433.1</v>
      </c>
      <c r="FS206">
        <v>0</v>
      </c>
      <c r="FT206">
        <v>-0.109</v>
      </c>
      <c r="FU206">
        <v>0.019</v>
      </c>
      <c r="FV206">
        <v>-0.823</v>
      </c>
      <c r="FW206">
        <v>0.271</v>
      </c>
      <c r="FX206">
        <v>420</v>
      </c>
      <c r="FY206">
        <v>24</v>
      </c>
      <c r="FZ206">
        <v>0.71</v>
      </c>
      <c r="GA206">
        <v>0.25</v>
      </c>
      <c r="GB206">
        <v>-32.27925</v>
      </c>
      <c r="GC206">
        <v>0.3086454033771727</v>
      </c>
      <c r="GD206">
        <v>0.1089280152210627</v>
      </c>
      <c r="GE206">
        <v>0</v>
      </c>
      <c r="GF206">
        <v>0.6054925000000001</v>
      </c>
      <c r="GG206">
        <v>0.07042113320825412</v>
      </c>
      <c r="GH206">
        <v>0.007248689305660712</v>
      </c>
      <c r="GI206">
        <v>1</v>
      </c>
      <c r="GJ206">
        <v>1</v>
      </c>
      <c r="GK206">
        <v>2</v>
      </c>
      <c r="GL206" t="s">
        <v>432</v>
      </c>
      <c r="GM206">
        <v>3.1046</v>
      </c>
      <c r="GN206">
        <v>2.73537</v>
      </c>
      <c r="GO206">
        <v>0.205553</v>
      </c>
      <c r="GP206">
        <v>0.208247</v>
      </c>
      <c r="GQ206">
        <v>0.109136</v>
      </c>
      <c r="GR206">
        <v>0.108568</v>
      </c>
      <c r="GS206">
        <v>20463.9</v>
      </c>
      <c r="GT206">
        <v>20139.7</v>
      </c>
      <c r="GU206">
        <v>26293.7</v>
      </c>
      <c r="GV206">
        <v>25762.6</v>
      </c>
      <c r="GW206">
        <v>37608.8</v>
      </c>
      <c r="GX206">
        <v>35051.5</v>
      </c>
      <c r="GY206">
        <v>46010.6</v>
      </c>
      <c r="GZ206">
        <v>42546.3</v>
      </c>
      <c r="HA206">
        <v>1.92218</v>
      </c>
      <c r="HB206">
        <v>1.97127</v>
      </c>
      <c r="HC206">
        <v>0.111774</v>
      </c>
      <c r="HD206">
        <v>0</v>
      </c>
      <c r="HE206">
        <v>25.6741</v>
      </c>
      <c r="HF206">
        <v>999.9</v>
      </c>
      <c r="HG206">
        <v>56.6</v>
      </c>
      <c r="HH206">
        <v>29.1</v>
      </c>
      <c r="HI206">
        <v>25.4426</v>
      </c>
      <c r="HJ206">
        <v>60.6032</v>
      </c>
      <c r="HK206">
        <v>25.3005</v>
      </c>
      <c r="HL206">
        <v>1</v>
      </c>
      <c r="HM206">
        <v>-0.107017</v>
      </c>
      <c r="HN206">
        <v>0.19119</v>
      </c>
      <c r="HO206">
        <v>20.2755</v>
      </c>
      <c r="HP206">
        <v>5.21489</v>
      </c>
      <c r="HQ206">
        <v>11.9796</v>
      </c>
      <c r="HR206">
        <v>4.9646</v>
      </c>
      <c r="HS206">
        <v>3.27387</v>
      </c>
      <c r="HT206">
        <v>9999</v>
      </c>
      <c r="HU206">
        <v>9999</v>
      </c>
      <c r="HV206">
        <v>9999</v>
      </c>
      <c r="HW206">
        <v>936.4</v>
      </c>
      <c r="HX206">
        <v>1.86417</v>
      </c>
      <c r="HY206">
        <v>1.86014</v>
      </c>
      <c r="HZ206">
        <v>1.85837</v>
      </c>
      <c r="IA206">
        <v>1.85986</v>
      </c>
      <c r="IB206">
        <v>1.85989</v>
      </c>
      <c r="IC206">
        <v>1.85833</v>
      </c>
      <c r="ID206">
        <v>1.85731</v>
      </c>
      <c r="IE206">
        <v>1.85237</v>
      </c>
      <c r="IF206">
        <v>0</v>
      </c>
      <c r="IG206">
        <v>0</v>
      </c>
      <c r="IH206">
        <v>0</v>
      </c>
      <c r="II206">
        <v>0</v>
      </c>
      <c r="IJ206" t="s">
        <v>433</v>
      </c>
      <c r="IK206" t="s">
        <v>434</v>
      </c>
      <c r="IL206" t="s">
        <v>435</v>
      </c>
      <c r="IM206" t="s">
        <v>435</v>
      </c>
      <c r="IN206" t="s">
        <v>435</v>
      </c>
      <c r="IO206" t="s">
        <v>435</v>
      </c>
      <c r="IP206">
        <v>0</v>
      </c>
      <c r="IQ206">
        <v>100</v>
      </c>
      <c r="IR206">
        <v>100</v>
      </c>
      <c r="IS206">
        <v>-1.18</v>
      </c>
      <c r="IT206">
        <v>0.3001</v>
      </c>
      <c r="IU206">
        <v>-0.3228139330668147</v>
      </c>
      <c r="IV206">
        <v>-0.001399286051689175</v>
      </c>
      <c r="IW206">
        <v>1.297619083215453E-06</v>
      </c>
      <c r="IX206">
        <v>-4.997941095464379E-10</v>
      </c>
      <c r="IY206">
        <v>-0.005634625857734406</v>
      </c>
      <c r="IZ206">
        <v>-0.003512179546530375</v>
      </c>
      <c r="JA206">
        <v>0.0008073039280847738</v>
      </c>
      <c r="JB206">
        <v>-5.485301315548657E-06</v>
      </c>
      <c r="JC206">
        <v>2</v>
      </c>
      <c r="JD206">
        <v>1997</v>
      </c>
      <c r="JE206">
        <v>1</v>
      </c>
      <c r="JF206">
        <v>25</v>
      </c>
      <c r="JG206">
        <v>919.1</v>
      </c>
      <c r="JH206">
        <v>919.3</v>
      </c>
      <c r="JI206">
        <v>3.25928</v>
      </c>
      <c r="JJ206">
        <v>2.60132</v>
      </c>
      <c r="JK206">
        <v>1.49658</v>
      </c>
      <c r="JL206">
        <v>2.39136</v>
      </c>
      <c r="JM206">
        <v>1.54907</v>
      </c>
      <c r="JN206">
        <v>2.40356</v>
      </c>
      <c r="JO206">
        <v>34.3952</v>
      </c>
      <c r="JP206">
        <v>24.2013</v>
      </c>
      <c r="JQ206">
        <v>18</v>
      </c>
      <c r="JR206">
        <v>490.016</v>
      </c>
      <c r="JS206">
        <v>534.592</v>
      </c>
      <c r="JT206">
        <v>24.9273</v>
      </c>
      <c r="JU206">
        <v>25.9164</v>
      </c>
      <c r="JV206">
        <v>30.0003</v>
      </c>
      <c r="JW206">
        <v>25.9907</v>
      </c>
      <c r="JX206">
        <v>25.94</v>
      </c>
      <c r="JY206">
        <v>65.38500000000001</v>
      </c>
      <c r="JZ206">
        <v>8.926209999999999</v>
      </c>
      <c r="KA206">
        <v>100</v>
      </c>
      <c r="KB206">
        <v>24.9267</v>
      </c>
      <c r="KC206">
        <v>1537.11</v>
      </c>
      <c r="KD206">
        <v>23.7137</v>
      </c>
      <c r="KE206">
        <v>100.522</v>
      </c>
      <c r="KF206">
        <v>100.937</v>
      </c>
    </row>
    <row r="207" spans="1:292">
      <c r="A207">
        <v>189</v>
      </c>
      <c r="B207">
        <v>1679511593.6</v>
      </c>
      <c r="C207">
        <v>3006.099999904633</v>
      </c>
      <c r="D207" t="s">
        <v>811</v>
      </c>
      <c r="E207" t="s">
        <v>812</v>
      </c>
      <c r="F207">
        <v>5</v>
      </c>
      <c r="G207" t="s">
        <v>428</v>
      </c>
      <c r="H207">
        <v>1679511586.1</v>
      </c>
      <c r="I207">
        <f>(J207)/1000</f>
        <v>0</v>
      </c>
      <c r="J207">
        <f>IF(DO207, AM207, AG207)</f>
        <v>0</v>
      </c>
      <c r="K207">
        <f>IF(DO207, AH207, AF207)</f>
        <v>0</v>
      </c>
      <c r="L207">
        <f>DQ207 - IF(AT207&gt;1, K207*DK207*100.0/(AV207*EE207), 0)</f>
        <v>0</v>
      </c>
      <c r="M207">
        <f>((S207-I207/2)*L207-K207)/(S207+I207/2)</f>
        <v>0</v>
      </c>
      <c r="N207">
        <f>M207*(DX207+DY207)/1000.0</f>
        <v>0</v>
      </c>
      <c r="O207">
        <f>(DQ207 - IF(AT207&gt;1, K207*DK207*100.0/(AV207*EE207), 0))*(DX207+DY207)/1000.0</f>
        <v>0</v>
      </c>
      <c r="P207">
        <f>2.0/((1/R207-1/Q207)+SIGN(R207)*SQRT((1/R207-1/Q207)*(1/R207-1/Q207) + 4*DL207/((DL207+1)*(DL207+1))*(2*1/R207*1/Q207-1/Q207*1/Q207)))</f>
        <v>0</v>
      </c>
      <c r="Q207">
        <f>IF(LEFT(DM207,1)&lt;&gt;"0",IF(LEFT(DM207,1)="1",3.0,DN207),$D$5+$E$5*(EE207*DX207/($K$5*1000))+$F$5*(EE207*DX207/($K$5*1000))*MAX(MIN(DK207,$J$5),$I$5)*MAX(MIN(DK207,$J$5),$I$5)+$G$5*MAX(MIN(DK207,$J$5),$I$5)*(EE207*DX207/($K$5*1000))+$H$5*(EE207*DX207/($K$5*1000))*(EE207*DX207/($K$5*1000)))</f>
        <v>0</v>
      </c>
      <c r="R207">
        <f>I207*(1000-(1000*0.61365*exp(17.502*V207/(240.97+V207))/(DX207+DY207)+DS207)/2)/(1000*0.61365*exp(17.502*V207/(240.97+V207))/(DX207+DY207)-DS207)</f>
        <v>0</v>
      </c>
      <c r="S207">
        <f>1/((DL207+1)/(P207/1.6)+1/(Q207/1.37)) + DL207/((DL207+1)/(P207/1.6) + DL207/(Q207/1.37))</f>
        <v>0</v>
      </c>
      <c r="T207">
        <f>(DG207*DJ207)</f>
        <v>0</v>
      </c>
      <c r="U207">
        <f>(DZ207+(T207+2*0.95*5.67E-8*(((DZ207+$B$9)+273)^4-(DZ207+273)^4)-44100*I207)/(1.84*29.3*Q207+8*0.95*5.67E-8*(DZ207+273)^3))</f>
        <v>0</v>
      </c>
      <c r="V207">
        <f>($C$9*EA207+$D$9*EB207+$E$9*U207)</f>
        <v>0</v>
      </c>
      <c r="W207">
        <f>0.61365*exp(17.502*V207/(240.97+V207))</f>
        <v>0</v>
      </c>
      <c r="X207">
        <f>(Y207/Z207*100)</f>
        <v>0</v>
      </c>
      <c r="Y207">
        <f>DS207*(DX207+DY207)/1000</f>
        <v>0</v>
      </c>
      <c r="Z207">
        <f>0.61365*exp(17.502*DZ207/(240.97+DZ207))</f>
        <v>0</v>
      </c>
      <c r="AA207">
        <f>(W207-DS207*(DX207+DY207)/1000)</f>
        <v>0</v>
      </c>
      <c r="AB207">
        <f>(-I207*44100)</f>
        <v>0</v>
      </c>
      <c r="AC207">
        <f>2*29.3*Q207*0.92*(DZ207-V207)</f>
        <v>0</v>
      </c>
      <c r="AD207">
        <f>2*0.95*5.67E-8*(((DZ207+$B$9)+273)^4-(V207+273)^4)</f>
        <v>0</v>
      </c>
      <c r="AE207">
        <f>T207+AD207+AB207+AC207</f>
        <v>0</v>
      </c>
      <c r="AF207">
        <f>DW207*AT207*(DR207-DQ207*(1000-AT207*DT207)/(1000-AT207*DS207))/(100*DK207)</f>
        <v>0</v>
      </c>
      <c r="AG207">
        <f>1000*DW207*AT207*(DS207-DT207)/(100*DK207*(1000-AT207*DS207))</f>
        <v>0</v>
      </c>
      <c r="AH207">
        <f>(AI207 - AJ207 - DX207*1E3/(8.314*(DZ207+273.15)) * AL207/DW207 * AK207) * DW207/(100*DK207) * (1000 - DT207)/1000</f>
        <v>0</v>
      </c>
      <c r="AI207">
        <v>1562.618338010478</v>
      </c>
      <c r="AJ207">
        <v>1539.659393939394</v>
      </c>
      <c r="AK207">
        <v>3.445022350858025</v>
      </c>
      <c r="AL207">
        <v>67.30139003579045</v>
      </c>
      <c r="AM207">
        <f>(AO207 - AN207 + DX207*1E3/(8.314*(DZ207+273.15)) * AQ207/DW207 * AP207) * DW207/(100*DK207) * 1000/(1000 - AO207)</f>
        <v>0</v>
      </c>
      <c r="AN207">
        <v>23.71509072169951</v>
      </c>
      <c r="AO207">
        <v>24.32889696969697</v>
      </c>
      <c r="AP207">
        <v>-1.823413848631908E-05</v>
      </c>
      <c r="AQ207">
        <v>93.42874812251745</v>
      </c>
      <c r="AR207">
        <v>0</v>
      </c>
      <c r="AS207">
        <v>0</v>
      </c>
      <c r="AT207">
        <f>IF(AR207*$H$15&gt;=AV207,1.0,(AV207/(AV207-AR207*$H$15)))</f>
        <v>0</v>
      </c>
      <c r="AU207">
        <f>(AT207-1)*100</f>
        <v>0</v>
      </c>
      <c r="AV207">
        <f>MAX(0,($B$15+$C$15*EE207)/(1+$D$15*EE207)*DX207/(DZ207+273)*$E$15)</f>
        <v>0</v>
      </c>
      <c r="AW207" t="s">
        <v>429</v>
      </c>
      <c r="AX207" t="s">
        <v>429</v>
      </c>
      <c r="AY207">
        <v>0</v>
      </c>
      <c r="AZ207">
        <v>0</v>
      </c>
      <c r="BA207">
        <f>1-AY207/AZ207</f>
        <v>0</v>
      </c>
      <c r="BB207">
        <v>0</v>
      </c>
      <c r="BC207" t="s">
        <v>429</v>
      </c>
      <c r="BD207" t="s">
        <v>429</v>
      </c>
      <c r="BE207">
        <v>0</v>
      </c>
      <c r="BF207">
        <v>0</v>
      </c>
      <c r="BG207">
        <f>1-BE207/BF207</f>
        <v>0</v>
      </c>
      <c r="BH207">
        <v>0.5</v>
      </c>
      <c r="BI207">
        <f>DH207</f>
        <v>0</v>
      </c>
      <c r="BJ207">
        <f>K207</f>
        <v>0</v>
      </c>
      <c r="BK207">
        <f>BG207*BH207*BI207</f>
        <v>0</v>
      </c>
      <c r="BL207">
        <f>(BJ207-BB207)/BI207</f>
        <v>0</v>
      </c>
      <c r="BM207">
        <f>(AZ207-BF207)/BF207</f>
        <v>0</v>
      </c>
      <c r="BN207">
        <f>AY207/(BA207+AY207/BF207)</f>
        <v>0</v>
      </c>
      <c r="BO207" t="s">
        <v>429</v>
      </c>
      <c r="BP207">
        <v>0</v>
      </c>
      <c r="BQ207">
        <f>IF(BP207&lt;&gt;0, BP207, BN207)</f>
        <v>0</v>
      </c>
      <c r="BR207">
        <f>1-BQ207/BF207</f>
        <v>0</v>
      </c>
      <c r="BS207">
        <f>(BF207-BE207)/(BF207-BQ207)</f>
        <v>0</v>
      </c>
      <c r="BT207">
        <f>(AZ207-BF207)/(AZ207-BQ207)</f>
        <v>0</v>
      </c>
      <c r="BU207">
        <f>(BF207-BE207)/(BF207-AY207)</f>
        <v>0</v>
      </c>
      <c r="BV207">
        <f>(AZ207-BF207)/(AZ207-AY207)</f>
        <v>0</v>
      </c>
      <c r="BW207">
        <f>(BS207*BQ207/BE207)</f>
        <v>0</v>
      </c>
      <c r="BX207">
        <f>(1-BW207)</f>
        <v>0</v>
      </c>
      <c r="DG207">
        <f>$B$13*EF207+$C$13*EG207+$F$13*ER207*(1-EU207)</f>
        <v>0</v>
      </c>
      <c r="DH207">
        <f>DG207*DI207</f>
        <v>0</v>
      </c>
      <c r="DI207">
        <f>($B$13*$D$11+$C$13*$D$11+$F$13*((FE207+EW207)/MAX(FE207+EW207+FF207, 0.1)*$I$11+FF207/MAX(FE207+EW207+FF207, 0.1)*$J$11))/($B$13+$C$13+$F$13)</f>
        <v>0</v>
      </c>
      <c r="DJ207">
        <f>($B$13*$K$11+$C$13*$K$11+$F$13*((FE207+EW207)/MAX(FE207+EW207+FF207, 0.1)*$P$11+FF207/MAX(FE207+EW207+FF207, 0.1)*$Q$11))/($B$13+$C$13+$F$13)</f>
        <v>0</v>
      </c>
      <c r="DK207">
        <v>1.91</v>
      </c>
      <c r="DL207">
        <v>0.5</v>
      </c>
      <c r="DM207" t="s">
        <v>430</v>
      </c>
      <c r="DN207">
        <v>2</v>
      </c>
      <c r="DO207" t="b">
        <v>1</v>
      </c>
      <c r="DP207">
        <v>1679511586.1</v>
      </c>
      <c r="DQ207">
        <v>1478.802962962963</v>
      </c>
      <c r="DR207">
        <v>1511.042222222222</v>
      </c>
      <c r="DS207">
        <v>24.33062222222222</v>
      </c>
      <c r="DT207">
        <v>23.71752592592593</v>
      </c>
      <c r="DU207">
        <v>1479.973703703704</v>
      </c>
      <c r="DV207">
        <v>24.03058518518518</v>
      </c>
      <c r="DW207">
        <v>500.007074074074</v>
      </c>
      <c r="DX207">
        <v>90.0033925925926</v>
      </c>
      <c r="DY207">
        <v>0.09995068148148149</v>
      </c>
      <c r="DZ207">
        <v>26.37737777777778</v>
      </c>
      <c r="EA207">
        <v>27.49724444444444</v>
      </c>
      <c r="EB207">
        <v>999.9000000000001</v>
      </c>
      <c r="EC207">
        <v>0</v>
      </c>
      <c r="ED207">
        <v>0</v>
      </c>
      <c r="EE207">
        <v>10003.92444444444</v>
      </c>
      <c r="EF207">
        <v>0</v>
      </c>
      <c r="EG207">
        <v>12.4464</v>
      </c>
      <c r="EH207">
        <v>-32.23974814814814</v>
      </c>
      <c r="EI207">
        <v>1515.680370370371</v>
      </c>
      <c r="EJ207">
        <v>1547.751481481481</v>
      </c>
      <c r="EK207">
        <v>0.6131012222222222</v>
      </c>
      <c r="EL207">
        <v>1511.042222222222</v>
      </c>
      <c r="EM207">
        <v>23.71752592592593</v>
      </c>
      <c r="EN207">
        <v>2.189839259259259</v>
      </c>
      <c r="EO207">
        <v>2.134658148148148</v>
      </c>
      <c r="EP207">
        <v>18.88816666666667</v>
      </c>
      <c r="EQ207">
        <v>18.48017777777778</v>
      </c>
      <c r="ER207">
        <v>2000.015555555555</v>
      </c>
      <c r="ES207">
        <v>0.9799938888888887</v>
      </c>
      <c r="ET207">
        <v>0.0200063</v>
      </c>
      <c r="EU207">
        <v>0</v>
      </c>
      <c r="EV207">
        <v>164.8458888888889</v>
      </c>
      <c r="EW207">
        <v>5.00078</v>
      </c>
      <c r="EX207">
        <v>3283.805555555556</v>
      </c>
      <c r="EY207">
        <v>16379.72962962963</v>
      </c>
      <c r="EZ207">
        <v>37.44881481481481</v>
      </c>
      <c r="FA207">
        <v>38.60166666666666</v>
      </c>
      <c r="FB207">
        <v>38.36792592592593</v>
      </c>
      <c r="FC207">
        <v>38.03451851851852</v>
      </c>
      <c r="FD207">
        <v>38.80292592592593</v>
      </c>
      <c r="FE207">
        <v>1955.105555555556</v>
      </c>
      <c r="FF207">
        <v>39.91</v>
      </c>
      <c r="FG207">
        <v>0</v>
      </c>
      <c r="FH207">
        <v>1679511575.8</v>
      </c>
      <c r="FI207">
        <v>0</v>
      </c>
      <c r="FJ207">
        <v>164.8056538461538</v>
      </c>
      <c r="FK207">
        <v>-0.07210256013841423</v>
      </c>
      <c r="FL207">
        <v>1.812307695235533</v>
      </c>
      <c r="FM207">
        <v>3283.794230769231</v>
      </c>
      <c r="FN207">
        <v>15</v>
      </c>
      <c r="FO207">
        <v>0</v>
      </c>
      <c r="FP207" t="s">
        <v>431</v>
      </c>
      <c r="FQ207">
        <v>1679456443.1</v>
      </c>
      <c r="FR207">
        <v>1679456433.1</v>
      </c>
      <c r="FS207">
        <v>0</v>
      </c>
      <c r="FT207">
        <v>-0.109</v>
      </c>
      <c r="FU207">
        <v>0.019</v>
      </c>
      <c r="FV207">
        <v>-0.823</v>
      </c>
      <c r="FW207">
        <v>0.271</v>
      </c>
      <c r="FX207">
        <v>420</v>
      </c>
      <c r="FY207">
        <v>24</v>
      </c>
      <c r="FZ207">
        <v>0.71</v>
      </c>
      <c r="GA207">
        <v>0.25</v>
      </c>
      <c r="GB207">
        <v>-32.29021951219512</v>
      </c>
      <c r="GC207">
        <v>0.4378787456446553</v>
      </c>
      <c r="GD207">
        <v>0.1239069619877366</v>
      </c>
      <c r="GE207">
        <v>0</v>
      </c>
      <c r="GF207">
        <v>0.610764756097561</v>
      </c>
      <c r="GG207">
        <v>0.04163360278745623</v>
      </c>
      <c r="GH207">
        <v>0.004236196284982772</v>
      </c>
      <c r="GI207">
        <v>1</v>
      </c>
      <c r="GJ207">
        <v>1</v>
      </c>
      <c r="GK207">
        <v>2</v>
      </c>
      <c r="GL207" t="s">
        <v>432</v>
      </c>
      <c r="GM207">
        <v>3.10459</v>
      </c>
      <c r="GN207">
        <v>2.7356</v>
      </c>
      <c r="GO207">
        <v>0.206919</v>
      </c>
      <c r="GP207">
        <v>0.209575</v>
      </c>
      <c r="GQ207">
        <v>0.109125</v>
      </c>
      <c r="GR207">
        <v>0.108559</v>
      </c>
      <c r="GS207">
        <v>20428.6</v>
      </c>
      <c r="GT207">
        <v>20105.9</v>
      </c>
      <c r="GU207">
        <v>26293.6</v>
      </c>
      <c r="GV207">
        <v>25762.5</v>
      </c>
      <c r="GW207">
        <v>37609.3</v>
      </c>
      <c r="GX207">
        <v>35052.1</v>
      </c>
      <c r="GY207">
        <v>46010.5</v>
      </c>
      <c r="GZ207">
        <v>42546.3</v>
      </c>
      <c r="HA207">
        <v>1.92213</v>
      </c>
      <c r="HB207">
        <v>1.97132</v>
      </c>
      <c r="HC207">
        <v>0.111677</v>
      </c>
      <c r="HD207">
        <v>0</v>
      </c>
      <c r="HE207">
        <v>25.675</v>
      </c>
      <c r="HF207">
        <v>999.9</v>
      </c>
      <c r="HG207">
        <v>56.6</v>
      </c>
      <c r="HH207">
        <v>29.1</v>
      </c>
      <c r="HI207">
        <v>25.4394</v>
      </c>
      <c r="HJ207">
        <v>60.4632</v>
      </c>
      <c r="HK207">
        <v>25.4647</v>
      </c>
      <c r="HL207">
        <v>1</v>
      </c>
      <c r="HM207">
        <v>-0.106552</v>
      </c>
      <c r="HN207">
        <v>0.22153</v>
      </c>
      <c r="HO207">
        <v>20.2755</v>
      </c>
      <c r="HP207">
        <v>5.21594</v>
      </c>
      <c r="HQ207">
        <v>11.9796</v>
      </c>
      <c r="HR207">
        <v>4.9648</v>
      </c>
      <c r="HS207">
        <v>3.27405</v>
      </c>
      <c r="HT207">
        <v>9999</v>
      </c>
      <c r="HU207">
        <v>9999</v>
      </c>
      <c r="HV207">
        <v>9999</v>
      </c>
      <c r="HW207">
        <v>936.5</v>
      </c>
      <c r="HX207">
        <v>1.86417</v>
      </c>
      <c r="HY207">
        <v>1.86016</v>
      </c>
      <c r="HZ207">
        <v>1.85835</v>
      </c>
      <c r="IA207">
        <v>1.85987</v>
      </c>
      <c r="IB207">
        <v>1.85989</v>
      </c>
      <c r="IC207">
        <v>1.85833</v>
      </c>
      <c r="ID207">
        <v>1.8573</v>
      </c>
      <c r="IE207">
        <v>1.85234</v>
      </c>
      <c r="IF207">
        <v>0</v>
      </c>
      <c r="IG207">
        <v>0</v>
      </c>
      <c r="IH207">
        <v>0</v>
      </c>
      <c r="II207">
        <v>0</v>
      </c>
      <c r="IJ207" t="s">
        <v>433</v>
      </c>
      <c r="IK207" t="s">
        <v>434</v>
      </c>
      <c r="IL207" t="s">
        <v>435</v>
      </c>
      <c r="IM207" t="s">
        <v>435</v>
      </c>
      <c r="IN207" t="s">
        <v>435</v>
      </c>
      <c r="IO207" t="s">
        <v>435</v>
      </c>
      <c r="IP207">
        <v>0</v>
      </c>
      <c r="IQ207">
        <v>100</v>
      </c>
      <c r="IR207">
        <v>100</v>
      </c>
      <c r="IS207">
        <v>-1.19</v>
      </c>
      <c r="IT207">
        <v>0.3</v>
      </c>
      <c r="IU207">
        <v>-0.3228139330668147</v>
      </c>
      <c r="IV207">
        <v>-0.001399286051689175</v>
      </c>
      <c r="IW207">
        <v>1.297619083215453E-06</v>
      </c>
      <c r="IX207">
        <v>-4.997941095464379E-10</v>
      </c>
      <c r="IY207">
        <v>-0.005634625857734406</v>
      </c>
      <c r="IZ207">
        <v>-0.003512179546530375</v>
      </c>
      <c r="JA207">
        <v>0.0008073039280847738</v>
      </c>
      <c r="JB207">
        <v>-5.485301315548657E-06</v>
      </c>
      <c r="JC207">
        <v>2</v>
      </c>
      <c r="JD207">
        <v>1997</v>
      </c>
      <c r="JE207">
        <v>1</v>
      </c>
      <c r="JF207">
        <v>25</v>
      </c>
      <c r="JG207">
        <v>919.2</v>
      </c>
      <c r="JH207">
        <v>919.3</v>
      </c>
      <c r="JI207">
        <v>3.28857</v>
      </c>
      <c r="JJ207">
        <v>2.60376</v>
      </c>
      <c r="JK207">
        <v>1.49658</v>
      </c>
      <c r="JL207">
        <v>2.39258</v>
      </c>
      <c r="JM207">
        <v>1.54907</v>
      </c>
      <c r="JN207">
        <v>2.42676</v>
      </c>
      <c r="JO207">
        <v>34.3952</v>
      </c>
      <c r="JP207">
        <v>24.1926</v>
      </c>
      <c r="JQ207">
        <v>18</v>
      </c>
      <c r="JR207">
        <v>490.005</v>
      </c>
      <c r="JS207">
        <v>534.647</v>
      </c>
      <c r="JT207">
        <v>24.9288</v>
      </c>
      <c r="JU207">
        <v>25.9185</v>
      </c>
      <c r="JV207">
        <v>30.0004</v>
      </c>
      <c r="JW207">
        <v>25.9929</v>
      </c>
      <c r="JX207">
        <v>25.9421</v>
      </c>
      <c r="JY207">
        <v>65.98520000000001</v>
      </c>
      <c r="JZ207">
        <v>8.926209999999999</v>
      </c>
      <c r="KA207">
        <v>100</v>
      </c>
      <c r="KB207">
        <v>24.8733</v>
      </c>
      <c r="KC207">
        <v>1557.15</v>
      </c>
      <c r="KD207">
        <v>23.7137</v>
      </c>
      <c r="KE207">
        <v>100.522</v>
      </c>
      <c r="KF207">
        <v>100.937</v>
      </c>
    </row>
    <row r="208" spans="1:292">
      <c r="A208">
        <v>190</v>
      </c>
      <c r="B208">
        <v>1679511598.6</v>
      </c>
      <c r="C208">
        <v>3011.099999904633</v>
      </c>
      <c r="D208" t="s">
        <v>813</v>
      </c>
      <c r="E208" t="s">
        <v>814</v>
      </c>
      <c r="F208">
        <v>5</v>
      </c>
      <c r="G208" t="s">
        <v>428</v>
      </c>
      <c r="H208">
        <v>1679511590.814285</v>
      </c>
      <c r="I208">
        <f>(J208)/1000</f>
        <v>0</v>
      </c>
      <c r="J208">
        <f>IF(DO208, AM208, AG208)</f>
        <v>0</v>
      </c>
      <c r="K208">
        <f>IF(DO208, AH208, AF208)</f>
        <v>0</v>
      </c>
      <c r="L208">
        <f>DQ208 - IF(AT208&gt;1, K208*DK208*100.0/(AV208*EE208), 0)</f>
        <v>0</v>
      </c>
      <c r="M208">
        <f>((S208-I208/2)*L208-K208)/(S208+I208/2)</f>
        <v>0</v>
      </c>
      <c r="N208">
        <f>M208*(DX208+DY208)/1000.0</f>
        <v>0</v>
      </c>
      <c r="O208">
        <f>(DQ208 - IF(AT208&gt;1, K208*DK208*100.0/(AV208*EE208), 0))*(DX208+DY208)/1000.0</f>
        <v>0</v>
      </c>
      <c r="P208">
        <f>2.0/((1/R208-1/Q208)+SIGN(R208)*SQRT((1/R208-1/Q208)*(1/R208-1/Q208) + 4*DL208/((DL208+1)*(DL208+1))*(2*1/R208*1/Q208-1/Q208*1/Q208)))</f>
        <v>0</v>
      </c>
      <c r="Q208">
        <f>IF(LEFT(DM208,1)&lt;&gt;"0",IF(LEFT(DM208,1)="1",3.0,DN208),$D$5+$E$5*(EE208*DX208/($K$5*1000))+$F$5*(EE208*DX208/($K$5*1000))*MAX(MIN(DK208,$J$5),$I$5)*MAX(MIN(DK208,$J$5),$I$5)+$G$5*MAX(MIN(DK208,$J$5),$I$5)*(EE208*DX208/($K$5*1000))+$H$5*(EE208*DX208/($K$5*1000))*(EE208*DX208/($K$5*1000)))</f>
        <v>0</v>
      </c>
      <c r="R208">
        <f>I208*(1000-(1000*0.61365*exp(17.502*V208/(240.97+V208))/(DX208+DY208)+DS208)/2)/(1000*0.61365*exp(17.502*V208/(240.97+V208))/(DX208+DY208)-DS208)</f>
        <v>0</v>
      </c>
      <c r="S208">
        <f>1/((DL208+1)/(P208/1.6)+1/(Q208/1.37)) + DL208/((DL208+1)/(P208/1.6) + DL208/(Q208/1.37))</f>
        <v>0</v>
      </c>
      <c r="T208">
        <f>(DG208*DJ208)</f>
        <v>0</v>
      </c>
      <c r="U208">
        <f>(DZ208+(T208+2*0.95*5.67E-8*(((DZ208+$B$9)+273)^4-(DZ208+273)^4)-44100*I208)/(1.84*29.3*Q208+8*0.95*5.67E-8*(DZ208+273)^3))</f>
        <v>0</v>
      </c>
      <c r="V208">
        <f>($C$9*EA208+$D$9*EB208+$E$9*U208)</f>
        <v>0</v>
      </c>
      <c r="W208">
        <f>0.61365*exp(17.502*V208/(240.97+V208))</f>
        <v>0</v>
      </c>
      <c r="X208">
        <f>(Y208/Z208*100)</f>
        <v>0</v>
      </c>
      <c r="Y208">
        <f>DS208*(DX208+DY208)/1000</f>
        <v>0</v>
      </c>
      <c r="Z208">
        <f>0.61365*exp(17.502*DZ208/(240.97+DZ208))</f>
        <v>0</v>
      </c>
      <c r="AA208">
        <f>(W208-DS208*(DX208+DY208)/1000)</f>
        <v>0</v>
      </c>
      <c r="AB208">
        <f>(-I208*44100)</f>
        <v>0</v>
      </c>
      <c r="AC208">
        <f>2*29.3*Q208*0.92*(DZ208-V208)</f>
        <v>0</v>
      </c>
      <c r="AD208">
        <f>2*0.95*5.67E-8*(((DZ208+$B$9)+273)^4-(V208+273)^4)</f>
        <v>0</v>
      </c>
      <c r="AE208">
        <f>T208+AD208+AB208+AC208</f>
        <v>0</v>
      </c>
      <c r="AF208">
        <f>DW208*AT208*(DR208-DQ208*(1000-AT208*DT208)/(1000-AT208*DS208))/(100*DK208)</f>
        <v>0</v>
      </c>
      <c r="AG208">
        <f>1000*DW208*AT208*(DS208-DT208)/(100*DK208*(1000-AT208*DS208))</f>
        <v>0</v>
      </c>
      <c r="AH208">
        <f>(AI208 - AJ208 - DX208*1E3/(8.314*(DZ208+273.15)) * AL208/DW208 * AK208) * DW208/(100*DK208) * (1000 - DT208)/1000</f>
        <v>0</v>
      </c>
      <c r="AI208">
        <v>1579.762940377188</v>
      </c>
      <c r="AJ208">
        <v>1556.900424242424</v>
      </c>
      <c r="AK208">
        <v>3.457312943076784</v>
      </c>
      <c r="AL208">
        <v>67.30139003579045</v>
      </c>
      <c r="AM208">
        <f>(AO208 - AN208 + DX208*1E3/(8.314*(DZ208+273.15)) * AQ208/DW208 * AP208) * DW208/(100*DK208) * 1000/(1000 - AO208)</f>
        <v>0</v>
      </c>
      <c r="AN208">
        <v>23.71435442137515</v>
      </c>
      <c r="AO208">
        <v>24.32507515151515</v>
      </c>
      <c r="AP208">
        <v>-7.501069335231126E-05</v>
      </c>
      <c r="AQ208">
        <v>93.42874812251745</v>
      </c>
      <c r="AR208">
        <v>0</v>
      </c>
      <c r="AS208">
        <v>0</v>
      </c>
      <c r="AT208">
        <f>IF(AR208*$H$15&gt;=AV208,1.0,(AV208/(AV208-AR208*$H$15)))</f>
        <v>0</v>
      </c>
      <c r="AU208">
        <f>(AT208-1)*100</f>
        <v>0</v>
      </c>
      <c r="AV208">
        <f>MAX(0,($B$15+$C$15*EE208)/(1+$D$15*EE208)*DX208/(DZ208+273)*$E$15)</f>
        <v>0</v>
      </c>
      <c r="AW208" t="s">
        <v>429</v>
      </c>
      <c r="AX208" t="s">
        <v>429</v>
      </c>
      <c r="AY208">
        <v>0</v>
      </c>
      <c r="AZ208">
        <v>0</v>
      </c>
      <c r="BA208">
        <f>1-AY208/AZ208</f>
        <v>0</v>
      </c>
      <c r="BB208">
        <v>0</v>
      </c>
      <c r="BC208" t="s">
        <v>429</v>
      </c>
      <c r="BD208" t="s">
        <v>429</v>
      </c>
      <c r="BE208">
        <v>0</v>
      </c>
      <c r="BF208">
        <v>0</v>
      </c>
      <c r="BG208">
        <f>1-BE208/BF208</f>
        <v>0</v>
      </c>
      <c r="BH208">
        <v>0.5</v>
      </c>
      <c r="BI208">
        <f>DH208</f>
        <v>0</v>
      </c>
      <c r="BJ208">
        <f>K208</f>
        <v>0</v>
      </c>
      <c r="BK208">
        <f>BG208*BH208*BI208</f>
        <v>0</v>
      </c>
      <c r="BL208">
        <f>(BJ208-BB208)/BI208</f>
        <v>0</v>
      </c>
      <c r="BM208">
        <f>(AZ208-BF208)/BF208</f>
        <v>0</v>
      </c>
      <c r="BN208">
        <f>AY208/(BA208+AY208/BF208)</f>
        <v>0</v>
      </c>
      <c r="BO208" t="s">
        <v>429</v>
      </c>
      <c r="BP208">
        <v>0</v>
      </c>
      <c r="BQ208">
        <f>IF(BP208&lt;&gt;0, BP208, BN208)</f>
        <v>0</v>
      </c>
      <c r="BR208">
        <f>1-BQ208/BF208</f>
        <v>0</v>
      </c>
      <c r="BS208">
        <f>(BF208-BE208)/(BF208-BQ208)</f>
        <v>0</v>
      </c>
      <c r="BT208">
        <f>(AZ208-BF208)/(AZ208-BQ208)</f>
        <v>0</v>
      </c>
      <c r="BU208">
        <f>(BF208-BE208)/(BF208-AY208)</f>
        <v>0</v>
      </c>
      <c r="BV208">
        <f>(AZ208-BF208)/(AZ208-AY208)</f>
        <v>0</v>
      </c>
      <c r="BW208">
        <f>(BS208*BQ208/BE208)</f>
        <v>0</v>
      </c>
      <c r="BX208">
        <f>(1-BW208)</f>
        <v>0</v>
      </c>
      <c r="DG208">
        <f>$B$13*EF208+$C$13*EG208+$F$13*ER208*(1-EU208)</f>
        <v>0</v>
      </c>
      <c r="DH208">
        <f>DG208*DI208</f>
        <v>0</v>
      </c>
      <c r="DI208">
        <f>($B$13*$D$11+$C$13*$D$11+$F$13*((FE208+EW208)/MAX(FE208+EW208+FF208, 0.1)*$I$11+FF208/MAX(FE208+EW208+FF208, 0.1)*$J$11))/($B$13+$C$13+$F$13)</f>
        <v>0</v>
      </c>
      <c r="DJ208">
        <f>($B$13*$K$11+$C$13*$K$11+$F$13*((FE208+EW208)/MAX(FE208+EW208+FF208, 0.1)*$P$11+FF208/MAX(FE208+EW208+FF208, 0.1)*$Q$11))/($B$13+$C$13+$F$13)</f>
        <v>0</v>
      </c>
      <c r="DK208">
        <v>1.91</v>
      </c>
      <c r="DL208">
        <v>0.5</v>
      </c>
      <c r="DM208" t="s">
        <v>430</v>
      </c>
      <c r="DN208">
        <v>2</v>
      </c>
      <c r="DO208" t="b">
        <v>1</v>
      </c>
      <c r="DP208">
        <v>1679511590.814285</v>
      </c>
      <c r="DQ208">
        <v>1494.564285714285</v>
      </c>
      <c r="DR208">
        <v>1526.812142857143</v>
      </c>
      <c r="DS208">
        <v>24.32945714285714</v>
      </c>
      <c r="DT208">
        <v>23.71601428571429</v>
      </c>
      <c r="DU208">
        <v>1495.748571428572</v>
      </c>
      <c r="DV208">
        <v>24.02944642857143</v>
      </c>
      <c r="DW208">
        <v>500.0505357142857</v>
      </c>
      <c r="DX208">
        <v>90.00277857142858</v>
      </c>
      <c r="DY208">
        <v>0.09996850357142857</v>
      </c>
      <c r="DZ208">
        <v>26.37988571428572</v>
      </c>
      <c r="EA208">
        <v>27.50228214285714</v>
      </c>
      <c r="EB208">
        <v>999.9000000000002</v>
      </c>
      <c r="EC208">
        <v>0</v>
      </c>
      <c r="ED208">
        <v>0</v>
      </c>
      <c r="EE208">
        <v>10001.66535714286</v>
      </c>
      <c r="EF208">
        <v>0</v>
      </c>
      <c r="EG208">
        <v>12.4464</v>
      </c>
      <c r="EH208">
        <v>-32.24791785714286</v>
      </c>
      <c r="EI208">
        <v>1531.8325</v>
      </c>
      <c r="EJ208">
        <v>1563.901785714285</v>
      </c>
      <c r="EK208">
        <v>0.6134467142857144</v>
      </c>
      <c r="EL208">
        <v>1526.812142857143</v>
      </c>
      <c r="EM208">
        <v>23.71601428571429</v>
      </c>
      <c r="EN208">
        <v>2.189718928571429</v>
      </c>
      <c r="EO208">
        <v>2.134507142857143</v>
      </c>
      <c r="EP208">
        <v>18.88729285714286</v>
      </c>
      <c r="EQ208">
        <v>18.47905357142857</v>
      </c>
      <c r="ER208">
        <v>2000.002857142857</v>
      </c>
      <c r="ES208">
        <v>0.9799937142857141</v>
      </c>
      <c r="ET208">
        <v>0.02000648214285714</v>
      </c>
      <c r="EU208">
        <v>0</v>
      </c>
      <c r="EV208">
        <v>164.8535</v>
      </c>
      <c r="EW208">
        <v>5.00078</v>
      </c>
      <c r="EX208">
        <v>3283.8375</v>
      </c>
      <c r="EY208">
        <v>16379.625</v>
      </c>
      <c r="EZ208">
        <v>37.44832142857143</v>
      </c>
      <c r="FA208">
        <v>38.58674999999999</v>
      </c>
      <c r="FB208">
        <v>38.33921428571428</v>
      </c>
      <c r="FC208">
        <v>38.02878571428572</v>
      </c>
      <c r="FD208">
        <v>38.79439285714285</v>
      </c>
      <c r="FE208">
        <v>1955.092857142857</v>
      </c>
      <c r="FF208">
        <v>39.91</v>
      </c>
      <c r="FG208">
        <v>0</v>
      </c>
      <c r="FH208">
        <v>1679511580.6</v>
      </c>
      <c r="FI208">
        <v>0</v>
      </c>
      <c r="FJ208">
        <v>164.8126923076923</v>
      </c>
      <c r="FK208">
        <v>0.3041367618601604</v>
      </c>
      <c r="FL208">
        <v>1.190427326048043</v>
      </c>
      <c r="FM208">
        <v>3283.852307692308</v>
      </c>
      <c r="FN208">
        <v>15</v>
      </c>
      <c r="FO208">
        <v>0</v>
      </c>
      <c r="FP208" t="s">
        <v>431</v>
      </c>
      <c r="FQ208">
        <v>1679456443.1</v>
      </c>
      <c r="FR208">
        <v>1679456433.1</v>
      </c>
      <c r="FS208">
        <v>0</v>
      </c>
      <c r="FT208">
        <v>-0.109</v>
      </c>
      <c r="FU208">
        <v>0.019</v>
      </c>
      <c r="FV208">
        <v>-0.823</v>
      </c>
      <c r="FW208">
        <v>0.271</v>
      </c>
      <c r="FX208">
        <v>420</v>
      </c>
      <c r="FY208">
        <v>24</v>
      </c>
      <c r="FZ208">
        <v>0.71</v>
      </c>
      <c r="GA208">
        <v>0.25</v>
      </c>
      <c r="GB208">
        <v>-32.25222</v>
      </c>
      <c r="GC208">
        <v>-0.07670769230771116</v>
      </c>
      <c r="GD208">
        <v>0.1125169147284091</v>
      </c>
      <c r="GE208">
        <v>1</v>
      </c>
      <c r="GF208">
        <v>0.612714125</v>
      </c>
      <c r="GG208">
        <v>0.008218682926827345</v>
      </c>
      <c r="GH208">
        <v>0.002407091971523937</v>
      </c>
      <c r="GI208">
        <v>1</v>
      </c>
      <c r="GJ208">
        <v>2</v>
      </c>
      <c r="GK208">
        <v>2</v>
      </c>
      <c r="GL208" t="s">
        <v>476</v>
      </c>
      <c r="GM208">
        <v>3.10449</v>
      </c>
      <c r="GN208">
        <v>2.73519</v>
      </c>
      <c r="GO208">
        <v>0.208275</v>
      </c>
      <c r="GP208">
        <v>0.210929</v>
      </c>
      <c r="GQ208">
        <v>0.10911</v>
      </c>
      <c r="GR208">
        <v>0.108555</v>
      </c>
      <c r="GS208">
        <v>20393.7</v>
      </c>
      <c r="GT208">
        <v>20071.5</v>
      </c>
      <c r="GU208">
        <v>26293.5</v>
      </c>
      <c r="GV208">
        <v>25762.4</v>
      </c>
      <c r="GW208">
        <v>37609.8</v>
      </c>
      <c r="GX208">
        <v>35052.2</v>
      </c>
      <c r="GY208">
        <v>46010.1</v>
      </c>
      <c r="GZ208">
        <v>42546.1</v>
      </c>
      <c r="HA208">
        <v>1.92208</v>
      </c>
      <c r="HB208">
        <v>1.97145</v>
      </c>
      <c r="HC208">
        <v>0.111811</v>
      </c>
      <c r="HD208">
        <v>0</v>
      </c>
      <c r="HE208">
        <v>25.6752</v>
      </c>
      <c r="HF208">
        <v>999.9</v>
      </c>
      <c r="HG208">
        <v>56.6</v>
      </c>
      <c r="HH208">
        <v>29.1</v>
      </c>
      <c r="HI208">
        <v>25.4398</v>
      </c>
      <c r="HJ208">
        <v>60.2631</v>
      </c>
      <c r="HK208">
        <v>25.4607</v>
      </c>
      <c r="HL208">
        <v>1</v>
      </c>
      <c r="HM208">
        <v>-0.105701</v>
      </c>
      <c r="HN208">
        <v>0.387263</v>
      </c>
      <c r="HO208">
        <v>20.2752</v>
      </c>
      <c r="HP208">
        <v>5.21594</v>
      </c>
      <c r="HQ208">
        <v>11.9796</v>
      </c>
      <c r="HR208">
        <v>4.96475</v>
      </c>
      <c r="HS208">
        <v>3.274</v>
      </c>
      <c r="HT208">
        <v>9999</v>
      </c>
      <c r="HU208">
        <v>9999</v>
      </c>
      <c r="HV208">
        <v>9999</v>
      </c>
      <c r="HW208">
        <v>936.5</v>
      </c>
      <c r="HX208">
        <v>1.86417</v>
      </c>
      <c r="HY208">
        <v>1.86013</v>
      </c>
      <c r="HZ208">
        <v>1.85836</v>
      </c>
      <c r="IA208">
        <v>1.85988</v>
      </c>
      <c r="IB208">
        <v>1.85989</v>
      </c>
      <c r="IC208">
        <v>1.85833</v>
      </c>
      <c r="ID208">
        <v>1.85731</v>
      </c>
      <c r="IE208">
        <v>1.85234</v>
      </c>
      <c r="IF208">
        <v>0</v>
      </c>
      <c r="IG208">
        <v>0</v>
      </c>
      <c r="IH208">
        <v>0</v>
      </c>
      <c r="II208">
        <v>0</v>
      </c>
      <c r="IJ208" t="s">
        <v>433</v>
      </c>
      <c r="IK208" t="s">
        <v>434</v>
      </c>
      <c r="IL208" t="s">
        <v>435</v>
      </c>
      <c r="IM208" t="s">
        <v>435</v>
      </c>
      <c r="IN208" t="s">
        <v>435</v>
      </c>
      <c r="IO208" t="s">
        <v>435</v>
      </c>
      <c r="IP208">
        <v>0</v>
      </c>
      <c r="IQ208">
        <v>100</v>
      </c>
      <c r="IR208">
        <v>100</v>
      </c>
      <c r="IS208">
        <v>-1.21</v>
      </c>
      <c r="IT208">
        <v>0.2999</v>
      </c>
      <c r="IU208">
        <v>-0.3228139330668147</v>
      </c>
      <c r="IV208">
        <v>-0.001399286051689175</v>
      </c>
      <c r="IW208">
        <v>1.297619083215453E-06</v>
      </c>
      <c r="IX208">
        <v>-4.997941095464379E-10</v>
      </c>
      <c r="IY208">
        <v>-0.005634625857734406</v>
      </c>
      <c r="IZ208">
        <v>-0.003512179546530375</v>
      </c>
      <c r="JA208">
        <v>0.0008073039280847738</v>
      </c>
      <c r="JB208">
        <v>-5.485301315548657E-06</v>
      </c>
      <c r="JC208">
        <v>2</v>
      </c>
      <c r="JD208">
        <v>1997</v>
      </c>
      <c r="JE208">
        <v>1</v>
      </c>
      <c r="JF208">
        <v>25</v>
      </c>
      <c r="JG208">
        <v>919.3</v>
      </c>
      <c r="JH208">
        <v>919.4</v>
      </c>
      <c r="JI208">
        <v>3.31543</v>
      </c>
      <c r="JJ208">
        <v>2.6062</v>
      </c>
      <c r="JK208">
        <v>1.49658</v>
      </c>
      <c r="JL208">
        <v>2.39136</v>
      </c>
      <c r="JM208">
        <v>1.54907</v>
      </c>
      <c r="JN208">
        <v>2.38037</v>
      </c>
      <c r="JO208">
        <v>34.418</v>
      </c>
      <c r="JP208">
        <v>24.1926</v>
      </c>
      <c r="JQ208">
        <v>18</v>
      </c>
      <c r="JR208">
        <v>489.994</v>
      </c>
      <c r="JS208">
        <v>534.76</v>
      </c>
      <c r="JT208">
        <v>24.8903</v>
      </c>
      <c r="JU208">
        <v>25.9207</v>
      </c>
      <c r="JV208">
        <v>30.0008</v>
      </c>
      <c r="JW208">
        <v>25.9951</v>
      </c>
      <c r="JX208">
        <v>25.9449</v>
      </c>
      <c r="JY208">
        <v>66.5064</v>
      </c>
      <c r="JZ208">
        <v>8.926209999999999</v>
      </c>
      <c r="KA208">
        <v>100</v>
      </c>
      <c r="KB208">
        <v>24.867</v>
      </c>
      <c r="KC208">
        <v>1570.52</v>
      </c>
      <c r="KD208">
        <v>23.7137</v>
      </c>
      <c r="KE208">
        <v>100.521</v>
      </c>
      <c r="KF208">
        <v>100.936</v>
      </c>
    </row>
    <row r="209" spans="1:292">
      <c r="A209">
        <v>191</v>
      </c>
      <c r="B209">
        <v>1679511603.1</v>
      </c>
      <c r="C209">
        <v>3015.599999904633</v>
      </c>
      <c r="D209" t="s">
        <v>815</v>
      </c>
      <c r="E209" t="s">
        <v>816</v>
      </c>
      <c r="F209">
        <v>5</v>
      </c>
      <c r="G209" t="s">
        <v>428</v>
      </c>
      <c r="H209">
        <v>1679511595.260714</v>
      </c>
      <c r="I209">
        <f>(J209)/1000</f>
        <v>0</v>
      </c>
      <c r="J209">
        <f>IF(DO209, AM209, AG209)</f>
        <v>0</v>
      </c>
      <c r="K209">
        <f>IF(DO209, AH209, AF209)</f>
        <v>0</v>
      </c>
      <c r="L209">
        <f>DQ209 - IF(AT209&gt;1, K209*DK209*100.0/(AV209*EE209), 0)</f>
        <v>0</v>
      </c>
      <c r="M209">
        <f>((S209-I209/2)*L209-K209)/(S209+I209/2)</f>
        <v>0</v>
      </c>
      <c r="N209">
        <f>M209*(DX209+DY209)/1000.0</f>
        <v>0</v>
      </c>
      <c r="O209">
        <f>(DQ209 - IF(AT209&gt;1, K209*DK209*100.0/(AV209*EE209), 0))*(DX209+DY209)/1000.0</f>
        <v>0</v>
      </c>
      <c r="P209">
        <f>2.0/((1/R209-1/Q209)+SIGN(R209)*SQRT((1/R209-1/Q209)*(1/R209-1/Q209) + 4*DL209/((DL209+1)*(DL209+1))*(2*1/R209*1/Q209-1/Q209*1/Q209)))</f>
        <v>0</v>
      </c>
      <c r="Q209">
        <f>IF(LEFT(DM209,1)&lt;&gt;"0",IF(LEFT(DM209,1)="1",3.0,DN209),$D$5+$E$5*(EE209*DX209/($K$5*1000))+$F$5*(EE209*DX209/($K$5*1000))*MAX(MIN(DK209,$J$5),$I$5)*MAX(MIN(DK209,$J$5),$I$5)+$G$5*MAX(MIN(DK209,$J$5),$I$5)*(EE209*DX209/($K$5*1000))+$H$5*(EE209*DX209/($K$5*1000))*(EE209*DX209/($K$5*1000)))</f>
        <v>0</v>
      </c>
      <c r="R209">
        <f>I209*(1000-(1000*0.61365*exp(17.502*V209/(240.97+V209))/(DX209+DY209)+DS209)/2)/(1000*0.61365*exp(17.502*V209/(240.97+V209))/(DX209+DY209)-DS209)</f>
        <v>0</v>
      </c>
      <c r="S209">
        <f>1/((DL209+1)/(P209/1.6)+1/(Q209/1.37)) + DL209/((DL209+1)/(P209/1.6) + DL209/(Q209/1.37))</f>
        <v>0</v>
      </c>
      <c r="T209">
        <f>(DG209*DJ209)</f>
        <v>0</v>
      </c>
      <c r="U209">
        <f>(DZ209+(T209+2*0.95*5.67E-8*(((DZ209+$B$9)+273)^4-(DZ209+273)^4)-44100*I209)/(1.84*29.3*Q209+8*0.95*5.67E-8*(DZ209+273)^3))</f>
        <v>0</v>
      </c>
      <c r="V209">
        <f>($C$9*EA209+$D$9*EB209+$E$9*U209)</f>
        <v>0</v>
      </c>
      <c r="W209">
        <f>0.61365*exp(17.502*V209/(240.97+V209))</f>
        <v>0</v>
      </c>
      <c r="X209">
        <f>(Y209/Z209*100)</f>
        <v>0</v>
      </c>
      <c r="Y209">
        <f>DS209*(DX209+DY209)/1000</f>
        <v>0</v>
      </c>
      <c r="Z209">
        <f>0.61365*exp(17.502*DZ209/(240.97+DZ209))</f>
        <v>0</v>
      </c>
      <c r="AA209">
        <f>(W209-DS209*(DX209+DY209)/1000)</f>
        <v>0</v>
      </c>
      <c r="AB209">
        <f>(-I209*44100)</f>
        <v>0</v>
      </c>
      <c r="AC209">
        <f>2*29.3*Q209*0.92*(DZ209-V209)</f>
        <v>0</v>
      </c>
      <c r="AD209">
        <f>2*0.95*5.67E-8*(((DZ209+$B$9)+273)^4-(V209+273)^4)</f>
        <v>0</v>
      </c>
      <c r="AE209">
        <f>T209+AD209+AB209+AC209</f>
        <v>0</v>
      </c>
      <c r="AF209">
        <f>DW209*AT209*(DR209-DQ209*(1000-AT209*DT209)/(1000-AT209*DS209))/(100*DK209)</f>
        <v>0</v>
      </c>
      <c r="AG209">
        <f>1000*DW209*AT209*(DS209-DT209)/(100*DK209*(1000-AT209*DS209))</f>
        <v>0</v>
      </c>
      <c r="AH209">
        <f>(AI209 - AJ209 - DX209*1E3/(8.314*(DZ209+273.15)) * AL209/DW209 * AK209) * DW209/(100*DK209) * (1000 - DT209)/1000</f>
        <v>0</v>
      </c>
      <c r="AI209">
        <v>1595.29614726681</v>
      </c>
      <c r="AJ209">
        <v>1572.397757575757</v>
      </c>
      <c r="AK209">
        <v>3.451052936243484</v>
      </c>
      <c r="AL209">
        <v>67.30139003579045</v>
      </c>
      <c r="AM209">
        <f>(AO209 - AN209 + DX209*1E3/(8.314*(DZ209+273.15)) * AQ209/DW209 * AP209) * DW209/(100*DK209) * 1000/(1000 - AO209)</f>
        <v>0</v>
      </c>
      <c r="AN209">
        <v>23.71389642940395</v>
      </c>
      <c r="AO209">
        <v>24.32044484848485</v>
      </c>
      <c r="AP209">
        <v>-6.67202984602212E-05</v>
      </c>
      <c r="AQ209">
        <v>93.42874812251745</v>
      </c>
      <c r="AR209">
        <v>0</v>
      </c>
      <c r="AS209">
        <v>0</v>
      </c>
      <c r="AT209">
        <f>IF(AR209*$H$15&gt;=AV209,1.0,(AV209/(AV209-AR209*$H$15)))</f>
        <v>0</v>
      </c>
      <c r="AU209">
        <f>(AT209-1)*100</f>
        <v>0</v>
      </c>
      <c r="AV209">
        <f>MAX(0,($B$15+$C$15*EE209)/(1+$D$15*EE209)*DX209/(DZ209+273)*$E$15)</f>
        <v>0</v>
      </c>
      <c r="AW209" t="s">
        <v>429</v>
      </c>
      <c r="AX209" t="s">
        <v>429</v>
      </c>
      <c r="AY209">
        <v>0</v>
      </c>
      <c r="AZ209">
        <v>0</v>
      </c>
      <c r="BA209">
        <f>1-AY209/AZ209</f>
        <v>0</v>
      </c>
      <c r="BB209">
        <v>0</v>
      </c>
      <c r="BC209" t="s">
        <v>429</v>
      </c>
      <c r="BD209" t="s">
        <v>429</v>
      </c>
      <c r="BE209">
        <v>0</v>
      </c>
      <c r="BF209">
        <v>0</v>
      </c>
      <c r="BG209">
        <f>1-BE209/BF209</f>
        <v>0</v>
      </c>
      <c r="BH209">
        <v>0.5</v>
      </c>
      <c r="BI209">
        <f>DH209</f>
        <v>0</v>
      </c>
      <c r="BJ209">
        <f>K209</f>
        <v>0</v>
      </c>
      <c r="BK209">
        <f>BG209*BH209*BI209</f>
        <v>0</v>
      </c>
      <c r="BL209">
        <f>(BJ209-BB209)/BI209</f>
        <v>0</v>
      </c>
      <c r="BM209">
        <f>(AZ209-BF209)/BF209</f>
        <v>0</v>
      </c>
      <c r="BN209">
        <f>AY209/(BA209+AY209/BF209)</f>
        <v>0</v>
      </c>
      <c r="BO209" t="s">
        <v>429</v>
      </c>
      <c r="BP209">
        <v>0</v>
      </c>
      <c r="BQ209">
        <f>IF(BP209&lt;&gt;0, BP209, BN209)</f>
        <v>0</v>
      </c>
      <c r="BR209">
        <f>1-BQ209/BF209</f>
        <v>0</v>
      </c>
      <c r="BS209">
        <f>(BF209-BE209)/(BF209-BQ209)</f>
        <v>0</v>
      </c>
      <c r="BT209">
        <f>(AZ209-BF209)/(AZ209-BQ209)</f>
        <v>0</v>
      </c>
      <c r="BU209">
        <f>(BF209-BE209)/(BF209-AY209)</f>
        <v>0</v>
      </c>
      <c r="BV209">
        <f>(AZ209-BF209)/(AZ209-AY209)</f>
        <v>0</v>
      </c>
      <c r="BW209">
        <f>(BS209*BQ209/BE209)</f>
        <v>0</v>
      </c>
      <c r="BX209">
        <f>(1-BW209)</f>
        <v>0</v>
      </c>
      <c r="DG209">
        <f>$B$13*EF209+$C$13*EG209+$F$13*ER209*(1-EU209)</f>
        <v>0</v>
      </c>
      <c r="DH209">
        <f>DG209*DI209</f>
        <v>0</v>
      </c>
      <c r="DI209">
        <f>($B$13*$D$11+$C$13*$D$11+$F$13*((FE209+EW209)/MAX(FE209+EW209+FF209, 0.1)*$I$11+FF209/MAX(FE209+EW209+FF209, 0.1)*$J$11))/($B$13+$C$13+$F$13)</f>
        <v>0</v>
      </c>
      <c r="DJ209">
        <f>($B$13*$K$11+$C$13*$K$11+$F$13*((FE209+EW209)/MAX(FE209+EW209+FF209, 0.1)*$P$11+FF209/MAX(FE209+EW209+FF209, 0.1)*$Q$11))/($B$13+$C$13+$F$13)</f>
        <v>0</v>
      </c>
      <c r="DK209">
        <v>1.91</v>
      </c>
      <c r="DL209">
        <v>0.5</v>
      </c>
      <c r="DM209" t="s">
        <v>430</v>
      </c>
      <c r="DN209">
        <v>2</v>
      </c>
      <c r="DO209" t="b">
        <v>1</v>
      </c>
      <c r="DP209">
        <v>1679511595.260714</v>
      </c>
      <c r="DQ209">
        <v>1509.480714285714</v>
      </c>
      <c r="DR209">
        <v>1541.736428571428</v>
      </c>
      <c r="DS209">
        <v>24.326925</v>
      </c>
      <c r="DT209">
        <v>23.71451428571428</v>
      </c>
      <c r="DU209">
        <v>1510.679285714286</v>
      </c>
      <c r="DV209">
        <v>24.026975</v>
      </c>
      <c r="DW209">
        <v>500.0296428571428</v>
      </c>
      <c r="DX209">
        <v>90.00203214285715</v>
      </c>
      <c r="DY209">
        <v>0.09988313214285714</v>
      </c>
      <c r="DZ209">
        <v>26.38127142857143</v>
      </c>
      <c r="EA209">
        <v>27.50405714285714</v>
      </c>
      <c r="EB209">
        <v>999.9000000000002</v>
      </c>
      <c r="EC209">
        <v>0</v>
      </c>
      <c r="ED209">
        <v>0</v>
      </c>
      <c r="EE209">
        <v>10001.59785714286</v>
      </c>
      <c r="EF209">
        <v>0</v>
      </c>
      <c r="EG209">
        <v>12.4464</v>
      </c>
      <c r="EH209">
        <v>-32.25530714285715</v>
      </c>
      <c r="EI209">
        <v>1547.116428571429</v>
      </c>
      <c r="EJ209">
        <v>1579.185357142857</v>
      </c>
      <c r="EK209">
        <v>0.6124137142857142</v>
      </c>
      <c r="EL209">
        <v>1541.736428571428</v>
      </c>
      <c r="EM209">
        <v>23.71451428571428</v>
      </c>
      <c r="EN209">
        <v>2.189472142857143</v>
      </c>
      <c r="EO209">
        <v>2.134353928571429</v>
      </c>
      <c r="EP209">
        <v>18.88549642857143</v>
      </c>
      <c r="EQ209">
        <v>18.47791071428572</v>
      </c>
      <c r="ER209">
        <v>1999.996071428571</v>
      </c>
      <c r="ES209">
        <v>0.979993607142857</v>
      </c>
      <c r="ET209">
        <v>0.02000658571428571</v>
      </c>
      <c r="EU209">
        <v>0</v>
      </c>
      <c r="EV209">
        <v>164.8648928571429</v>
      </c>
      <c r="EW209">
        <v>5.00078</v>
      </c>
      <c r="EX209">
        <v>3283.810714285714</v>
      </c>
      <c r="EY209">
        <v>16379.575</v>
      </c>
      <c r="EZ209">
        <v>37.44157142857143</v>
      </c>
      <c r="FA209">
        <v>38.57324999999999</v>
      </c>
      <c r="FB209">
        <v>38.35471428571428</v>
      </c>
      <c r="FC209">
        <v>38.0065</v>
      </c>
      <c r="FD209">
        <v>38.79003571428571</v>
      </c>
      <c r="FE209">
        <v>1955.086071428572</v>
      </c>
      <c r="FF209">
        <v>39.91</v>
      </c>
      <c r="FG209">
        <v>0</v>
      </c>
      <c r="FH209">
        <v>1679511585.4</v>
      </c>
      <c r="FI209">
        <v>0</v>
      </c>
      <c r="FJ209">
        <v>164.8355769230769</v>
      </c>
      <c r="FK209">
        <v>0.05158975467474676</v>
      </c>
      <c r="FL209">
        <v>0.007179451072109886</v>
      </c>
      <c r="FM209">
        <v>3283.827307692308</v>
      </c>
      <c r="FN209">
        <v>15</v>
      </c>
      <c r="FO209">
        <v>0</v>
      </c>
      <c r="FP209" t="s">
        <v>431</v>
      </c>
      <c r="FQ209">
        <v>1679456443.1</v>
      </c>
      <c r="FR209">
        <v>1679456433.1</v>
      </c>
      <c r="FS209">
        <v>0</v>
      </c>
      <c r="FT209">
        <v>-0.109</v>
      </c>
      <c r="FU209">
        <v>0.019</v>
      </c>
      <c r="FV209">
        <v>-0.823</v>
      </c>
      <c r="FW209">
        <v>0.271</v>
      </c>
      <c r="FX209">
        <v>420</v>
      </c>
      <c r="FY209">
        <v>24</v>
      </c>
      <c r="FZ209">
        <v>0.71</v>
      </c>
      <c r="GA209">
        <v>0.25</v>
      </c>
      <c r="GB209">
        <v>-32.24039</v>
      </c>
      <c r="GC209">
        <v>-0.161230018761719</v>
      </c>
      <c r="GD209">
        <v>0.1106908776729144</v>
      </c>
      <c r="GE209">
        <v>0</v>
      </c>
      <c r="GF209">
        <v>0.612704625</v>
      </c>
      <c r="GG209">
        <v>-0.0152210318949358</v>
      </c>
      <c r="GH209">
        <v>0.002425131384971749</v>
      </c>
      <c r="GI209">
        <v>1</v>
      </c>
      <c r="GJ209">
        <v>1</v>
      </c>
      <c r="GK209">
        <v>2</v>
      </c>
      <c r="GL209" t="s">
        <v>432</v>
      </c>
      <c r="GM209">
        <v>3.10456</v>
      </c>
      <c r="GN209">
        <v>2.73515</v>
      </c>
      <c r="GO209">
        <v>0.209495</v>
      </c>
      <c r="GP209">
        <v>0.212117</v>
      </c>
      <c r="GQ209">
        <v>0.109097</v>
      </c>
      <c r="GR209">
        <v>0.108552</v>
      </c>
      <c r="GS209">
        <v>20362.2</v>
      </c>
      <c r="GT209">
        <v>20041</v>
      </c>
      <c r="GU209">
        <v>26293.3</v>
      </c>
      <c r="GV209">
        <v>25762</v>
      </c>
      <c r="GW209">
        <v>37610.4</v>
      </c>
      <c r="GX209">
        <v>35052.3</v>
      </c>
      <c r="GY209">
        <v>46009.9</v>
      </c>
      <c r="GZ209">
        <v>42545.9</v>
      </c>
      <c r="HA209">
        <v>1.92202</v>
      </c>
      <c r="HB209">
        <v>1.97143</v>
      </c>
      <c r="HC209">
        <v>0.111856</v>
      </c>
      <c r="HD209">
        <v>0</v>
      </c>
      <c r="HE209">
        <v>25.6772</v>
      </c>
      <c r="HF209">
        <v>999.9</v>
      </c>
      <c r="HG209">
        <v>56.6</v>
      </c>
      <c r="HH209">
        <v>29.1</v>
      </c>
      <c r="HI209">
        <v>25.4412</v>
      </c>
      <c r="HJ209">
        <v>60.0031</v>
      </c>
      <c r="HK209">
        <v>25.4607</v>
      </c>
      <c r="HL209">
        <v>1</v>
      </c>
      <c r="HM209">
        <v>-0.10547</v>
      </c>
      <c r="HN209">
        <v>0.330025</v>
      </c>
      <c r="HO209">
        <v>20.2752</v>
      </c>
      <c r="HP209">
        <v>5.21624</v>
      </c>
      <c r="HQ209">
        <v>11.9796</v>
      </c>
      <c r="HR209">
        <v>4.96475</v>
      </c>
      <c r="HS209">
        <v>3.27397</v>
      </c>
      <c r="HT209">
        <v>9999</v>
      </c>
      <c r="HU209">
        <v>9999</v>
      </c>
      <c r="HV209">
        <v>9999</v>
      </c>
      <c r="HW209">
        <v>936.5</v>
      </c>
      <c r="HX209">
        <v>1.86417</v>
      </c>
      <c r="HY209">
        <v>1.86015</v>
      </c>
      <c r="HZ209">
        <v>1.85837</v>
      </c>
      <c r="IA209">
        <v>1.85987</v>
      </c>
      <c r="IB209">
        <v>1.85989</v>
      </c>
      <c r="IC209">
        <v>1.85833</v>
      </c>
      <c r="ID209">
        <v>1.8573</v>
      </c>
      <c r="IE209">
        <v>1.85236</v>
      </c>
      <c r="IF209">
        <v>0</v>
      </c>
      <c r="IG209">
        <v>0</v>
      </c>
      <c r="IH209">
        <v>0</v>
      </c>
      <c r="II209">
        <v>0</v>
      </c>
      <c r="IJ209" t="s">
        <v>433</v>
      </c>
      <c r="IK209" t="s">
        <v>434</v>
      </c>
      <c r="IL209" t="s">
        <v>435</v>
      </c>
      <c r="IM209" t="s">
        <v>435</v>
      </c>
      <c r="IN209" t="s">
        <v>435</v>
      </c>
      <c r="IO209" t="s">
        <v>435</v>
      </c>
      <c r="IP209">
        <v>0</v>
      </c>
      <c r="IQ209">
        <v>100</v>
      </c>
      <c r="IR209">
        <v>100</v>
      </c>
      <c r="IS209">
        <v>-1.22</v>
      </c>
      <c r="IT209">
        <v>0.2997</v>
      </c>
      <c r="IU209">
        <v>-0.3228139330668147</v>
      </c>
      <c r="IV209">
        <v>-0.001399286051689175</v>
      </c>
      <c r="IW209">
        <v>1.297619083215453E-06</v>
      </c>
      <c r="IX209">
        <v>-4.997941095464379E-10</v>
      </c>
      <c r="IY209">
        <v>-0.005634625857734406</v>
      </c>
      <c r="IZ209">
        <v>-0.003512179546530375</v>
      </c>
      <c r="JA209">
        <v>0.0008073039280847738</v>
      </c>
      <c r="JB209">
        <v>-5.485301315548657E-06</v>
      </c>
      <c r="JC209">
        <v>2</v>
      </c>
      <c r="JD209">
        <v>1997</v>
      </c>
      <c r="JE209">
        <v>1</v>
      </c>
      <c r="JF209">
        <v>25</v>
      </c>
      <c r="JG209">
        <v>919.3</v>
      </c>
      <c r="JH209">
        <v>919.5</v>
      </c>
      <c r="JI209">
        <v>3.33862</v>
      </c>
      <c r="JJ209">
        <v>2.60132</v>
      </c>
      <c r="JK209">
        <v>1.49658</v>
      </c>
      <c r="JL209">
        <v>2.39136</v>
      </c>
      <c r="JM209">
        <v>1.54907</v>
      </c>
      <c r="JN209">
        <v>2.41089</v>
      </c>
      <c r="JO209">
        <v>34.418</v>
      </c>
      <c r="JP209">
        <v>24.1926</v>
      </c>
      <c r="JQ209">
        <v>18</v>
      </c>
      <c r="JR209">
        <v>489.981</v>
      </c>
      <c r="JS209">
        <v>534.76</v>
      </c>
      <c r="JT209">
        <v>24.8664</v>
      </c>
      <c r="JU209">
        <v>25.9226</v>
      </c>
      <c r="JV209">
        <v>30.0005</v>
      </c>
      <c r="JW209">
        <v>25.9971</v>
      </c>
      <c r="JX209">
        <v>25.9467</v>
      </c>
      <c r="JY209">
        <v>66.9859</v>
      </c>
      <c r="JZ209">
        <v>8.926209999999999</v>
      </c>
      <c r="KA209">
        <v>100</v>
      </c>
      <c r="KB209">
        <v>24.8631</v>
      </c>
      <c r="KC209">
        <v>1590.55</v>
      </c>
      <c r="KD209">
        <v>23.7137</v>
      </c>
      <c r="KE209">
        <v>100.521</v>
      </c>
      <c r="KF209">
        <v>100.935</v>
      </c>
    </row>
    <row r="210" spans="1:292">
      <c r="A210">
        <v>192</v>
      </c>
      <c r="B210">
        <v>1679511608.6</v>
      </c>
      <c r="C210">
        <v>3021.099999904633</v>
      </c>
      <c r="D210" t="s">
        <v>817</v>
      </c>
      <c r="E210" t="s">
        <v>818</v>
      </c>
      <c r="F210">
        <v>5</v>
      </c>
      <c r="G210" t="s">
        <v>428</v>
      </c>
      <c r="H210">
        <v>1679511600.832142</v>
      </c>
      <c r="I210">
        <f>(J210)/1000</f>
        <v>0</v>
      </c>
      <c r="J210">
        <f>IF(DO210, AM210, AG210)</f>
        <v>0</v>
      </c>
      <c r="K210">
        <f>IF(DO210, AH210, AF210)</f>
        <v>0</v>
      </c>
      <c r="L210">
        <f>DQ210 - IF(AT210&gt;1, K210*DK210*100.0/(AV210*EE210), 0)</f>
        <v>0</v>
      </c>
      <c r="M210">
        <f>((S210-I210/2)*L210-K210)/(S210+I210/2)</f>
        <v>0</v>
      </c>
      <c r="N210">
        <f>M210*(DX210+DY210)/1000.0</f>
        <v>0</v>
      </c>
      <c r="O210">
        <f>(DQ210 - IF(AT210&gt;1, K210*DK210*100.0/(AV210*EE210), 0))*(DX210+DY210)/1000.0</f>
        <v>0</v>
      </c>
      <c r="P210">
        <f>2.0/((1/R210-1/Q210)+SIGN(R210)*SQRT((1/R210-1/Q210)*(1/R210-1/Q210) + 4*DL210/((DL210+1)*(DL210+1))*(2*1/R210*1/Q210-1/Q210*1/Q210)))</f>
        <v>0</v>
      </c>
      <c r="Q210">
        <f>IF(LEFT(DM210,1)&lt;&gt;"0",IF(LEFT(DM210,1)="1",3.0,DN210),$D$5+$E$5*(EE210*DX210/($K$5*1000))+$F$5*(EE210*DX210/($K$5*1000))*MAX(MIN(DK210,$J$5),$I$5)*MAX(MIN(DK210,$J$5),$I$5)+$G$5*MAX(MIN(DK210,$J$5),$I$5)*(EE210*DX210/($K$5*1000))+$H$5*(EE210*DX210/($K$5*1000))*(EE210*DX210/($K$5*1000)))</f>
        <v>0</v>
      </c>
      <c r="R210">
        <f>I210*(1000-(1000*0.61365*exp(17.502*V210/(240.97+V210))/(DX210+DY210)+DS210)/2)/(1000*0.61365*exp(17.502*V210/(240.97+V210))/(DX210+DY210)-DS210)</f>
        <v>0</v>
      </c>
      <c r="S210">
        <f>1/((DL210+1)/(P210/1.6)+1/(Q210/1.37)) + DL210/((DL210+1)/(P210/1.6) + DL210/(Q210/1.37))</f>
        <v>0</v>
      </c>
      <c r="T210">
        <f>(DG210*DJ210)</f>
        <v>0</v>
      </c>
      <c r="U210">
        <f>(DZ210+(T210+2*0.95*5.67E-8*(((DZ210+$B$9)+273)^4-(DZ210+273)^4)-44100*I210)/(1.84*29.3*Q210+8*0.95*5.67E-8*(DZ210+273)^3))</f>
        <v>0</v>
      </c>
      <c r="V210">
        <f>($C$9*EA210+$D$9*EB210+$E$9*U210)</f>
        <v>0</v>
      </c>
      <c r="W210">
        <f>0.61365*exp(17.502*V210/(240.97+V210))</f>
        <v>0</v>
      </c>
      <c r="X210">
        <f>(Y210/Z210*100)</f>
        <v>0</v>
      </c>
      <c r="Y210">
        <f>DS210*(DX210+DY210)/1000</f>
        <v>0</v>
      </c>
      <c r="Z210">
        <f>0.61365*exp(17.502*DZ210/(240.97+DZ210))</f>
        <v>0</v>
      </c>
      <c r="AA210">
        <f>(W210-DS210*(DX210+DY210)/1000)</f>
        <v>0</v>
      </c>
      <c r="AB210">
        <f>(-I210*44100)</f>
        <v>0</v>
      </c>
      <c r="AC210">
        <f>2*29.3*Q210*0.92*(DZ210-V210)</f>
        <v>0</v>
      </c>
      <c r="AD210">
        <f>2*0.95*5.67E-8*(((DZ210+$B$9)+273)^4-(V210+273)^4)</f>
        <v>0</v>
      </c>
      <c r="AE210">
        <f>T210+AD210+AB210+AC210</f>
        <v>0</v>
      </c>
      <c r="AF210">
        <f>DW210*AT210*(DR210-DQ210*(1000-AT210*DT210)/(1000-AT210*DS210))/(100*DK210)</f>
        <v>0</v>
      </c>
      <c r="AG210">
        <f>1000*DW210*AT210*(DS210-DT210)/(100*DK210*(1000-AT210*DS210))</f>
        <v>0</v>
      </c>
      <c r="AH210">
        <f>(AI210 - AJ210 - DX210*1E3/(8.314*(DZ210+273.15)) * AL210/DW210 * AK210) * DW210/(100*DK210) * (1000 - DT210)/1000</f>
        <v>0</v>
      </c>
      <c r="AI210">
        <v>1613.958939773695</v>
      </c>
      <c r="AJ210">
        <v>1591.250181818182</v>
      </c>
      <c r="AK210">
        <v>3.417719341496396</v>
      </c>
      <c r="AL210">
        <v>67.30139003579045</v>
      </c>
      <c r="AM210">
        <f>(AO210 - AN210 + DX210*1E3/(8.314*(DZ210+273.15)) * AQ210/DW210 * AP210) * DW210/(100*DK210) * 1000/(1000 - AO210)</f>
        <v>0</v>
      </c>
      <c r="AN210">
        <v>23.71142401912531</v>
      </c>
      <c r="AO210">
        <v>24.31350363636365</v>
      </c>
      <c r="AP210">
        <v>-5.771884952998411E-05</v>
      </c>
      <c r="AQ210">
        <v>93.42874812251745</v>
      </c>
      <c r="AR210">
        <v>0</v>
      </c>
      <c r="AS210">
        <v>0</v>
      </c>
      <c r="AT210">
        <f>IF(AR210*$H$15&gt;=AV210,1.0,(AV210/(AV210-AR210*$H$15)))</f>
        <v>0</v>
      </c>
      <c r="AU210">
        <f>(AT210-1)*100</f>
        <v>0</v>
      </c>
      <c r="AV210">
        <f>MAX(0,($B$15+$C$15*EE210)/(1+$D$15*EE210)*DX210/(DZ210+273)*$E$15)</f>
        <v>0</v>
      </c>
      <c r="AW210" t="s">
        <v>429</v>
      </c>
      <c r="AX210" t="s">
        <v>429</v>
      </c>
      <c r="AY210">
        <v>0</v>
      </c>
      <c r="AZ210">
        <v>0</v>
      </c>
      <c r="BA210">
        <f>1-AY210/AZ210</f>
        <v>0</v>
      </c>
      <c r="BB210">
        <v>0</v>
      </c>
      <c r="BC210" t="s">
        <v>429</v>
      </c>
      <c r="BD210" t="s">
        <v>429</v>
      </c>
      <c r="BE210">
        <v>0</v>
      </c>
      <c r="BF210">
        <v>0</v>
      </c>
      <c r="BG210">
        <f>1-BE210/BF210</f>
        <v>0</v>
      </c>
      <c r="BH210">
        <v>0.5</v>
      </c>
      <c r="BI210">
        <f>DH210</f>
        <v>0</v>
      </c>
      <c r="BJ210">
        <f>K210</f>
        <v>0</v>
      </c>
      <c r="BK210">
        <f>BG210*BH210*BI210</f>
        <v>0</v>
      </c>
      <c r="BL210">
        <f>(BJ210-BB210)/BI210</f>
        <v>0</v>
      </c>
      <c r="BM210">
        <f>(AZ210-BF210)/BF210</f>
        <v>0</v>
      </c>
      <c r="BN210">
        <f>AY210/(BA210+AY210/BF210)</f>
        <v>0</v>
      </c>
      <c r="BO210" t="s">
        <v>429</v>
      </c>
      <c r="BP210">
        <v>0</v>
      </c>
      <c r="BQ210">
        <f>IF(BP210&lt;&gt;0, BP210, BN210)</f>
        <v>0</v>
      </c>
      <c r="BR210">
        <f>1-BQ210/BF210</f>
        <v>0</v>
      </c>
      <c r="BS210">
        <f>(BF210-BE210)/(BF210-BQ210)</f>
        <v>0</v>
      </c>
      <c r="BT210">
        <f>(AZ210-BF210)/(AZ210-BQ210)</f>
        <v>0</v>
      </c>
      <c r="BU210">
        <f>(BF210-BE210)/(BF210-AY210)</f>
        <v>0</v>
      </c>
      <c r="BV210">
        <f>(AZ210-BF210)/(AZ210-AY210)</f>
        <v>0</v>
      </c>
      <c r="BW210">
        <f>(BS210*BQ210/BE210)</f>
        <v>0</v>
      </c>
      <c r="BX210">
        <f>(1-BW210)</f>
        <v>0</v>
      </c>
      <c r="DG210">
        <f>$B$13*EF210+$C$13*EG210+$F$13*ER210*(1-EU210)</f>
        <v>0</v>
      </c>
      <c r="DH210">
        <f>DG210*DI210</f>
        <v>0</v>
      </c>
      <c r="DI210">
        <f>($B$13*$D$11+$C$13*$D$11+$F$13*((FE210+EW210)/MAX(FE210+EW210+FF210, 0.1)*$I$11+FF210/MAX(FE210+EW210+FF210, 0.1)*$J$11))/($B$13+$C$13+$F$13)</f>
        <v>0</v>
      </c>
      <c r="DJ210">
        <f>($B$13*$K$11+$C$13*$K$11+$F$13*((FE210+EW210)/MAX(FE210+EW210+FF210, 0.1)*$P$11+FF210/MAX(FE210+EW210+FF210, 0.1)*$Q$11))/($B$13+$C$13+$F$13)</f>
        <v>0</v>
      </c>
      <c r="DK210">
        <v>1.91</v>
      </c>
      <c r="DL210">
        <v>0.5</v>
      </c>
      <c r="DM210" t="s">
        <v>430</v>
      </c>
      <c r="DN210">
        <v>2</v>
      </c>
      <c r="DO210" t="b">
        <v>1</v>
      </c>
      <c r="DP210">
        <v>1679511600.832142</v>
      </c>
      <c r="DQ210">
        <v>1528.210714285714</v>
      </c>
      <c r="DR210">
        <v>1560.393928571428</v>
      </c>
      <c r="DS210">
        <v>24.32196428571428</v>
      </c>
      <c r="DT210">
        <v>23.71295714285714</v>
      </c>
      <c r="DU210">
        <v>1529.427142857143</v>
      </c>
      <c r="DV210">
        <v>24.02215</v>
      </c>
      <c r="DW210">
        <v>500.02175</v>
      </c>
      <c r="DX210">
        <v>90.00179642857144</v>
      </c>
      <c r="DY210">
        <v>0.09990188214285714</v>
      </c>
      <c r="DZ210">
        <v>26.38242142857142</v>
      </c>
      <c r="EA210">
        <v>27.50788214285714</v>
      </c>
      <c r="EB210">
        <v>999.9000000000002</v>
      </c>
      <c r="EC210">
        <v>0</v>
      </c>
      <c r="ED210">
        <v>0</v>
      </c>
      <c r="EE210">
        <v>9990.460357142858</v>
      </c>
      <c r="EF210">
        <v>0</v>
      </c>
      <c r="EG210">
        <v>12.44948928571429</v>
      </c>
      <c r="EH210">
        <v>-32.18243571428572</v>
      </c>
      <c r="EI210">
        <v>1566.305357142857</v>
      </c>
      <c r="EJ210">
        <v>1598.293571428572</v>
      </c>
      <c r="EK210">
        <v>0.6090248928571428</v>
      </c>
      <c r="EL210">
        <v>1560.393928571428</v>
      </c>
      <c r="EM210">
        <v>23.71295714285714</v>
      </c>
      <c r="EN210">
        <v>2.189020714285714</v>
      </c>
      <c r="EO210">
        <v>2.134208214285714</v>
      </c>
      <c r="EP210">
        <v>18.8822</v>
      </c>
      <c r="EQ210">
        <v>18.47681785714286</v>
      </c>
      <c r="ER210">
        <v>1999.981785714286</v>
      </c>
      <c r="ES210">
        <v>0.9799933928571427</v>
      </c>
      <c r="ET210">
        <v>0.0200068</v>
      </c>
      <c r="EU210">
        <v>0</v>
      </c>
      <c r="EV210">
        <v>164.8614285714285</v>
      </c>
      <c r="EW210">
        <v>5.00078</v>
      </c>
      <c r="EX210">
        <v>3283.778214285715</v>
      </c>
      <c r="EY210">
        <v>16379.44642857143</v>
      </c>
      <c r="EZ210">
        <v>37.43264285714286</v>
      </c>
      <c r="FA210">
        <v>38.56424999999999</v>
      </c>
      <c r="FB210">
        <v>38.37707142857143</v>
      </c>
      <c r="FC210">
        <v>38.002</v>
      </c>
      <c r="FD210">
        <v>38.77667857142857</v>
      </c>
      <c r="FE210">
        <v>1955.071785714286</v>
      </c>
      <c r="FF210">
        <v>39.91</v>
      </c>
      <c r="FG210">
        <v>0</v>
      </c>
      <c r="FH210">
        <v>1679511590.8</v>
      </c>
      <c r="FI210">
        <v>0</v>
      </c>
      <c r="FJ210">
        <v>164.84368</v>
      </c>
      <c r="FK210">
        <v>-0.4102307700445393</v>
      </c>
      <c r="FL210">
        <v>-0.8307692409569719</v>
      </c>
      <c r="FM210">
        <v>3283.776</v>
      </c>
      <c r="FN210">
        <v>15</v>
      </c>
      <c r="FO210">
        <v>0</v>
      </c>
      <c r="FP210" t="s">
        <v>431</v>
      </c>
      <c r="FQ210">
        <v>1679456443.1</v>
      </c>
      <c r="FR210">
        <v>1679456433.1</v>
      </c>
      <c r="FS210">
        <v>0</v>
      </c>
      <c r="FT210">
        <v>-0.109</v>
      </c>
      <c r="FU210">
        <v>0.019</v>
      </c>
      <c r="FV210">
        <v>-0.823</v>
      </c>
      <c r="FW210">
        <v>0.271</v>
      </c>
      <c r="FX210">
        <v>420</v>
      </c>
      <c r="FY210">
        <v>24</v>
      </c>
      <c r="FZ210">
        <v>0.71</v>
      </c>
      <c r="GA210">
        <v>0.25</v>
      </c>
      <c r="GB210">
        <v>-32.210445</v>
      </c>
      <c r="GC210">
        <v>0.9451587242026781</v>
      </c>
      <c r="GD210">
        <v>0.1392252795831279</v>
      </c>
      <c r="GE210">
        <v>0</v>
      </c>
      <c r="GF210">
        <v>0.6112351</v>
      </c>
      <c r="GG210">
        <v>-0.03425103939962577</v>
      </c>
      <c r="GH210">
        <v>0.003493258219771339</v>
      </c>
      <c r="GI210">
        <v>1</v>
      </c>
      <c r="GJ210">
        <v>1</v>
      </c>
      <c r="GK210">
        <v>2</v>
      </c>
      <c r="GL210" t="s">
        <v>432</v>
      </c>
      <c r="GM210">
        <v>3.10454</v>
      </c>
      <c r="GN210">
        <v>2.73505</v>
      </c>
      <c r="GO210">
        <v>0.210963</v>
      </c>
      <c r="GP210">
        <v>0.21359</v>
      </c>
      <c r="GQ210">
        <v>0.109074</v>
      </c>
      <c r="GR210">
        <v>0.108541</v>
      </c>
      <c r="GS210">
        <v>20324.3</v>
      </c>
      <c r="GT210">
        <v>20003.6</v>
      </c>
      <c r="GU210">
        <v>26293.3</v>
      </c>
      <c r="GV210">
        <v>25762.1</v>
      </c>
      <c r="GW210">
        <v>37611.2</v>
      </c>
      <c r="GX210">
        <v>35052.6</v>
      </c>
      <c r="GY210">
        <v>46009.5</v>
      </c>
      <c r="GZ210">
        <v>42545.6</v>
      </c>
      <c r="HA210">
        <v>1.92213</v>
      </c>
      <c r="HB210">
        <v>1.97138</v>
      </c>
      <c r="HC210">
        <v>0.111975</v>
      </c>
      <c r="HD210">
        <v>0</v>
      </c>
      <c r="HE210">
        <v>25.6794</v>
      </c>
      <c r="HF210">
        <v>999.9</v>
      </c>
      <c r="HG210">
        <v>56.6</v>
      </c>
      <c r="HH210">
        <v>29.1</v>
      </c>
      <c r="HI210">
        <v>25.4398</v>
      </c>
      <c r="HJ210">
        <v>60.4931</v>
      </c>
      <c r="HK210">
        <v>25.3486</v>
      </c>
      <c r="HL210">
        <v>1</v>
      </c>
      <c r="HM210">
        <v>-0.105249</v>
      </c>
      <c r="HN210">
        <v>0.304077</v>
      </c>
      <c r="HO210">
        <v>20.2757</v>
      </c>
      <c r="HP210">
        <v>5.21579</v>
      </c>
      <c r="HQ210">
        <v>11.9796</v>
      </c>
      <c r="HR210">
        <v>4.96475</v>
      </c>
      <c r="HS210">
        <v>3.27402</v>
      </c>
      <c r="HT210">
        <v>9999</v>
      </c>
      <c r="HU210">
        <v>9999</v>
      </c>
      <c r="HV210">
        <v>9999</v>
      </c>
      <c r="HW210">
        <v>936.5</v>
      </c>
      <c r="HX210">
        <v>1.86417</v>
      </c>
      <c r="HY210">
        <v>1.86015</v>
      </c>
      <c r="HZ210">
        <v>1.85837</v>
      </c>
      <c r="IA210">
        <v>1.85988</v>
      </c>
      <c r="IB210">
        <v>1.85989</v>
      </c>
      <c r="IC210">
        <v>1.85835</v>
      </c>
      <c r="ID210">
        <v>1.8573</v>
      </c>
      <c r="IE210">
        <v>1.85234</v>
      </c>
      <c r="IF210">
        <v>0</v>
      </c>
      <c r="IG210">
        <v>0</v>
      </c>
      <c r="IH210">
        <v>0</v>
      </c>
      <c r="II210">
        <v>0</v>
      </c>
      <c r="IJ210" t="s">
        <v>433</v>
      </c>
      <c r="IK210" t="s">
        <v>434</v>
      </c>
      <c r="IL210" t="s">
        <v>435</v>
      </c>
      <c r="IM210" t="s">
        <v>435</v>
      </c>
      <c r="IN210" t="s">
        <v>435</v>
      </c>
      <c r="IO210" t="s">
        <v>435</v>
      </c>
      <c r="IP210">
        <v>0</v>
      </c>
      <c r="IQ210">
        <v>100</v>
      </c>
      <c r="IR210">
        <v>100</v>
      </c>
      <c r="IS210">
        <v>-1.24</v>
      </c>
      <c r="IT210">
        <v>0.2996</v>
      </c>
      <c r="IU210">
        <v>-0.3228139330668147</v>
      </c>
      <c r="IV210">
        <v>-0.001399286051689175</v>
      </c>
      <c r="IW210">
        <v>1.297619083215453E-06</v>
      </c>
      <c r="IX210">
        <v>-4.997941095464379E-10</v>
      </c>
      <c r="IY210">
        <v>-0.005634625857734406</v>
      </c>
      <c r="IZ210">
        <v>-0.003512179546530375</v>
      </c>
      <c r="JA210">
        <v>0.0008073039280847738</v>
      </c>
      <c r="JB210">
        <v>-5.485301315548657E-06</v>
      </c>
      <c r="JC210">
        <v>2</v>
      </c>
      <c r="JD210">
        <v>1997</v>
      </c>
      <c r="JE210">
        <v>1</v>
      </c>
      <c r="JF210">
        <v>25</v>
      </c>
      <c r="JG210">
        <v>919.4</v>
      </c>
      <c r="JH210">
        <v>919.6</v>
      </c>
      <c r="JI210">
        <v>3.37036</v>
      </c>
      <c r="JJ210">
        <v>2.59766</v>
      </c>
      <c r="JK210">
        <v>1.49658</v>
      </c>
      <c r="JL210">
        <v>2.39136</v>
      </c>
      <c r="JM210">
        <v>1.54907</v>
      </c>
      <c r="JN210">
        <v>2.42798</v>
      </c>
      <c r="JO210">
        <v>34.418</v>
      </c>
      <c r="JP210">
        <v>24.2013</v>
      </c>
      <c r="JQ210">
        <v>18</v>
      </c>
      <c r="JR210">
        <v>490.058</v>
      </c>
      <c r="JS210">
        <v>534.75</v>
      </c>
      <c r="JT210">
        <v>24.8588</v>
      </c>
      <c r="JU210">
        <v>25.9254</v>
      </c>
      <c r="JV210">
        <v>30.0002</v>
      </c>
      <c r="JW210">
        <v>25.9994</v>
      </c>
      <c r="JX210">
        <v>25.9492</v>
      </c>
      <c r="JY210">
        <v>67.6095</v>
      </c>
      <c r="JZ210">
        <v>8.926209999999999</v>
      </c>
      <c r="KA210">
        <v>100</v>
      </c>
      <c r="KB210">
        <v>24.8499</v>
      </c>
      <c r="KC210">
        <v>1603.93</v>
      </c>
      <c r="KD210">
        <v>23.7137</v>
      </c>
      <c r="KE210">
        <v>100.52</v>
      </c>
      <c r="KF210">
        <v>100.935</v>
      </c>
    </row>
    <row r="211" spans="1:292">
      <c r="A211">
        <v>193</v>
      </c>
      <c r="B211">
        <v>1679512703.5</v>
      </c>
      <c r="C211">
        <v>4116</v>
      </c>
      <c r="D211" t="s">
        <v>819</v>
      </c>
      <c r="E211" t="s">
        <v>820</v>
      </c>
      <c r="F211">
        <v>5</v>
      </c>
      <c r="G211" t="s">
        <v>821</v>
      </c>
      <c r="H211">
        <v>1679512695.75</v>
      </c>
      <c r="I211">
        <f>(J211)/1000</f>
        <v>0</v>
      </c>
      <c r="J211">
        <f>IF(DO211, AM211, AG211)</f>
        <v>0</v>
      </c>
      <c r="K211">
        <f>IF(DO211, AH211, AF211)</f>
        <v>0</v>
      </c>
      <c r="L211">
        <f>DQ211 - IF(AT211&gt;1, K211*DK211*100.0/(AV211*EE211), 0)</f>
        <v>0</v>
      </c>
      <c r="M211">
        <f>((S211-I211/2)*L211-K211)/(S211+I211/2)</f>
        <v>0</v>
      </c>
      <c r="N211">
        <f>M211*(DX211+DY211)/1000.0</f>
        <v>0</v>
      </c>
      <c r="O211">
        <f>(DQ211 - IF(AT211&gt;1, K211*DK211*100.0/(AV211*EE211), 0))*(DX211+DY211)/1000.0</f>
        <v>0</v>
      </c>
      <c r="P211">
        <f>2.0/((1/R211-1/Q211)+SIGN(R211)*SQRT((1/R211-1/Q211)*(1/R211-1/Q211) + 4*DL211/((DL211+1)*(DL211+1))*(2*1/R211*1/Q211-1/Q211*1/Q211)))</f>
        <v>0</v>
      </c>
      <c r="Q211">
        <f>IF(LEFT(DM211,1)&lt;&gt;"0",IF(LEFT(DM211,1)="1",3.0,DN211),$D$5+$E$5*(EE211*DX211/($K$5*1000))+$F$5*(EE211*DX211/($K$5*1000))*MAX(MIN(DK211,$J$5),$I$5)*MAX(MIN(DK211,$J$5),$I$5)+$G$5*MAX(MIN(DK211,$J$5),$I$5)*(EE211*DX211/($K$5*1000))+$H$5*(EE211*DX211/($K$5*1000))*(EE211*DX211/($K$5*1000)))</f>
        <v>0</v>
      </c>
      <c r="R211">
        <f>I211*(1000-(1000*0.61365*exp(17.502*V211/(240.97+V211))/(DX211+DY211)+DS211)/2)/(1000*0.61365*exp(17.502*V211/(240.97+V211))/(DX211+DY211)-DS211)</f>
        <v>0</v>
      </c>
      <c r="S211">
        <f>1/((DL211+1)/(P211/1.6)+1/(Q211/1.37)) + DL211/((DL211+1)/(P211/1.6) + DL211/(Q211/1.37))</f>
        <v>0</v>
      </c>
      <c r="T211">
        <f>(DG211*DJ211)</f>
        <v>0</v>
      </c>
      <c r="U211">
        <f>(DZ211+(T211+2*0.95*5.67E-8*(((DZ211+$B$9)+273)^4-(DZ211+273)^4)-44100*I211)/(1.84*29.3*Q211+8*0.95*5.67E-8*(DZ211+273)^3))</f>
        <v>0</v>
      </c>
      <c r="V211">
        <f>($C$9*EA211+$D$9*EB211+$E$9*U211)</f>
        <v>0</v>
      </c>
      <c r="W211">
        <f>0.61365*exp(17.502*V211/(240.97+V211))</f>
        <v>0</v>
      </c>
      <c r="X211">
        <f>(Y211/Z211*100)</f>
        <v>0</v>
      </c>
      <c r="Y211">
        <f>DS211*(DX211+DY211)/1000</f>
        <v>0</v>
      </c>
      <c r="Z211">
        <f>0.61365*exp(17.502*DZ211/(240.97+DZ211))</f>
        <v>0</v>
      </c>
      <c r="AA211">
        <f>(W211-DS211*(DX211+DY211)/1000)</f>
        <v>0</v>
      </c>
      <c r="AB211">
        <f>(-I211*44100)</f>
        <v>0</v>
      </c>
      <c r="AC211">
        <f>2*29.3*Q211*0.92*(DZ211-V211)</f>
        <v>0</v>
      </c>
      <c r="AD211">
        <f>2*0.95*5.67E-8*(((DZ211+$B$9)+273)^4-(V211+273)^4)</f>
        <v>0</v>
      </c>
      <c r="AE211">
        <f>T211+AD211+AB211+AC211</f>
        <v>0</v>
      </c>
      <c r="AF211">
        <f>DW211*AT211*(DR211-DQ211*(1000-AT211*DT211)/(1000-AT211*DS211))/(100*DK211)</f>
        <v>0</v>
      </c>
      <c r="AG211">
        <f>1000*DW211*AT211*(DS211-DT211)/(100*DK211*(1000-AT211*DS211))</f>
        <v>0</v>
      </c>
      <c r="AH211">
        <f>(AI211 - AJ211 - DX211*1E3/(8.314*(DZ211+273.15)) * AL211/DW211 * AK211) * DW211/(100*DK211) * (1000 - DT211)/1000</f>
        <v>0</v>
      </c>
      <c r="AI211">
        <v>423.9180990700959</v>
      </c>
      <c r="AJ211">
        <v>422.3044969696969</v>
      </c>
      <c r="AK211">
        <v>-0.0002955166693356706</v>
      </c>
      <c r="AL211">
        <v>67.30913549146528</v>
      </c>
      <c r="AM211">
        <f>(AO211 - AN211 + DX211*1E3/(8.314*(DZ211+273.15)) * AQ211/DW211 * AP211) * DW211/(100*DK211) * 1000/(1000 - AO211)</f>
        <v>0</v>
      </c>
      <c r="AN211">
        <v>9.203571017571202</v>
      </c>
      <c r="AO211">
        <v>9.367525818181813</v>
      </c>
      <c r="AP211">
        <v>-5.626412429092802E-06</v>
      </c>
      <c r="AQ211">
        <v>94.11788988098148</v>
      </c>
      <c r="AR211">
        <v>0</v>
      </c>
      <c r="AS211">
        <v>0</v>
      </c>
      <c r="AT211">
        <f>IF(AR211*$H$15&gt;=AV211,1.0,(AV211/(AV211-AR211*$H$15)))</f>
        <v>0</v>
      </c>
      <c r="AU211">
        <f>(AT211-1)*100</f>
        <v>0</v>
      </c>
      <c r="AV211">
        <f>MAX(0,($B$15+$C$15*EE211)/(1+$D$15*EE211)*DX211/(DZ211+273)*$E$15)</f>
        <v>0</v>
      </c>
      <c r="AW211" t="s">
        <v>429</v>
      </c>
      <c r="AX211" t="s">
        <v>429</v>
      </c>
      <c r="AY211">
        <v>0</v>
      </c>
      <c r="AZ211">
        <v>0</v>
      </c>
      <c r="BA211">
        <f>1-AY211/AZ211</f>
        <v>0</v>
      </c>
      <c r="BB211">
        <v>0</v>
      </c>
      <c r="BC211" t="s">
        <v>429</v>
      </c>
      <c r="BD211" t="s">
        <v>429</v>
      </c>
      <c r="BE211">
        <v>0</v>
      </c>
      <c r="BF211">
        <v>0</v>
      </c>
      <c r="BG211">
        <f>1-BE211/BF211</f>
        <v>0</v>
      </c>
      <c r="BH211">
        <v>0.5</v>
      </c>
      <c r="BI211">
        <f>DH211</f>
        <v>0</v>
      </c>
      <c r="BJ211">
        <f>K211</f>
        <v>0</v>
      </c>
      <c r="BK211">
        <f>BG211*BH211*BI211</f>
        <v>0</v>
      </c>
      <c r="BL211">
        <f>(BJ211-BB211)/BI211</f>
        <v>0</v>
      </c>
      <c r="BM211">
        <f>(AZ211-BF211)/BF211</f>
        <v>0</v>
      </c>
      <c r="BN211">
        <f>AY211/(BA211+AY211/BF211)</f>
        <v>0</v>
      </c>
      <c r="BO211" t="s">
        <v>429</v>
      </c>
      <c r="BP211">
        <v>0</v>
      </c>
      <c r="BQ211">
        <f>IF(BP211&lt;&gt;0, BP211, BN211)</f>
        <v>0</v>
      </c>
      <c r="BR211">
        <f>1-BQ211/BF211</f>
        <v>0</v>
      </c>
      <c r="BS211">
        <f>(BF211-BE211)/(BF211-BQ211)</f>
        <v>0</v>
      </c>
      <c r="BT211">
        <f>(AZ211-BF211)/(AZ211-BQ211)</f>
        <v>0</v>
      </c>
      <c r="BU211">
        <f>(BF211-BE211)/(BF211-AY211)</f>
        <v>0</v>
      </c>
      <c r="BV211">
        <f>(AZ211-BF211)/(AZ211-AY211)</f>
        <v>0</v>
      </c>
      <c r="BW211">
        <f>(BS211*BQ211/BE211)</f>
        <v>0</v>
      </c>
      <c r="BX211">
        <f>(1-BW211)</f>
        <v>0</v>
      </c>
      <c r="DG211">
        <f>$B$13*EF211+$C$13*EG211+$F$13*ER211*(1-EU211)</f>
        <v>0</v>
      </c>
      <c r="DH211">
        <f>DG211*DI211</f>
        <v>0</v>
      </c>
      <c r="DI211">
        <f>($B$13*$D$11+$C$13*$D$11+$F$13*((FE211+EW211)/MAX(FE211+EW211+FF211, 0.1)*$I$11+FF211/MAX(FE211+EW211+FF211, 0.1)*$J$11))/($B$13+$C$13+$F$13)</f>
        <v>0</v>
      </c>
      <c r="DJ211">
        <f>($B$13*$K$11+$C$13*$K$11+$F$13*((FE211+EW211)/MAX(FE211+EW211+FF211, 0.1)*$P$11+FF211/MAX(FE211+EW211+FF211, 0.1)*$Q$11))/($B$13+$C$13+$F$13)</f>
        <v>0</v>
      </c>
      <c r="DK211">
        <v>2.18</v>
      </c>
      <c r="DL211">
        <v>0.5</v>
      </c>
      <c r="DM211" t="s">
        <v>430</v>
      </c>
      <c r="DN211">
        <v>2</v>
      </c>
      <c r="DO211" t="b">
        <v>1</v>
      </c>
      <c r="DP211">
        <v>1679512695.75</v>
      </c>
      <c r="DQ211">
        <v>418.3626</v>
      </c>
      <c r="DR211">
        <v>419.9859333333334</v>
      </c>
      <c r="DS211">
        <v>9.371136333333332</v>
      </c>
      <c r="DT211">
        <v>9.207428333333333</v>
      </c>
      <c r="DU211">
        <v>419.0806666666667</v>
      </c>
      <c r="DV211">
        <v>9.343582</v>
      </c>
      <c r="DW211">
        <v>499.9968000000001</v>
      </c>
      <c r="DX211">
        <v>89.96436666666666</v>
      </c>
      <c r="DY211">
        <v>0.09997516333333333</v>
      </c>
      <c r="DZ211">
        <v>18.92576666666667</v>
      </c>
      <c r="EA211">
        <v>19.99283</v>
      </c>
      <c r="EB211">
        <v>999.9000000000002</v>
      </c>
      <c r="EC211">
        <v>0</v>
      </c>
      <c r="ED211">
        <v>0</v>
      </c>
      <c r="EE211">
        <v>10002.96433333333</v>
      </c>
      <c r="EF211">
        <v>0</v>
      </c>
      <c r="EG211">
        <v>12.4464</v>
      </c>
      <c r="EH211">
        <v>-1.623391</v>
      </c>
      <c r="EI211">
        <v>422.3202333333333</v>
      </c>
      <c r="EJ211">
        <v>423.8887999999999</v>
      </c>
      <c r="EK211">
        <v>0.1637081333333333</v>
      </c>
      <c r="EL211">
        <v>419.9859333333334</v>
      </c>
      <c r="EM211">
        <v>9.207428333333333</v>
      </c>
      <c r="EN211">
        <v>0.8430683000000001</v>
      </c>
      <c r="EO211">
        <v>0.8283403999999998</v>
      </c>
      <c r="EP211">
        <v>4.453909333333334</v>
      </c>
      <c r="EQ211">
        <v>4.202464666666667</v>
      </c>
      <c r="ER211">
        <v>1999.894666666667</v>
      </c>
      <c r="ES211">
        <v>0.9799992000000002</v>
      </c>
      <c r="ET211">
        <v>0.02000111333333333</v>
      </c>
      <c r="EU211">
        <v>0</v>
      </c>
      <c r="EV211">
        <v>203.5012333333334</v>
      </c>
      <c r="EW211">
        <v>5.00078</v>
      </c>
      <c r="EX211">
        <v>3995.546666666667</v>
      </c>
      <c r="EY211">
        <v>16378.74666666667</v>
      </c>
      <c r="EZ211">
        <v>36.60393333333333</v>
      </c>
      <c r="FA211">
        <v>38.18306666666667</v>
      </c>
      <c r="FB211">
        <v>37.63713333333332</v>
      </c>
      <c r="FC211">
        <v>37.45806666666666</v>
      </c>
      <c r="FD211">
        <v>37.45386666666666</v>
      </c>
      <c r="FE211">
        <v>1954.994666666666</v>
      </c>
      <c r="FF211">
        <v>39.90000000000001</v>
      </c>
      <c r="FG211">
        <v>0</v>
      </c>
      <c r="FH211">
        <v>1679512685.8</v>
      </c>
      <c r="FI211">
        <v>0</v>
      </c>
      <c r="FJ211">
        <v>203.4955</v>
      </c>
      <c r="FK211">
        <v>-0.8596581170360031</v>
      </c>
      <c r="FL211">
        <v>21.53743590629382</v>
      </c>
      <c r="FM211">
        <v>3995.697307692307</v>
      </c>
      <c r="FN211">
        <v>15</v>
      </c>
      <c r="FO211">
        <v>0</v>
      </c>
      <c r="FP211" t="s">
        <v>431</v>
      </c>
      <c r="FQ211">
        <v>1679456443.1</v>
      </c>
      <c r="FR211">
        <v>1679456433.1</v>
      </c>
      <c r="FS211">
        <v>0</v>
      </c>
      <c r="FT211">
        <v>-0.109</v>
      </c>
      <c r="FU211">
        <v>0.019</v>
      </c>
      <c r="FV211">
        <v>-0.823</v>
      </c>
      <c r="FW211">
        <v>0.271</v>
      </c>
      <c r="FX211">
        <v>420</v>
      </c>
      <c r="FY211">
        <v>24</v>
      </c>
      <c r="FZ211">
        <v>0.71</v>
      </c>
      <c r="GA211">
        <v>0.25</v>
      </c>
      <c r="GB211">
        <v>-1.63553375</v>
      </c>
      <c r="GC211">
        <v>0.2545045778611684</v>
      </c>
      <c r="GD211">
        <v>0.05115269253360471</v>
      </c>
      <c r="GE211">
        <v>0</v>
      </c>
      <c r="GF211">
        <v>0.1572818</v>
      </c>
      <c r="GG211">
        <v>0.08703016885553451</v>
      </c>
      <c r="GH211">
        <v>0.01620524189298018</v>
      </c>
      <c r="GI211">
        <v>1</v>
      </c>
      <c r="GJ211">
        <v>1</v>
      </c>
      <c r="GK211">
        <v>2</v>
      </c>
      <c r="GL211" t="s">
        <v>432</v>
      </c>
      <c r="GM211">
        <v>3.10099</v>
      </c>
      <c r="GN211">
        <v>2.73516</v>
      </c>
      <c r="GO211">
        <v>0.08780259999999999</v>
      </c>
      <c r="GP211">
        <v>0.0880029</v>
      </c>
      <c r="GQ211">
        <v>0.0540736</v>
      </c>
      <c r="GR211">
        <v>0.054138</v>
      </c>
      <c r="GS211">
        <v>23478.4</v>
      </c>
      <c r="GT211">
        <v>23181.2</v>
      </c>
      <c r="GU211">
        <v>26278.6</v>
      </c>
      <c r="GV211">
        <v>25749.3</v>
      </c>
      <c r="GW211">
        <v>39925.7</v>
      </c>
      <c r="GX211">
        <v>37179.2</v>
      </c>
      <c r="GY211">
        <v>45985</v>
      </c>
      <c r="GZ211">
        <v>42528.1</v>
      </c>
      <c r="HA211">
        <v>1.91535</v>
      </c>
      <c r="HB211">
        <v>1.92997</v>
      </c>
      <c r="HC211">
        <v>0.0144206</v>
      </c>
      <c r="HD211">
        <v>0</v>
      </c>
      <c r="HE211">
        <v>19.7616</v>
      </c>
      <c r="HF211">
        <v>999.9</v>
      </c>
      <c r="HG211">
        <v>40.8</v>
      </c>
      <c r="HH211">
        <v>29.6</v>
      </c>
      <c r="HI211">
        <v>18.883</v>
      </c>
      <c r="HJ211">
        <v>60.9434</v>
      </c>
      <c r="HK211">
        <v>25.7051</v>
      </c>
      <c r="HL211">
        <v>1</v>
      </c>
      <c r="HM211">
        <v>-0.0613415</v>
      </c>
      <c r="HN211">
        <v>4.2611</v>
      </c>
      <c r="HO211">
        <v>20.2274</v>
      </c>
      <c r="HP211">
        <v>5.21774</v>
      </c>
      <c r="HQ211">
        <v>11.98</v>
      </c>
      <c r="HR211">
        <v>4.9652</v>
      </c>
      <c r="HS211">
        <v>3.27433</v>
      </c>
      <c r="HT211">
        <v>9999</v>
      </c>
      <c r="HU211">
        <v>9999</v>
      </c>
      <c r="HV211">
        <v>9999</v>
      </c>
      <c r="HW211">
        <v>936.8</v>
      </c>
      <c r="HX211">
        <v>1.86417</v>
      </c>
      <c r="HY211">
        <v>1.86017</v>
      </c>
      <c r="HZ211">
        <v>1.85837</v>
      </c>
      <c r="IA211">
        <v>1.85987</v>
      </c>
      <c r="IB211">
        <v>1.85989</v>
      </c>
      <c r="IC211">
        <v>1.85835</v>
      </c>
      <c r="ID211">
        <v>1.85733</v>
      </c>
      <c r="IE211">
        <v>1.8524</v>
      </c>
      <c r="IF211">
        <v>0</v>
      </c>
      <c r="IG211">
        <v>0</v>
      </c>
      <c r="IH211">
        <v>0</v>
      </c>
      <c r="II211">
        <v>0</v>
      </c>
      <c r="IJ211" t="s">
        <v>433</v>
      </c>
      <c r="IK211" t="s">
        <v>434</v>
      </c>
      <c r="IL211" t="s">
        <v>435</v>
      </c>
      <c r="IM211" t="s">
        <v>435</v>
      </c>
      <c r="IN211" t="s">
        <v>435</v>
      </c>
      <c r="IO211" t="s">
        <v>435</v>
      </c>
      <c r="IP211">
        <v>0</v>
      </c>
      <c r="IQ211">
        <v>100</v>
      </c>
      <c r="IR211">
        <v>100</v>
      </c>
      <c r="IS211">
        <v>-0.718</v>
      </c>
      <c r="IT211">
        <v>0.0275</v>
      </c>
      <c r="IU211">
        <v>-0.3228139330668147</v>
      </c>
      <c r="IV211">
        <v>-0.001399286051689175</v>
      </c>
      <c r="IW211">
        <v>1.297619083215453E-06</v>
      </c>
      <c r="IX211">
        <v>-4.997941095464379E-10</v>
      </c>
      <c r="IY211">
        <v>-0.005634625857734406</v>
      </c>
      <c r="IZ211">
        <v>-0.003512179546530375</v>
      </c>
      <c r="JA211">
        <v>0.0008073039280847738</v>
      </c>
      <c r="JB211">
        <v>-5.485301315548657E-06</v>
      </c>
      <c r="JC211">
        <v>2</v>
      </c>
      <c r="JD211">
        <v>1997</v>
      </c>
      <c r="JE211">
        <v>1</v>
      </c>
      <c r="JF211">
        <v>25</v>
      </c>
      <c r="JG211">
        <v>937.7</v>
      </c>
      <c r="JH211">
        <v>937.8</v>
      </c>
      <c r="JI211">
        <v>1.13525</v>
      </c>
      <c r="JJ211">
        <v>2.61963</v>
      </c>
      <c r="JK211">
        <v>1.49658</v>
      </c>
      <c r="JL211">
        <v>2.39014</v>
      </c>
      <c r="JM211">
        <v>1.54907</v>
      </c>
      <c r="JN211">
        <v>2.38525</v>
      </c>
      <c r="JO211">
        <v>34.715</v>
      </c>
      <c r="JP211">
        <v>24.1838</v>
      </c>
      <c r="JQ211">
        <v>18</v>
      </c>
      <c r="JR211">
        <v>490.002</v>
      </c>
      <c r="JS211">
        <v>511.164</v>
      </c>
      <c r="JT211">
        <v>15.194</v>
      </c>
      <c r="JU211">
        <v>26.3149</v>
      </c>
      <c r="JV211">
        <v>29.9995</v>
      </c>
      <c r="JW211">
        <v>26.4782</v>
      </c>
      <c r="JX211">
        <v>26.4382</v>
      </c>
      <c r="JY211">
        <v>22.8172</v>
      </c>
      <c r="JZ211">
        <v>45.1838</v>
      </c>
      <c r="KA211">
        <v>46.5501</v>
      </c>
      <c r="KB211">
        <v>15.1977</v>
      </c>
      <c r="KC211">
        <v>413.283</v>
      </c>
      <c r="KD211">
        <v>9.292820000000001</v>
      </c>
      <c r="KE211">
        <v>100.466</v>
      </c>
      <c r="KF211">
        <v>100.89</v>
      </c>
    </row>
    <row r="212" spans="1:292">
      <c r="A212">
        <v>194</v>
      </c>
      <c r="B212">
        <v>1679512708.5</v>
      </c>
      <c r="C212">
        <v>4121</v>
      </c>
      <c r="D212" t="s">
        <v>822</v>
      </c>
      <c r="E212" t="s">
        <v>823</v>
      </c>
      <c r="F212">
        <v>5</v>
      </c>
      <c r="G212" t="s">
        <v>821</v>
      </c>
      <c r="H212">
        <v>1679512700.655172</v>
      </c>
      <c r="I212">
        <f>(J212)/1000</f>
        <v>0</v>
      </c>
      <c r="J212">
        <f>IF(DO212, AM212, AG212)</f>
        <v>0</v>
      </c>
      <c r="K212">
        <f>IF(DO212, AH212, AF212)</f>
        <v>0</v>
      </c>
      <c r="L212">
        <f>DQ212 - IF(AT212&gt;1, K212*DK212*100.0/(AV212*EE212), 0)</f>
        <v>0</v>
      </c>
      <c r="M212">
        <f>((S212-I212/2)*L212-K212)/(S212+I212/2)</f>
        <v>0</v>
      </c>
      <c r="N212">
        <f>M212*(DX212+DY212)/1000.0</f>
        <v>0</v>
      </c>
      <c r="O212">
        <f>(DQ212 - IF(AT212&gt;1, K212*DK212*100.0/(AV212*EE212), 0))*(DX212+DY212)/1000.0</f>
        <v>0</v>
      </c>
      <c r="P212">
        <f>2.0/((1/R212-1/Q212)+SIGN(R212)*SQRT((1/R212-1/Q212)*(1/R212-1/Q212) + 4*DL212/((DL212+1)*(DL212+1))*(2*1/R212*1/Q212-1/Q212*1/Q212)))</f>
        <v>0</v>
      </c>
      <c r="Q212">
        <f>IF(LEFT(DM212,1)&lt;&gt;"0",IF(LEFT(DM212,1)="1",3.0,DN212),$D$5+$E$5*(EE212*DX212/($K$5*1000))+$F$5*(EE212*DX212/($K$5*1000))*MAX(MIN(DK212,$J$5),$I$5)*MAX(MIN(DK212,$J$5),$I$5)+$G$5*MAX(MIN(DK212,$J$5),$I$5)*(EE212*DX212/($K$5*1000))+$H$5*(EE212*DX212/($K$5*1000))*(EE212*DX212/($K$5*1000)))</f>
        <v>0</v>
      </c>
      <c r="R212">
        <f>I212*(1000-(1000*0.61365*exp(17.502*V212/(240.97+V212))/(DX212+DY212)+DS212)/2)/(1000*0.61365*exp(17.502*V212/(240.97+V212))/(DX212+DY212)-DS212)</f>
        <v>0</v>
      </c>
      <c r="S212">
        <f>1/((DL212+1)/(P212/1.6)+1/(Q212/1.37)) + DL212/((DL212+1)/(P212/1.6) + DL212/(Q212/1.37))</f>
        <v>0</v>
      </c>
      <c r="T212">
        <f>(DG212*DJ212)</f>
        <v>0</v>
      </c>
      <c r="U212">
        <f>(DZ212+(T212+2*0.95*5.67E-8*(((DZ212+$B$9)+273)^4-(DZ212+273)^4)-44100*I212)/(1.84*29.3*Q212+8*0.95*5.67E-8*(DZ212+273)^3))</f>
        <v>0</v>
      </c>
      <c r="V212">
        <f>($C$9*EA212+$D$9*EB212+$E$9*U212)</f>
        <v>0</v>
      </c>
      <c r="W212">
        <f>0.61365*exp(17.502*V212/(240.97+V212))</f>
        <v>0</v>
      </c>
      <c r="X212">
        <f>(Y212/Z212*100)</f>
        <v>0</v>
      </c>
      <c r="Y212">
        <f>DS212*(DX212+DY212)/1000</f>
        <v>0</v>
      </c>
      <c r="Z212">
        <f>0.61365*exp(17.502*DZ212/(240.97+DZ212))</f>
        <v>0</v>
      </c>
      <c r="AA212">
        <f>(W212-DS212*(DX212+DY212)/1000)</f>
        <v>0</v>
      </c>
      <c r="AB212">
        <f>(-I212*44100)</f>
        <v>0</v>
      </c>
      <c r="AC212">
        <f>2*29.3*Q212*0.92*(DZ212-V212)</f>
        <v>0</v>
      </c>
      <c r="AD212">
        <f>2*0.95*5.67E-8*(((DZ212+$B$9)+273)^4-(V212+273)^4)</f>
        <v>0</v>
      </c>
      <c r="AE212">
        <f>T212+AD212+AB212+AC212</f>
        <v>0</v>
      </c>
      <c r="AF212">
        <f>DW212*AT212*(DR212-DQ212*(1000-AT212*DT212)/(1000-AT212*DS212))/(100*DK212)</f>
        <v>0</v>
      </c>
      <c r="AG212">
        <f>1000*DW212*AT212*(DS212-DT212)/(100*DK212*(1000-AT212*DS212))</f>
        <v>0</v>
      </c>
      <c r="AH212">
        <f>(AI212 - AJ212 - DX212*1E3/(8.314*(DZ212+273.15)) * AL212/DW212 * AK212) * DW212/(100*DK212) * (1000 - DT212)/1000</f>
        <v>0</v>
      </c>
      <c r="AI212">
        <v>423.9259832467982</v>
      </c>
      <c r="AJ212">
        <v>422.2387454545453</v>
      </c>
      <c r="AK212">
        <v>-0.0003163476753827753</v>
      </c>
      <c r="AL212">
        <v>67.30913549146528</v>
      </c>
      <c r="AM212">
        <f>(AO212 - AN212 + DX212*1E3/(8.314*(DZ212+273.15)) * AQ212/DW212 * AP212) * DW212/(100*DK212) * 1000/(1000 - AO212)</f>
        <v>0</v>
      </c>
      <c r="AN212">
        <v>9.238604197827291</v>
      </c>
      <c r="AO212">
        <v>9.378812424242419</v>
      </c>
      <c r="AP212">
        <v>1.510574970517401E-05</v>
      </c>
      <c r="AQ212">
        <v>94.11788988098148</v>
      </c>
      <c r="AR212">
        <v>0</v>
      </c>
      <c r="AS212">
        <v>0</v>
      </c>
      <c r="AT212">
        <f>IF(AR212*$H$15&gt;=AV212,1.0,(AV212/(AV212-AR212*$H$15)))</f>
        <v>0</v>
      </c>
      <c r="AU212">
        <f>(AT212-1)*100</f>
        <v>0</v>
      </c>
      <c r="AV212">
        <f>MAX(0,($B$15+$C$15*EE212)/(1+$D$15*EE212)*DX212/(DZ212+273)*$E$15)</f>
        <v>0</v>
      </c>
      <c r="AW212" t="s">
        <v>429</v>
      </c>
      <c r="AX212" t="s">
        <v>429</v>
      </c>
      <c r="AY212">
        <v>0</v>
      </c>
      <c r="AZ212">
        <v>0</v>
      </c>
      <c r="BA212">
        <f>1-AY212/AZ212</f>
        <v>0</v>
      </c>
      <c r="BB212">
        <v>0</v>
      </c>
      <c r="BC212" t="s">
        <v>429</v>
      </c>
      <c r="BD212" t="s">
        <v>429</v>
      </c>
      <c r="BE212">
        <v>0</v>
      </c>
      <c r="BF212">
        <v>0</v>
      </c>
      <c r="BG212">
        <f>1-BE212/BF212</f>
        <v>0</v>
      </c>
      <c r="BH212">
        <v>0.5</v>
      </c>
      <c r="BI212">
        <f>DH212</f>
        <v>0</v>
      </c>
      <c r="BJ212">
        <f>K212</f>
        <v>0</v>
      </c>
      <c r="BK212">
        <f>BG212*BH212*BI212</f>
        <v>0</v>
      </c>
      <c r="BL212">
        <f>(BJ212-BB212)/BI212</f>
        <v>0</v>
      </c>
      <c r="BM212">
        <f>(AZ212-BF212)/BF212</f>
        <v>0</v>
      </c>
      <c r="BN212">
        <f>AY212/(BA212+AY212/BF212)</f>
        <v>0</v>
      </c>
      <c r="BO212" t="s">
        <v>429</v>
      </c>
      <c r="BP212">
        <v>0</v>
      </c>
      <c r="BQ212">
        <f>IF(BP212&lt;&gt;0, BP212, BN212)</f>
        <v>0</v>
      </c>
      <c r="BR212">
        <f>1-BQ212/BF212</f>
        <v>0</v>
      </c>
      <c r="BS212">
        <f>(BF212-BE212)/(BF212-BQ212)</f>
        <v>0</v>
      </c>
      <c r="BT212">
        <f>(AZ212-BF212)/(AZ212-BQ212)</f>
        <v>0</v>
      </c>
      <c r="BU212">
        <f>(BF212-BE212)/(BF212-AY212)</f>
        <v>0</v>
      </c>
      <c r="BV212">
        <f>(AZ212-BF212)/(AZ212-AY212)</f>
        <v>0</v>
      </c>
      <c r="BW212">
        <f>(BS212*BQ212/BE212)</f>
        <v>0</v>
      </c>
      <c r="BX212">
        <f>(1-BW212)</f>
        <v>0</v>
      </c>
      <c r="DG212">
        <f>$B$13*EF212+$C$13*EG212+$F$13*ER212*(1-EU212)</f>
        <v>0</v>
      </c>
      <c r="DH212">
        <f>DG212*DI212</f>
        <v>0</v>
      </c>
      <c r="DI212">
        <f>($B$13*$D$11+$C$13*$D$11+$F$13*((FE212+EW212)/MAX(FE212+EW212+FF212, 0.1)*$I$11+FF212/MAX(FE212+EW212+FF212, 0.1)*$J$11))/($B$13+$C$13+$F$13)</f>
        <v>0</v>
      </c>
      <c r="DJ212">
        <f>($B$13*$K$11+$C$13*$K$11+$F$13*((FE212+EW212)/MAX(FE212+EW212+FF212, 0.1)*$P$11+FF212/MAX(FE212+EW212+FF212, 0.1)*$Q$11))/($B$13+$C$13+$F$13)</f>
        <v>0</v>
      </c>
      <c r="DK212">
        <v>2.18</v>
      </c>
      <c r="DL212">
        <v>0.5</v>
      </c>
      <c r="DM212" t="s">
        <v>430</v>
      </c>
      <c r="DN212">
        <v>2</v>
      </c>
      <c r="DO212" t="b">
        <v>1</v>
      </c>
      <c r="DP212">
        <v>1679512700.655172</v>
      </c>
      <c r="DQ212">
        <v>418.3606206896552</v>
      </c>
      <c r="DR212">
        <v>419.8373448275863</v>
      </c>
      <c r="DS212">
        <v>9.370687241379308</v>
      </c>
      <c r="DT212">
        <v>9.215490000000001</v>
      </c>
      <c r="DU212">
        <v>419.0786896551724</v>
      </c>
      <c r="DV212">
        <v>9.343138275862069</v>
      </c>
      <c r="DW212">
        <v>499.9632758620689</v>
      </c>
      <c r="DX212">
        <v>89.96458965517242</v>
      </c>
      <c r="DY212">
        <v>0.09990035172413794</v>
      </c>
      <c r="DZ212">
        <v>18.92617931034483</v>
      </c>
      <c r="EA212">
        <v>19.99727586206896</v>
      </c>
      <c r="EB212">
        <v>999.9000000000002</v>
      </c>
      <c r="EC212">
        <v>0</v>
      </c>
      <c r="ED212">
        <v>0</v>
      </c>
      <c r="EE212">
        <v>10005.56413793103</v>
      </c>
      <c r="EF212">
        <v>0</v>
      </c>
      <c r="EG212">
        <v>12.4464</v>
      </c>
      <c r="EH212">
        <v>-1.476678448275862</v>
      </c>
      <c r="EI212">
        <v>422.3181379310344</v>
      </c>
      <c r="EJ212">
        <v>423.7422758620689</v>
      </c>
      <c r="EK212">
        <v>0.155197</v>
      </c>
      <c r="EL212">
        <v>419.8373448275863</v>
      </c>
      <c r="EM212">
        <v>9.215490000000001</v>
      </c>
      <c r="EN212">
        <v>0.8430299999999999</v>
      </c>
      <c r="EO212">
        <v>0.8290677931034481</v>
      </c>
      <c r="EP212">
        <v>4.45326172413793</v>
      </c>
      <c r="EQ212">
        <v>4.214958965517241</v>
      </c>
      <c r="ER212">
        <v>1999.898275862069</v>
      </c>
      <c r="ES212">
        <v>0.9800031724137931</v>
      </c>
      <c r="ET212">
        <v>0.01999707586206897</v>
      </c>
      <c r="EU212">
        <v>0</v>
      </c>
      <c r="EV212">
        <v>203.4414137931034</v>
      </c>
      <c r="EW212">
        <v>5.00078</v>
      </c>
      <c r="EX212">
        <v>3997.356551724137</v>
      </c>
      <c r="EY212">
        <v>16378.79310344828</v>
      </c>
      <c r="EZ212">
        <v>36.72389655172414</v>
      </c>
      <c r="FA212">
        <v>38.33382758620689</v>
      </c>
      <c r="FB212">
        <v>37.82720689655171</v>
      </c>
      <c r="FC212">
        <v>37.61613793103448</v>
      </c>
      <c r="FD212">
        <v>37.64627586206896</v>
      </c>
      <c r="FE212">
        <v>1955.004827586207</v>
      </c>
      <c r="FF212">
        <v>39.89275862068967</v>
      </c>
      <c r="FG212">
        <v>0</v>
      </c>
      <c r="FH212">
        <v>1679512690.6</v>
      </c>
      <c r="FI212">
        <v>0</v>
      </c>
      <c r="FJ212">
        <v>203.4526538461539</v>
      </c>
      <c r="FK212">
        <v>-1.046598293205564</v>
      </c>
      <c r="FL212">
        <v>25.74393162601533</v>
      </c>
      <c r="FM212">
        <v>3997.418076923077</v>
      </c>
      <c r="FN212">
        <v>15</v>
      </c>
      <c r="FO212">
        <v>0</v>
      </c>
      <c r="FP212" t="s">
        <v>431</v>
      </c>
      <c r="FQ212">
        <v>1679456443.1</v>
      </c>
      <c r="FR212">
        <v>1679456433.1</v>
      </c>
      <c r="FS212">
        <v>0</v>
      </c>
      <c r="FT212">
        <v>-0.109</v>
      </c>
      <c r="FU212">
        <v>0.019</v>
      </c>
      <c r="FV212">
        <v>-0.823</v>
      </c>
      <c r="FW212">
        <v>0.271</v>
      </c>
      <c r="FX212">
        <v>420</v>
      </c>
      <c r="FY212">
        <v>24</v>
      </c>
      <c r="FZ212">
        <v>0.71</v>
      </c>
      <c r="GA212">
        <v>0.25</v>
      </c>
      <c r="GB212">
        <v>-1.565523048780488</v>
      </c>
      <c r="GC212">
        <v>0.9055145435540082</v>
      </c>
      <c r="GD212">
        <v>0.2207352466166753</v>
      </c>
      <c r="GE212">
        <v>0</v>
      </c>
      <c r="GF212">
        <v>0.1559187317073171</v>
      </c>
      <c r="GG212">
        <v>-0.06414959581881542</v>
      </c>
      <c r="GH212">
        <v>0.01451219260975588</v>
      </c>
      <c r="GI212">
        <v>1</v>
      </c>
      <c r="GJ212">
        <v>1</v>
      </c>
      <c r="GK212">
        <v>2</v>
      </c>
      <c r="GL212" t="s">
        <v>432</v>
      </c>
      <c r="GM212">
        <v>3.101</v>
      </c>
      <c r="GN212">
        <v>2.73559</v>
      </c>
      <c r="GO212">
        <v>0.08778</v>
      </c>
      <c r="GP212">
        <v>0.0875836</v>
      </c>
      <c r="GQ212">
        <v>0.0541305</v>
      </c>
      <c r="GR212">
        <v>0.0542269</v>
      </c>
      <c r="GS212">
        <v>23479.4</v>
      </c>
      <c r="GT212">
        <v>23192</v>
      </c>
      <c r="GU212">
        <v>26279</v>
      </c>
      <c r="GV212">
        <v>25749.5</v>
      </c>
      <c r="GW212">
        <v>39923.8</v>
      </c>
      <c r="GX212">
        <v>37175.9</v>
      </c>
      <c r="GY212">
        <v>45985.6</v>
      </c>
      <c r="GZ212">
        <v>42528.4</v>
      </c>
      <c r="HA212">
        <v>1.91558</v>
      </c>
      <c r="HB212">
        <v>1.93015</v>
      </c>
      <c r="HC212">
        <v>0.0145882</v>
      </c>
      <c r="HD212">
        <v>0</v>
      </c>
      <c r="HE212">
        <v>19.7616</v>
      </c>
      <c r="HF212">
        <v>999.9</v>
      </c>
      <c r="HG212">
        <v>40.7</v>
      </c>
      <c r="HH212">
        <v>29.6</v>
      </c>
      <c r="HI212">
        <v>18.8348</v>
      </c>
      <c r="HJ212">
        <v>61.4334</v>
      </c>
      <c r="HK212">
        <v>25.8053</v>
      </c>
      <c r="HL212">
        <v>1</v>
      </c>
      <c r="HM212">
        <v>-0.0618547</v>
      </c>
      <c r="HN212">
        <v>4.40924</v>
      </c>
      <c r="HO212">
        <v>20.223</v>
      </c>
      <c r="HP212">
        <v>5.21624</v>
      </c>
      <c r="HQ212">
        <v>11.98</v>
      </c>
      <c r="HR212">
        <v>4.96465</v>
      </c>
      <c r="HS212">
        <v>3.27395</v>
      </c>
      <c r="HT212">
        <v>9999</v>
      </c>
      <c r="HU212">
        <v>9999</v>
      </c>
      <c r="HV212">
        <v>9999</v>
      </c>
      <c r="HW212">
        <v>936.8</v>
      </c>
      <c r="HX212">
        <v>1.86417</v>
      </c>
      <c r="HY212">
        <v>1.86019</v>
      </c>
      <c r="HZ212">
        <v>1.85837</v>
      </c>
      <c r="IA212">
        <v>1.85988</v>
      </c>
      <c r="IB212">
        <v>1.85989</v>
      </c>
      <c r="IC212">
        <v>1.85835</v>
      </c>
      <c r="ID212">
        <v>1.85733</v>
      </c>
      <c r="IE212">
        <v>1.8524</v>
      </c>
      <c r="IF212">
        <v>0</v>
      </c>
      <c r="IG212">
        <v>0</v>
      </c>
      <c r="IH212">
        <v>0</v>
      </c>
      <c r="II212">
        <v>0</v>
      </c>
      <c r="IJ212" t="s">
        <v>433</v>
      </c>
      <c r="IK212" t="s">
        <v>434</v>
      </c>
      <c r="IL212" t="s">
        <v>435</v>
      </c>
      <c r="IM212" t="s">
        <v>435</v>
      </c>
      <c r="IN212" t="s">
        <v>435</v>
      </c>
      <c r="IO212" t="s">
        <v>435</v>
      </c>
      <c r="IP212">
        <v>0</v>
      </c>
      <c r="IQ212">
        <v>100</v>
      </c>
      <c r="IR212">
        <v>100</v>
      </c>
      <c r="IS212">
        <v>-0.718</v>
      </c>
      <c r="IT212">
        <v>0.0276</v>
      </c>
      <c r="IU212">
        <v>-0.3228139330668147</v>
      </c>
      <c r="IV212">
        <v>-0.001399286051689175</v>
      </c>
      <c r="IW212">
        <v>1.297619083215453E-06</v>
      </c>
      <c r="IX212">
        <v>-4.997941095464379E-10</v>
      </c>
      <c r="IY212">
        <v>-0.005634625857734406</v>
      </c>
      <c r="IZ212">
        <v>-0.003512179546530375</v>
      </c>
      <c r="JA212">
        <v>0.0008073039280847738</v>
      </c>
      <c r="JB212">
        <v>-5.485301315548657E-06</v>
      </c>
      <c r="JC212">
        <v>2</v>
      </c>
      <c r="JD212">
        <v>1997</v>
      </c>
      <c r="JE212">
        <v>1</v>
      </c>
      <c r="JF212">
        <v>25</v>
      </c>
      <c r="JG212">
        <v>937.8</v>
      </c>
      <c r="JH212">
        <v>937.9</v>
      </c>
      <c r="JI212">
        <v>1.1084</v>
      </c>
      <c r="JJ212">
        <v>2.62085</v>
      </c>
      <c r="JK212">
        <v>1.49658</v>
      </c>
      <c r="JL212">
        <v>2.39014</v>
      </c>
      <c r="JM212">
        <v>1.54907</v>
      </c>
      <c r="JN212">
        <v>2.40601</v>
      </c>
      <c r="JO212">
        <v>34.715</v>
      </c>
      <c r="JP212">
        <v>24.1838</v>
      </c>
      <c r="JQ212">
        <v>18</v>
      </c>
      <c r="JR212">
        <v>490.088</v>
      </c>
      <c r="JS212">
        <v>511.236</v>
      </c>
      <c r="JT212">
        <v>15.1971</v>
      </c>
      <c r="JU212">
        <v>26.3081</v>
      </c>
      <c r="JV212">
        <v>29.9996</v>
      </c>
      <c r="JW212">
        <v>26.4727</v>
      </c>
      <c r="JX212">
        <v>26.4332</v>
      </c>
      <c r="JY212">
        <v>22.2795</v>
      </c>
      <c r="JZ212">
        <v>45.1838</v>
      </c>
      <c r="KA212">
        <v>46.1606</v>
      </c>
      <c r="KB212">
        <v>15.1245</v>
      </c>
      <c r="KC212">
        <v>399.906</v>
      </c>
      <c r="KD212">
        <v>9.289389999999999</v>
      </c>
      <c r="KE212">
        <v>100.467</v>
      </c>
      <c r="KF212">
        <v>100.891</v>
      </c>
    </row>
    <row r="213" spans="1:292">
      <c r="A213">
        <v>195</v>
      </c>
      <c r="B213">
        <v>1679512713.5</v>
      </c>
      <c r="C213">
        <v>4126</v>
      </c>
      <c r="D213" t="s">
        <v>824</v>
      </c>
      <c r="E213" t="s">
        <v>825</v>
      </c>
      <c r="F213">
        <v>5</v>
      </c>
      <c r="G213" t="s">
        <v>821</v>
      </c>
      <c r="H213">
        <v>1679512705.732143</v>
      </c>
      <c r="I213">
        <f>(J213)/1000</f>
        <v>0</v>
      </c>
      <c r="J213">
        <f>IF(DO213, AM213, AG213)</f>
        <v>0</v>
      </c>
      <c r="K213">
        <f>IF(DO213, AH213, AF213)</f>
        <v>0</v>
      </c>
      <c r="L213">
        <f>DQ213 - IF(AT213&gt;1, K213*DK213*100.0/(AV213*EE213), 0)</f>
        <v>0</v>
      </c>
      <c r="M213">
        <f>((S213-I213/2)*L213-K213)/(S213+I213/2)</f>
        <v>0</v>
      </c>
      <c r="N213">
        <f>M213*(DX213+DY213)/1000.0</f>
        <v>0</v>
      </c>
      <c r="O213">
        <f>(DQ213 - IF(AT213&gt;1, K213*DK213*100.0/(AV213*EE213), 0))*(DX213+DY213)/1000.0</f>
        <v>0</v>
      </c>
      <c r="P213">
        <f>2.0/((1/R213-1/Q213)+SIGN(R213)*SQRT((1/R213-1/Q213)*(1/R213-1/Q213) + 4*DL213/((DL213+1)*(DL213+1))*(2*1/R213*1/Q213-1/Q213*1/Q213)))</f>
        <v>0</v>
      </c>
      <c r="Q213">
        <f>IF(LEFT(DM213,1)&lt;&gt;"0",IF(LEFT(DM213,1)="1",3.0,DN213),$D$5+$E$5*(EE213*DX213/($K$5*1000))+$F$5*(EE213*DX213/($K$5*1000))*MAX(MIN(DK213,$J$5),$I$5)*MAX(MIN(DK213,$J$5),$I$5)+$G$5*MAX(MIN(DK213,$J$5),$I$5)*(EE213*DX213/($K$5*1000))+$H$5*(EE213*DX213/($K$5*1000))*(EE213*DX213/($K$5*1000)))</f>
        <v>0</v>
      </c>
      <c r="R213">
        <f>I213*(1000-(1000*0.61365*exp(17.502*V213/(240.97+V213))/(DX213+DY213)+DS213)/2)/(1000*0.61365*exp(17.502*V213/(240.97+V213))/(DX213+DY213)-DS213)</f>
        <v>0</v>
      </c>
      <c r="S213">
        <f>1/((DL213+1)/(P213/1.6)+1/(Q213/1.37)) + DL213/((DL213+1)/(P213/1.6) + DL213/(Q213/1.37))</f>
        <v>0</v>
      </c>
      <c r="T213">
        <f>(DG213*DJ213)</f>
        <v>0</v>
      </c>
      <c r="U213">
        <f>(DZ213+(T213+2*0.95*5.67E-8*(((DZ213+$B$9)+273)^4-(DZ213+273)^4)-44100*I213)/(1.84*29.3*Q213+8*0.95*5.67E-8*(DZ213+273)^3))</f>
        <v>0</v>
      </c>
      <c r="V213">
        <f>($C$9*EA213+$D$9*EB213+$E$9*U213)</f>
        <v>0</v>
      </c>
      <c r="W213">
        <f>0.61365*exp(17.502*V213/(240.97+V213))</f>
        <v>0</v>
      </c>
      <c r="X213">
        <f>(Y213/Z213*100)</f>
        <v>0</v>
      </c>
      <c r="Y213">
        <f>DS213*(DX213+DY213)/1000</f>
        <v>0</v>
      </c>
      <c r="Z213">
        <f>0.61365*exp(17.502*DZ213/(240.97+DZ213))</f>
        <v>0</v>
      </c>
      <c r="AA213">
        <f>(W213-DS213*(DX213+DY213)/1000)</f>
        <v>0</v>
      </c>
      <c r="AB213">
        <f>(-I213*44100)</f>
        <v>0</v>
      </c>
      <c r="AC213">
        <f>2*29.3*Q213*0.92*(DZ213-V213)</f>
        <v>0</v>
      </c>
      <c r="AD213">
        <f>2*0.95*5.67E-8*(((DZ213+$B$9)+273)^4-(V213+273)^4)</f>
        <v>0</v>
      </c>
      <c r="AE213">
        <f>T213+AD213+AB213+AC213</f>
        <v>0</v>
      </c>
      <c r="AF213">
        <f>DW213*AT213*(DR213-DQ213*(1000-AT213*DT213)/(1000-AT213*DS213))/(100*DK213)</f>
        <v>0</v>
      </c>
      <c r="AG213">
        <f>1000*DW213*AT213*(DS213-DT213)/(100*DK213*(1000-AT213*DS213))</f>
        <v>0</v>
      </c>
      <c r="AH213">
        <f>(AI213 - AJ213 - DX213*1E3/(8.314*(DZ213+273.15)) * AL213/DW213 * AK213) * DW213/(100*DK213) * (1000 - DT213)/1000</f>
        <v>0</v>
      </c>
      <c r="AI213">
        <v>417.3984298356623</v>
      </c>
      <c r="AJ213">
        <v>419.3578303030301</v>
      </c>
      <c r="AK213">
        <v>-0.6680273681162787</v>
      </c>
      <c r="AL213">
        <v>67.30913549146528</v>
      </c>
      <c r="AM213">
        <f>(AO213 - AN213 + DX213*1E3/(8.314*(DZ213+273.15)) * AQ213/DW213 * AP213) * DW213/(100*DK213) * 1000/(1000 - AO213)</f>
        <v>0</v>
      </c>
      <c r="AN213">
        <v>9.232922874753175</v>
      </c>
      <c r="AO213">
        <v>9.388271030303029</v>
      </c>
      <c r="AP213">
        <v>1.887144221870961E-05</v>
      </c>
      <c r="AQ213">
        <v>94.11788988098148</v>
      </c>
      <c r="AR213">
        <v>0</v>
      </c>
      <c r="AS213">
        <v>0</v>
      </c>
      <c r="AT213">
        <f>IF(AR213*$H$15&gt;=AV213,1.0,(AV213/(AV213-AR213*$H$15)))</f>
        <v>0</v>
      </c>
      <c r="AU213">
        <f>(AT213-1)*100</f>
        <v>0</v>
      </c>
      <c r="AV213">
        <f>MAX(0,($B$15+$C$15*EE213)/(1+$D$15*EE213)*DX213/(DZ213+273)*$E$15)</f>
        <v>0</v>
      </c>
      <c r="AW213" t="s">
        <v>429</v>
      </c>
      <c r="AX213" t="s">
        <v>429</v>
      </c>
      <c r="AY213">
        <v>0</v>
      </c>
      <c r="AZ213">
        <v>0</v>
      </c>
      <c r="BA213">
        <f>1-AY213/AZ213</f>
        <v>0</v>
      </c>
      <c r="BB213">
        <v>0</v>
      </c>
      <c r="BC213" t="s">
        <v>429</v>
      </c>
      <c r="BD213" t="s">
        <v>429</v>
      </c>
      <c r="BE213">
        <v>0</v>
      </c>
      <c r="BF213">
        <v>0</v>
      </c>
      <c r="BG213">
        <f>1-BE213/BF213</f>
        <v>0</v>
      </c>
      <c r="BH213">
        <v>0.5</v>
      </c>
      <c r="BI213">
        <f>DH213</f>
        <v>0</v>
      </c>
      <c r="BJ213">
        <f>K213</f>
        <v>0</v>
      </c>
      <c r="BK213">
        <f>BG213*BH213*BI213</f>
        <v>0</v>
      </c>
      <c r="BL213">
        <f>(BJ213-BB213)/BI213</f>
        <v>0</v>
      </c>
      <c r="BM213">
        <f>(AZ213-BF213)/BF213</f>
        <v>0</v>
      </c>
      <c r="BN213">
        <f>AY213/(BA213+AY213/BF213)</f>
        <v>0</v>
      </c>
      <c r="BO213" t="s">
        <v>429</v>
      </c>
      <c r="BP213">
        <v>0</v>
      </c>
      <c r="BQ213">
        <f>IF(BP213&lt;&gt;0, BP213, BN213)</f>
        <v>0</v>
      </c>
      <c r="BR213">
        <f>1-BQ213/BF213</f>
        <v>0</v>
      </c>
      <c r="BS213">
        <f>(BF213-BE213)/(BF213-BQ213)</f>
        <v>0</v>
      </c>
      <c r="BT213">
        <f>(AZ213-BF213)/(AZ213-BQ213)</f>
        <v>0</v>
      </c>
      <c r="BU213">
        <f>(BF213-BE213)/(BF213-AY213)</f>
        <v>0</v>
      </c>
      <c r="BV213">
        <f>(AZ213-BF213)/(AZ213-AY213)</f>
        <v>0</v>
      </c>
      <c r="BW213">
        <f>(BS213*BQ213/BE213)</f>
        <v>0</v>
      </c>
      <c r="BX213">
        <f>(1-BW213)</f>
        <v>0</v>
      </c>
      <c r="DG213">
        <f>$B$13*EF213+$C$13*EG213+$F$13*ER213*(1-EU213)</f>
        <v>0</v>
      </c>
      <c r="DH213">
        <f>DG213*DI213</f>
        <v>0</v>
      </c>
      <c r="DI213">
        <f>($B$13*$D$11+$C$13*$D$11+$F$13*((FE213+EW213)/MAX(FE213+EW213+FF213, 0.1)*$I$11+FF213/MAX(FE213+EW213+FF213, 0.1)*$J$11))/($B$13+$C$13+$F$13)</f>
        <v>0</v>
      </c>
      <c r="DJ213">
        <f>($B$13*$K$11+$C$13*$K$11+$F$13*((FE213+EW213)/MAX(FE213+EW213+FF213, 0.1)*$P$11+FF213/MAX(FE213+EW213+FF213, 0.1)*$Q$11))/($B$13+$C$13+$F$13)</f>
        <v>0</v>
      </c>
      <c r="DK213">
        <v>2.18</v>
      </c>
      <c r="DL213">
        <v>0.5</v>
      </c>
      <c r="DM213" t="s">
        <v>430</v>
      </c>
      <c r="DN213">
        <v>2</v>
      </c>
      <c r="DO213" t="b">
        <v>1</v>
      </c>
      <c r="DP213">
        <v>1679512705.732143</v>
      </c>
      <c r="DQ213">
        <v>417.9210714285715</v>
      </c>
      <c r="DR213">
        <v>417.18575</v>
      </c>
      <c r="DS213">
        <v>9.37552</v>
      </c>
      <c r="DT213">
        <v>9.223546785714287</v>
      </c>
      <c r="DU213">
        <v>418.6388571428573</v>
      </c>
      <c r="DV213">
        <v>9.347922142857144</v>
      </c>
      <c r="DW213">
        <v>499.9557142857143</v>
      </c>
      <c r="DX213">
        <v>89.96510000000001</v>
      </c>
      <c r="DY213">
        <v>0.09987162500000002</v>
      </c>
      <c r="DZ213">
        <v>18.92650357142857</v>
      </c>
      <c r="EA213">
        <v>19.99521428571429</v>
      </c>
      <c r="EB213">
        <v>999.9000000000002</v>
      </c>
      <c r="EC213">
        <v>0</v>
      </c>
      <c r="ED213">
        <v>0</v>
      </c>
      <c r="EE213">
        <v>10012.38785714286</v>
      </c>
      <c r="EF213">
        <v>0</v>
      </c>
      <c r="EG213">
        <v>12.4464</v>
      </c>
      <c r="EH213">
        <v>0.7352569642857143</v>
      </c>
      <c r="EI213">
        <v>421.8763571428572</v>
      </c>
      <c r="EJ213">
        <v>421.0695</v>
      </c>
      <c r="EK213">
        <v>0.15197275</v>
      </c>
      <c r="EL213">
        <v>417.18575</v>
      </c>
      <c r="EM213">
        <v>9.223546785714287</v>
      </c>
      <c r="EN213">
        <v>0.8434695357142857</v>
      </c>
      <c r="EO213">
        <v>0.8297973214285713</v>
      </c>
      <c r="EP213">
        <v>4.460701428571428</v>
      </c>
      <c r="EQ213">
        <v>4.227498214285713</v>
      </c>
      <c r="ER213">
        <v>1999.940357142857</v>
      </c>
      <c r="ES213">
        <v>0.9800032142857144</v>
      </c>
      <c r="ET213">
        <v>0.01999697142857143</v>
      </c>
      <c r="EU213">
        <v>0</v>
      </c>
      <c r="EV213">
        <v>203.4162857142857</v>
      </c>
      <c r="EW213">
        <v>5.00078</v>
      </c>
      <c r="EX213">
        <v>3999.320357142857</v>
      </c>
      <c r="EY213">
        <v>16379.14285714286</v>
      </c>
      <c r="EZ213">
        <v>36.83014285714286</v>
      </c>
      <c r="FA213">
        <v>38.47746428571428</v>
      </c>
      <c r="FB213">
        <v>38.03978571428571</v>
      </c>
      <c r="FC213">
        <v>37.77653571428571</v>
      </c>
      <c r="FD213">
        <v>37.78760714285714</v>
      </c>
      <c r="FE213">
        <v>1955.046428571429</v>
      </c>
      <c r="FF213">
        <v>39.89321428571429</v>
      </c>
      <c r="FG213">
        <v>0</v>
      </c>
      <c r="FH213">
        <v>1679512696</v>
      </c>
      <c r="FI213">
        <v>0</v>
      </c>
      <c r="FJ213">
        <v>203.4324</v>
      </c>
      <c r="FK213">
        <v>-0.1356153839200153</v>
      </c>
      <c r="FL213">
        <v>18.9176922908648</v>
      </c>
      <c r="FM213">
        <v>3999.581199999999</v>
      </c>
      <c r="FN213">
        <v>15</v>
      </c>
      <c r="FO213">
        <v>0</v>
      </c>
      <c r="FP213" t="s">
        <v>431</v>
      </c>
      <c r="FQ213">
        <v>1679456443.1</v>
      </c>
      <c r="FR213">
        <v>1679456433.1</v>
      </c>
      <c r="FS213">
        <v>0</v>
      </c>
      <c r="FT213">
        <v>-0.109</v>
      </c>
      <c r="FU213">
        <v>0.019</v>
      </c>
      <c r="FV213">
        <v>-0.823</v>
      </c>
      <c r="FW213">
        <v>0.271</v>
      </c>
      <c r="FX213">
        <v>420</v>
      </c>
      <c r="FY213">
        <v>24</v>
      </c>
      <c r="FZ213">
        <v>0.71</v>
      </c>
      <c r="GA213">
        <v>0.25</v>
      </c>
      <c r="GB213">
        <v>0.09743329999999997</v>
      </c>
      <c r="GC213">
        <v>24.1897466791745</v>
      </c>
      <c r="GD213">
        <v>3.049293915492939</v>
      </c>
      <c r="GE213">
        <v>0</v>
      </c>
      <c r="GF213">
        <v>0.155657975</v>
      </c>
      <c r="GG213">
        <v>-0.0593927842401505</v>
      </c>
      <c r="GH213">
        <v>0.01539644119997784</v>
      </c>
      <c r="GI213">
        <v>1</v>
      </c>
      <c r="GJ213">
        <v>1</v>
      </c>
      <c r="GK213">
        <v>2</v>
      </c>
      <c r="GL213" t="s">
        <v>432</v>
      </c>
      <c r="GM213">
        <v>3.1011</v>
      </c>
      <c r="GN213">
        <v>2.73559</v>
      </c>
      <c r="GO213">
        <v>0.0872449</v>
      </c>
      <c r="GP213">
        <v>0.085632</v>
      </c>
      <c r="GQ213">
        <v>0.0541615</v>
      </c>
      <c r="GR213">
        <v>0.0540249</v>
      </c>
      <c r="GS213">
        <v>23493.6</v>
      </c>
      <c r="GT213">
        <v>23242.1</v>
      </c>
      <c r="GU213">
        <v>26279.5</v>
      </c>
      <c r="GV213">
        <v>25750</v>
      </c>
      <c r="GW213">
        <v>39923.1</v>
      </c>
      <c r="GX213">
        <v>37183.6</v>
      </c>
      <c r="GY213">
        <v>45986.4</v>
      </c>
      <c r="GZ213">
        <v>42528.3</v>
      </c>
      <c r="HA213">
        <v>1.91537</v>
      </c>
      <c r="HB213">
        <v>1.92988</v>
      </c>
      <c r="HC213">
        <v>0.0130571</v>
      </c>
      <c r="HD213">
        <v>0</v>
      </c>
      <c r="HE213">
        <v>19.7616</v>
      </c>
      <c r="HF213">
        <v>999.9</v>
      </c>
      <c r="HG213">
        <v>40.6</v>
      </c>
      <c r="HH213">
        <v>29.6</v>
      </c>
      <c r="HI213">
        <v>18.7891</v>
      </c>
      <c r="HJ213">
        <v>60.9934</v>
      </c>
      <c r="HK213">
        <v>25.8013</v>
      </c>
      <c r="HL213">
        <v>1</v>
      </c>
      <c r="HM213">
        <v>-0.061377</v>
      </c>
      <c r="HN213">
        <v>4.48345</v>
      </c>
      <c r="HO213">
        <v>20.2213</v>
      </c>
      <c r="HP213">
        <v>5.21624</v>
      </c>
      <c r="HQ213">
        <v>11.98</v>
      </c>
      <c r="HR213">
        <v>4.96485</v>
      </c>
      <c r="HS213">
        <v>3.274</v>
      </c>
      <c r="HT213">
        <v>9999</v>
      </c>
      <c r="HU213">
        <v>9999</v>
      </c>
      <c r="HV213">
        <v>9999</v>
      </c>
      <c r="HW213">
        <v>936.8</v>
      </c>
      <c r="HX213">
        <v>1.86417</v>
      </c>
      <c r="HY213">
        <v>1.86019</v>
      </c>
      <c r="HZ213">
        <v>1.85837</v>
      </c>
      <c r="IA213">
        <v>1.85986</v>
      </c>
      <c r="IB213">
        <v>1.85989</v>
      </c>
      <c r="IC213">
        <v>1.85832</v>
      </c>
      <c r="ID213">
        <v>1.85732</v>
      </c>
      <c r="IE213">
        <v>1.85235</v>
      </c>
      <c r="IF213">
        <v>0</v>
      </c>
      <c r="IG213">
        <v>0</v>
      </c>
      <c r="IH213">
        <v>0</v>
      </c>
      <c r="II213">
        <v>0</v>
      </c>
      <c r="IJ213" t="s">
        <v>433</v>
      </c>
      <c r="IK213" t="s">
        <v>434</v>
      </c>
      <c r="IL213" t="s">
        <v>435</v>
      </c>
      <c r="IM213" t="s">
        <v>435</v>
      </c>
      <c r="IN213" t="s">
        <v>435</v>
      </c>
      <c r="IO213" t="s">
        <v>435</v>
      </c>
      <c r="IP213">
        <v>0</v>
      </c>
      <c r="IQ213">
        <v>100</v>
      </c>
      <c r="IR213">
        <v>100</v>
      </c>
      <c r="IS213">
        <v>-0.716</v>
      </c>
      <c r="IT213">
        <v>0.0277</v>
      </c>
      <c r="IU213">
        <v>-0.3228139330668147</v>
      </c>
      <c r="IV213">
        <v>-0.001399286051689175</v>
      </c>
      <c r="IW213">
        <v>1.297619083215453E-06</v>
      </c>
      <c r="IX213">
        <v>-4.997941095464379E-10</v>
      </c>
      <c r="IY213">
        <v>-0.005634625857734406</v>
      </c>
      <c r="IZ213">
        <v>-0.003512179546530375</v>
      </c>
      <c r="JA213">
        <v>0.0008073039280847738</v>
      </c>
      <c r="JB213">
        <v>-5.485301315548657E-06</v>
      </c>
      <c r="JC213">
        <v>2</v>
      </c>
      <c r="JD213">
        <v>1997</v>
      </c>
      <c r="JE213">
        <v>1</v>
      </c>
      <c r="JF213">
        <v>25</v>
      </c>
      <c r="JG213">
        <v>937.8</v>
      </c>
      <c r="JH213">
        <v>938</v>
      </c>
      <c r="JI213">
        <v>1.07666</v>
      </c>
      <c r="JJ213">
        <v>2.62207</v>
      </c>
      <c r="JK213">
        <v>1.49658</v>
      </c>
      <c r="JL213">
        <v>2.39014</v>
      </c>
      <c r="JM213">
        <v>1.54907</v>
      </c>
      <c r="JN213">
        <v>2.41089</v>
      </c>
      <c r="JO213">
        <v>34.715</v>
      </c>
      <c r="JP213">
        <v>24.1838</v>
      </c>
      <c r="JQ213">
        <v>18</v>
      </c>
      <c r="JR213">
        <v>489.927</v>
      </c>
      <c r="JS213">
        <v>511.001</v>
      </c>
      <c r="JT213">
        <v>15.1395</v>
      </c>
      <c r="JU213">
        <v>26.3009</v>
      </c>
      <c r="JV213">
        <v>30.0002</v>
      </c>
      <c r="JW213">
        <v>26.4671</v>
      </c>
      <c r="JX213">
        <v>26.4277</v>
      </c>
      <c r="JY213">
        <v>21.6497</v>
      </c>
      <c r="JZ213">
        <v>44.9047</v>
      </c>
      <c r="KA213">
        <v>46.1606</v>
      </c>
      <c r="KB213">
        <v>15.1404</v>
      </c>
      <c r="KC213">
        <v>379.852</v>
      </c>
      <c r="KD213">
        <v>9.289389999999999</v>
      </c>
      <c r="KE213">
        <v>100.469</v>
      </c>
      <c r="KF213">
        <v>100.891</v>
      </c>
    </row>
    <row r="214" spans="1:292">
      <c r="A214">
        <v>196</v>
      </c>
      <c r="B214">
        <v>1679512718.5</v>
      </c>
      <c r="C214">
        <v>4131</v>
      </c>
      <c r="D214" t="s">
        <v>826</v>
      </c>
      <c r="E214" t="s">
        <v>827</v>
      </c>
      <c r="F214">
        <v>5</v>
      </c>
      <c r="G214" t="s">
        <v>821</v>
      </c>
      <c r="H214">
        <v>1679512711</v>
      </c>
      <c r="I214">
        <f>(J214)/1000</f>
        <v>0</v>
      </c>
      <c r="J214">
        <f>IF(DO214, AM214, AG214)</f>
        <v>0</v>
      </c>
      <c r="K214">
        <f>IF(DO214, AH214, AF214)</f>
        <v>0</v>
      </c>
      <c r="L214">
        <f>DQ214 - IF(AT214&gt;1, K214*DK214*100.0/(AV214*EE214), 0)</f>
        <v>0</v>
      </c>
      <c r="M214">
        <f>((S214-I214/2)*L214-K214)/(S214+I214/2)</f>
        <v>0</v>
      </c>
      <c r="N214">
        <f>M214*(DX214+DY214)/1000.0</f>
        <v>0</v>
      </c>
      <c r="O214">
        <f>(DQ214 - IF(AT214&gt;1, K214*DK214*100.0/(AV214*EE214), 0))*(DX214+DY214)/1000.0</f>
        <v>0</v>
      </c>
      <c r="P214">
        <f>2.0/((1/R214-1/Q214)+SIGN(R214)*SQRT((1/R214-1/Q214)*(1/R214-1/Q214) + 4*DL214/((DL214+1)*(DL214+1))*(2*1/R214*1/Q214-1/Q214*1/Q214)))</f>
        <v>0</v>
      </c>
      <c r="Q214">
        <f>IF(LEFT(DM214,1)&lt;&gt;"0",IF(LEFT(DM214,1)="1",3.0,DN214),$D$5+$E$5*(EE214*DX214/($K$5*1000))+$F$5*(EE214*DX214/($K$5*1000))*MAX(MIN(DK214,$J$5),$I$5)*MAX(MIN(DK214,$J$5),$I$5)+$G$5*MAX(MIN(DK214,$J$5),$I$5)*(EE214*DX214/($K$5*1000))+$H$5*(EE214*DX214/($K$5*1000))*(EE214*DX214/($K$5*1000)))</f>
        <v>0</v>
      </c>
      <c r="R214">
        <f>I214*(1000-(1000*0.61365*exp(17.502*V214/(240.97+V214))/(DX214+DY214)+DS214)/2)/(1000*0.61365*exp(17.502*V214/(240.97+V214))/(DX214+DY214)-DS214)</f>
        <v>0</v>
      </c>
      <c r="S214">
        <f>1/((DL214+1)/(P214/1.6)+1/(Q214/1.37)) + DL214/((DL214+1)/(P214/1.6) + DL214/(Q214/1.37))</f>
        <v>0</v>
      </c>
      <c r="T214">
        <f>(DG214*DJ214)</f>
        <v>0</v>
      </c>
      <c r="U214">
        <f>(DZ214+(T214+2*0.95*5.67E-8*(((DZ214+$B$9)+273)^4-(DZ214+273)^4)-44100*I214)/(1.84*29.3*Q214+8*0.95*5.67E-8*(DZ214+273)^3))</f>
        <v>0</v>
      </c>
      <c r="V214">
        <f>($C$9*EA214+$D$9*EB214+$E$9*U214)</f>
        <v>0</v>
      </c>
      <c r="W214">
        <f>0.61365*exp(17.502*V214/(240.97+V214))</f>
        <v>0</v>
      </c>
      <c r="X214">
        <f>(Y214/Z214*100)</f>
        <v>0</v>
      </c>
      <c r="Y214">
        <f>DS214*(DX214+DY214)/1000</f>
        <v>0</v>
      </c>
      <c r="Z214">
        <f>0.61365*exp(17.502*DZ214/(240.97+DZ214))</f>
        <v>0</v>
      </c>
      <c r="AA214">
        <f>(W214-DS214*(DX214+DY214)/1000)</f>
        <v>0</v>
      </c>
      <c r="AB214">
        <f>(-I214*44100)</f>
        <v>0</v>
      </c>
      <c r="AC214">
        <f>2*29.3*Q214*0.92*(DZ214-V214)</f>
        <v>0</v>
      </c>
      <c r="AD214">
        <f>2*0.95*5.67E-8*(((DZ214+$B$9)+273)^4-(V214+273)^4)</f>
        <v>0</v>
      </c>
      <c r="AE214">
        <f>T214+AD214+AB214+AC214</f>
        <v>0</v>
      </c>
      <c r="AF214">
        <f>DW214*AT214*(DR214-DQ214*(1000-AT214*DT214)/(1000-AT214*DS214))/(100*DK214)</f>
        <v>0</v>
      </c>
      <c r="AG214">
        <f>1000*DW214*AT214*(DS214-DT214)/(100*DK214*(1000-AT214*DS214))</f>
        <v>0</v>
      </c>
      <c r="AH214">
        <f>(AI214 - AJ214 - DX214*1E3/(8.314*(DZ214+273.15)) * AL214/DW214 * AK214) * DW214/(100*DK214) * (1000 - DT214)/1000</f>
        <v>0</v>
      </c>
      <c r="AI214">
        <v>403.3631600013703</v>
      </c>
      <c r="AJ214">
        <v>410.847806060606</v>
      </c>
      <c r="AK214">
        <v>-1.804685298479657</v>
      </c>
      <c r="AL214">
        <v>67.30913549146528</v>
      </c>
      <c r="AM214">
        <f>(AO214 - AN214 + DX214*1E3/(8.314*(DZ214+273.15)) * AQ214/DW214 * AP214) * DW214/(100*DK214) * 1000/(1000 - AO214)</f>
        <v>0</v>
      </c>
      <c r="AN214">
        <v>9.199851073847844</v>
      </c>
      <c r="AO214">
        <v>9.374905696969693</v>
      </c>
      <c r="AP214">
        <v>-2.148881518211701E-05</v>
      </c>
      <c r="AQ214">
        <v>94.11788988098148</v>
      </c>
      <c r="AR214">
        <v>0</v>
      </c>
      <c r="AS214">
        <v>0</v>
      </c>
      <c r="AT214">
        <f>IF(AR214*$H$15&gt;=AV214,1.0,(AV214/(AV214-AR214*$H$15)))</f>
        <v>0</v>
      </c>
      <c r="AU214">
        <f>(AT214-1)*100</f>
        <v>0</v>
      </c>
      <c r="AV214">
        <f>MAX(0,($B$15+$C$15*EE214)/(1+$D$15*EE214)*DX214/(DZ214+273)*$E$15)</f>
        <v>0</v>
      </c>
      <c r="AW214" t="s">
        <v>429</v>
      </c>
      <c r="AX214" t="s">
        <v>429</v>
      </c>
      <c r="AY214">
        <v>0</v>
      </c>
      <c r="AZ214">
        <v>0</v>
      </c>
      <c r="BA214">
        <f>1-AY214/AZ214</f>
        <v>0</v>
      </c>
      <c r="BB214">
        <v>0</v>
      </c>
      <c r="BC214" t="s">
        <v>429</v>
      </c>
      <c r="BD214" t="s">
        <v>429</v>
      </c>
      <c r="BE214">
        <v>0</v>
      </c>
      <c r="BF214">
        <v>0</v>
      </c>
      <c r="BG214">
        <f>1-BE214/BF214</f>
        <v>0</v>
      </c>
      <c r="BH214">
        <v>0.5</v>
      </c>
      <c r="BI214">
        <f>DH214</f>
        <v>0</v>
      </c>
      <c r="BJ214">
        <f>K214</f>
        <v>0</v>
      </c>
      <c r="BK214">
        <f>BG214*BH214*BI214</f>
        <v>0</v>
      </c>
      <c r="BL214">
        <f>(BJ214-BB214)/BI214</f>
        <v>0</v>
      </c>
      <c r="BM214">
        <f>(AZ214-BF214)/BF214</f>
        <v>0</v>
      </c>
      <c r="BN214">
        <f>AY214/(BA214+AY214/BF214)</f>
        <v>0</v>
      </c>
      <c r="BO214" t="s">
        <v>429</v>
      </c>
      <c r="BP214">
        <v>0</v>
      </c>
      <c r="BQ214">
        <f>IF(BP214&lt;&gt;0, BP214, BN214)</f>
        <v>0</v>
      </c>
      <c r="BR214">
        <f>1-BQ214/BF214</f>
        <v>0</v>
      </c>
      <c r="BS214">
        <f>(BF214-BE214)/(BF214-BQ214)</f>
        <v>0</v>
      </c>
      <c r="BT214">
        <f>(AZ214-BF214)/(AZ214-BQ214)</f>
        <v>0</v>
      </c>
      <c r="BU214">
        <f>(BF214-BE214)/(BF214-AY214)</f>
        <v>0</v>
      </c>
      <c r="BV214">
        <f>(AZ214-BF214)/(AZ214-AY214)</f>
        <v>0</v>
      </c>
      <c r="BW214">
        <f>(BS214*BQ214/BE214)</f>
        <v>0</v>
      </c>
      <c r="BX214">
        <f>(1-BW214)</f>
        <v>0</v>
      </c>
      <c r="DG214">
        <f>$B$13*EF214+$C$13*EG214+$F$13*ER214*(1-EU214)</f>
        <v>0</v>
      </c>
      <c r="DH214">
        <f>DG214*DI214</f>
        <v>0</v>
      </c>
      <c r="DI214">
        <f>($B$13*$D$11+$C$13*$D$11+$F$13*((FE214+EW214)/MAX(FE214+EW214+FF214, 0.1)*$I$11+FF214/MAX(FE214+EW214+FF214, 0.1)*$J$11))/($B$13+$C$13+$F$13)</f>
        <v>0</v>
      </c>
      <c r="DJ214">
        <f>($B$13*$K$11+$C$13*$K$11+$F$13*((FE214+EW214)/MAX(FE214+EW214+FF214, 0.1)*$P$11+FF214/MAX(FE214+EW214+FF214, 0.1)*$Q$11))/($B$13+$C$13+$F$13)</f>
        <v>0</v>
      </c>
      <c r="DK214">
        <v>2.18</v>
      </c>
      <c r="DL214">
        <v>0.5</v>
      </c>
      <c r="DM214" t="s">
        <v>430</v>
      </c>
      <c r="DN214">
        <v>2</v>
      </c>
      <c r="DO214" t="b">
        <v>1</v>
      </c>
      <c r="DP214">
        <v>1679512711</v>
      </c>
      <c r="DQ214">
        <v>415.3816666666666</v>
      </c>
      <c r="DR214">
        <v>409.5822592592592</v>
      </c>
      <c r="DS214">
        <v>9.379915185185185</v>
      </c>
      <c r="DT214">
        <v>9.22254148148148</v>
      </c>
      <c r="DU214">
        <v>416.098</v>
      </c>
      <c r="DV214">
        <v>9.352272962962964</v>
      </c>
      <c r="DW214">
        <v>499.9972222222223</v>
      </c>
      <c r="DX214">
        <v>89.96498888888888</v>
      </c>
      <c r="DY214">
        <v>0.09990975555555558</v>
      </c>
      <c r="DZ214">
        <v>18.92544444444444</v>
      </c>
      <c r="EA214">
        <v>19.9908</v>
      </c>
      <c r="EB214">
        <v>999.9000000000001</v>
      </c>
      <c r="EC214">
        <v>0</v>
      </c>
      <c r="ED214">
        <v>0</v>
      </c>
      <c r="EE214">
        <v>10017.40296296296</v>
      </c>
      <c r="EF214">
        <v>0</v>
      </c>
      <c r="EG214">
        <v>12.4464</v>
      </c>
      <c r="EH214">
        <v>5.799314259259258</v>
      </c>
      <c r="EI214">
        <v>419.3147777777777</v>
      </c>
      <c r="EJ214">
        <v>413.395037037037</v>
      </c>
      <c r="EK214">
        <v>0.157372962962963</v>
      </c>
      <c r="EL214">
        <v>409.5822592592592</v>
      </c>
      <c r="EM214">
        <v>9.22254148148148</v>
      </c>
      <c r="EN214">
        <v>0.8438639259259261</v>
      </c>
      <c r="EO214">
        <v>0.8297058518518519</v>
      </c>
      <c r="EP214">
        <v>4.46737925925926</v>
      </c>
      <c r="EQ214">
        <v>4.225922962962962</v>
      </c>
      <c r="ER214">
        <v>1999.963333333333</v>
      </c>
      <c r="ES214">
        <v>0.980001074074074</v>
      </c>
      <c r="ET214">
        <v>0.01999901481481481</v>
      </c>
      <c r="EU214">
        <v>0</v>
      </c>
      <c r="EV214">
        <v>203.3777407407407</v>
      </c>
      <c r="EW214">
        <v>5.00078</v>
      </c>
      <c r="EX214">
        <v>4000.905555555556</v>
      </c>
      <c r="EY214">
        <v>16379.32962962963</v>
      </c>
      <c r="EZ214">
        <v>36.9557037037037</v>
      </c>
      <c r="FA214">
        <v>38.62244444444445</v>
      </c>
      <c r="FB214">
        <v>38.23581481481482</v>
      </c>
      <c r="FC214">
        <v>37.95107407407408</v>
      </c>
      <c r="FD214">
        <v>37.94181481481481</v>
      </c>
      <c r="FE214">
        <v>1955.063703703703</v>
      </c>
      <c r="FF214">
        <v>39.89814814814816</v>
      </c>
      <c r="FG214">
        <v>0</v>
      </c>
      <c r="FH214">
        <v>1679512700.8</v>
      </c>
      <c r="FI214">
        <v>0</v>
      </c>
      <c r="FJ214">
        <v>203.38252</v>
      </c>
      <c r="FK214">
        <v>-0.9833076959548608</v>
      </c>
      <c r="FL214">
        <v>17.39615388864115</v>
      </c>
      <c r="FM214">
        <v>4001.03</v>
      </c>
      <c r="FN214">
        <v>15</v>
      </c>
      <c r="FO214">
        <v>0</v>
      </c>
      <c r="FP214" t="s">
        <v>431</v>
      </c>
      <c r="FQ214">
        <v>1679456443.1</v>
      </c>
      <c r="FR214">
        <v>1679456433.1</v>
      </c>
      <c r="FS214">
        <v>0</v>
      </c>
      <c r="FT214">
        <v>-0.109</v>
      </c>
      <c r="FU214">
        <v>0.019</v>
      </c>
      <c r="FV214">
        <v>-0.823</v>
      </c>
      <c r="FW214">
        <v>0.271</v>
      </c>
      <c r="FX214">
        <v>420</v>
      </c>
      <c r="FY214">
        <v>24</v>
      </c>
      <c r="FZ214">
        <v>0.71</v>
      </c>
      <c r="GA214">
        <v>0.25</v>
      </c>
      <c r="GB214">
        <v>2.87162255</v>
      </c>
      <c r="GC214">
        <v>52.68100219136961</v>
      </c>
      <c r="GD214">
        <v>5.590400314502991</v>
      </c>
      <c r="GE214">
        <v>0</v>
      </c>
      <c r="GF214">
        <v>0.158154075</v>
      </c>
      <c r="GG214">
        <v>0.07088295309568422</v>
      </c>
      <c r="GH214">
        <v>0.01845668980666292</v>
      </c>
      <c r="GI214">
        <v>1</v>
      </c>
      <c r="GJ214">
        <v>1</v>
      </c>
      <c r="GK214">
        <v>2</v>
      </c>
      <c r="GL214" t="s">
        <v>432</v>
      </c>
      <c r="GM214">
        <v>3.1011</v>
      </c>
      <c r="GN214">
        <v>2.73535</v>
      </c>
      <c r="GO214">
        <v>0.0858293</v>
      </c>
      <c r="GP214">
        <v>0.0831349</v>
      </c>
      <c r="GQ214">
        <v>0.0541061</v>
      </c>
      <c r="GR214">
        <v>0.0540764</v>
      </c>
      <c r="GS214">
        <v>23530.1</v>
      </c>
      <c r="GT214">
        <v>23305.9</v>
      </c>
      <c r="GU214">
        <v>26279.5</v>
      </c>
      <c r="GV214">
        <v>25750.3</v>
      </c>
      <c r="GW214">
        <v>39925.3</v>
      </c>
      <c r="GX214">
        <v>37181.5</v>
      </c>
      <c r="GY214">
        <v>45986.4</v>
      </c>
      <c r="GZ214">
        <v>42528.5</v>
      </c>
      <c r="HA214">
        <v>1.91567</v>
      </c>
      <c r="HB214">
        <v>1.92997</v>
      </c>
      <c r="HC214">
        <v>0.0136755</v>
      </c>
      <c r="HD214">
        <v>0</v>
      </c>
      <c r="HE214">
        <v>19.763</v>
      </c>
      <c r="HF214">
        <v>999.9</v>
      </c>
      <c r="HG214">
        <v>40.5</v>
      </c>
      <c r="HH214">
        <v>29.6</v>
      </c>
      <c r="HI214">
        <v>18.7446</v>
      </c>
      <c r="HJ214">
        <v>60.7034</v>
      </c>
      <c r="HK214">
        <v>25.9135</v>
      </c>
      <c r="HL214">
        <v>1</v>
      </c>
      <c r="HM214">
        <v>-0.062312</v>
      </c>
      <c r="HN214">
        <v>4.35292</v>
      </c>
      <c r="HO214">
        <v>20.2247</v>
      </c>
      <c r="HP214">
        <v>5.21699</v>
      </c>
      <c r="HQ214">
        <v>11.98</v>
      </c>
      <c r="HR214">
        <v>4.9648</v>
      </c>
      <c r="HS214">
        <v>3.2741</v>
      </c>
      <c r="HT214">
        <v>9999</v>
      </c>
      <c r="HU214">
        <v>9999</v>
      </c>
      <c r="HV214">
        <v>9999</v>
      </c>
      <c r="HW214">
        <v>936.8</v>
      </c>
      <c r="HX214">
        <v>1.86417</v>
      </c>
      <c r="HY214">
        <v>1.86019</v>
      </c>
      <c r="HZ214">
        <v>1.85837</v>
      </c>
      <c r="IA214">
        <v>1.85987</v>
      </c>
      <c r="IB214">
        <v>1.85989</v>
      </c>
      <c r="IC214">
        <v>1.85834</v>
      </c>
      <c r="ID214">
        <v>1.85732</v>
      </c>
      <c r="IE214">
        <v>1.85237</v>
      </c>
      <c r="IF214">
        <v>0</v>
      </c>
      <c r="IG214">
        <v>0</v>
      </c>
      <c r="IH214">
        <v>0</v>
      </c>
      <c r="II214">
        <v>0</v>
      </c>
      <c r="IJ214" t="s">
        <v>433</v>
      </c>
      <c r="IK214" t="s">
        <v>434</v>
      </c>
      <c r="IL214" t="s">
        <v>435</v>
      </c>
      <c r="IM214" t="s">
        <v>435</v>
      </c>
      <c r="IN214" t="s">
        <v>435</v>
      </c>
      <c r="IO214" t="s">
        <v>435</v>
      </c>
      <c r="IP214">
        <v>0</v>
      </c>
      <c r="IQ214">
        <v>100</v>
      </c>
      <c r="IR214">
        <v>100</v>
      </c>
      <c r="IS214">
        <v>-0.711</v>
      </c>
      <c r="IT214">
        <v>0.0276</v>
      </c>
      <c r="IU214">
        <v>-0.3228139330668147</v>
      </c>
      <c r="IV214">
        <v>-0.001399286051689175</v>
      </c>
      <c r="IW214">
        <v>1.297619083215453E-06</v>
      </c>
      <c r="IX214">
        <v>-4.997941095464379E-10</v>
      </c>
      <c r="IY214">
        <v>-0.005634625857734406</v>
      </c>
      <c r="IZ214">
        <v>-0.003512179546530375</v>
      </c>
      <c r="JA214">
        <v>0.0008073039280847738</v>
      </c>
      <c r="JB214">
        <v>-5.485301315548657E-06</v>
      </c>
      <c r="JC214">
        <v>2</v>
      </c>
      <c r="JD214">
        <v>1997</v>
      </c>
      <c r="JE214">
        <v>1</v>
      </c>
      <c r="JF214">
        <v>25</v>
      </c>
      <c r="JG214">
        <v>937.9</v>
      </c>
      <c r="JH214">
        <v>938.1</v>
      </c>
      <c r="JI214">
        <v>1.03882</v>
      </c>
      <c r="JJ214">
        <v>2.62451</v>
      </c>
      <c r="JK214">
        <v>1.49658</v>
      </c>
      <c r="JL214">
        <v>2.39014</v>
      </c>
      <c r="JM214">
        <v>1.54907</v>
      </c>
      <c r="JN214">
        <v>2.40967</v>
      </c>
      <c r="JO214">
        <v>34.715</v>
      </c>
      <c r="JP214">
        <v>24.1838</v>
      </c>
      <c r="JQ214">
        <v>18</v>
      </c>
      <c r="JR214">
        <v>490.051</v>
      </c>
      <c r="JS214">
        <v>511.018</v>
      </c>
      <c r="JT214">
        <v>15.1329</v>
      </c>
      <c r="JU214">
        <v>26.2933</v>
      </c>
      <c r="JV214">
        <v>29.9995</v>
      </c>
      <c r="JW214">
        <v>26.4608</v>
      </c>
      <c r="JX214">
        <v>26.4222</v>
      </c>
      <c r="JY214">
        <v>20.9005</v>
      </c>
      <c r="JZ214">
        <v>44.9047</v>
      </c>
      <c r="KA214">
        <v>45.7752</v>
      </c>
      <c r="KB214">
        <v>15.1552</v>
      </c>
      <c r="KC214">
        <v>366.494</v>
      </c>
      <c r="KD214">
        <v>9.289820000000001</v>
      </c>
      <c r="KE214">
        <v>100.469</v>
      </c>
      <c r="KF214">
        <v>100.892</v>
      </c>
    </row>
    <row r="215" spans="1:292">
      <c r="A215">
        <v>197</v>
      </c>
      <c r="B215">
        <v>1679512723.5</v>
      </c>
      <c r="C215">
        <v>4136</v>
      </c>
      <c r="D215" t="s">
        <v>828</v>
      </c>
      <c r="E215" t="s">
        <v>829</v>
      </c>
      <c r="F215">
        <v>5</v>
      </c>
      <c r="G215" t="s">
        <v>821</v>
      </c>
      <c r="H215">
        <v>1679512715.714286</v>
      </c>
      <c r="I215">
        <f>(J215)/1000</f>
        <v>0</v>
      </c>
      <c r="J215">
        <f>IF(DO215, AM215, AG215)</f>
        <v>0</v>
      </c>
      <c r="K215">
        <f>IF(DO215, AH215, AF215)</f>
        <v>0</v>
      </c>
      <c r="L215">
        <f>DQ215 - IF(AT215&gt;1, K215*DK215*100.0/(AV215*EE215), 0)</f>
        <v>0</v>
      </c>
      <c r="M215">
        <f>((S215-I215/2)*L215-K215)/(S215+I215/2)</f>
        <v>0</v>
      </c>
      <c r="N215">
        <f>M215*(DX215+DY215)/1000.0</f>
        <v>0</v>
      </c>
      <c r="O215">
        <f>(DQ215 - IF(AT215&gt;1, K215*DK215*100.0/(AV215*EE215), 0))*(DX215+DY215)/1000.0</f>
        <v>0</v>
      </c>
      <c r="P215">
        <f>2.0/((1/R215-1/Q215)+SIGN(R215)*SQRT((1/R215-1/Q215)*(1/R215-1/Q215) + 4*DL215/((DL215+1)*(DL215+1))*(2*1/R215*1/Q215-1/Q215*1/Q215)))</f>
        <v>0</v>
      </c>
      <c r="Q215">
        <f>IF(LEFT(DM215,1)&lt;&gt;"0",IF(LEFT(DM215,1)="1",3.0,DN215),$D$5+$E$5*(EE215*DX215/($K$5*1000))+$F$5*(EE215*DX215/($K$5*1000))*MAX(MIN(DK215,$J$5),$I$5)*MAX(MIN(DK215,$J$5),$I$5)+$G$5*MAX(MIN(DK215,$J$5),$I$5)*(EE215*DX215/($K$5*1000))+$H$5*(EE215*DX215/($K$5*1000))*(EE215*DX215/($K$5*1000)))</f>
        <v>0</v>
      </c>
      <c r="R215">
        <f>I215*(1000-(1000*0.61365*exp(17.502*V215/(240.97+V215))/(DX215+DY215)+DS215)/2)/(1000*0.61365*exp(17.502*V215/(240.97+V215))/(DX215+DY215)-DS215)</f>
        <v>0</v>
      </c>
      <c r="S215">
        <f>1/((DL215+1)/(P215/1.6)+1/(Q215/1.37)) + DL215/((DL215+1)/(P215/1.6) + DL215/(Q215/1.37))</f>
        <v>0</v>
      </c>
      <c r="T215">
        <f>(DG215*DJ215)</f>
        <v>0</v>
      </c>
      <c r="U215">
        <f>(DZ215+(T215+2*0.95*5.67E-8*(((DZ215+$B$9)+273)^4-(DZ215+273)^4)-44100*I215)/(1.84*29.3*Q215+8*0.95*5.67E-8*(DZ215+273)^3))</f>
        <v>0</v>
      </c>
      <c r="V215">
        <f>($C$9*EA215+$D$9*EB215+$E$9*U215)</f>
        <v>0</v>
      </c>
      <c r="W215">
        <f>0.61365*exp(17.502*V215/(240.97+V215))</f>
        <v>0</v>
      </c>
      <c r="X215">
        <f>(Y215/Z215*100)</f>
        <v>0</v>
      </c>
      <c r="Y215">
        <f>DS215*(DX215+DY215)/1000</f>
        <v>0</v>
      </c>
      <c r="Z215">
        <f>0.61365*exp(17.502*DZ215/(240.97+DZ215))</f>
        <v>0</v>
      </c>
      <c r="AA215">
        <f>(W215-DS215*(DX215+DY215)/1000)</f>
        <v>0</v>
      </c>
      <c r="AB215">
        <f>(-I215*44100)</f>
        <v>0</v>
      </c>
      <c r="AC215">
        <f>2*29.3*Q215*0.92*(DZ215-V215)</f>
        <v>0</v>
      </c>
      <c r="AD215">
        <f>2*0.95*5.67E-8*(((DZ215+$B$9)+273)^4-(V215+273)^4)</f>
        <v>0</v>
      </c>
      <c r="AE215">
        <f>T215+AD215+AB215+AC215</f>
        <v>0</v>
      </c>
      <c r="AF215">
        <f>DW215*AT215*(DR215-DQ215*(1000-AT215*DT215)/(1000-AT215*DS215))/(100*DK215)</f>
        <v>0</v>
      </c>
      <c r="AG215">
        <f>1000*DW215*AT215*(DS215-DT215)/(100*DK215*(1000-AT215*DS215))</f>
        <v>0</v>
      </c>
      <c r="AH215">
        <f>(AI215 - AJ215 - DX215*1E3/(8.314*(DZ215+273.15)) * AL215/DW215 * AK215) * DW215/(100*DK215) * (1000 - DT215)/1000</f>
        <v>0</v>
      </c>
      <c r="AI215">
        <v>387.3476357077495</v>
      </c>
      <c r="AJ215">
        <v>398.5392787878785</v>
      </c>
      <c r="AK215">
        <v>-2.526961474316554</v>
      </c>
      <c r="AL215">
        <v>67.30913549146528</v>
      </c>
      <c r="AM215">
        <f>(AO215 - AN215 + DX215*1E3/(8.314*(DZ215+273.15)) * AQ215/DW215 * AP215) * DW215/(100*DK215) * 1000/(1000 - AO215)</f>
        <v>0</v>
      </c>
      <c r="AN215">
        <v>9.197209664937855</v>
      </c>
      <c r="AO215">
        <v>9.370216666666662</v>
      </c>
      <c r="AP215">
        <v>-2.831525295517036E-06</v>
      </c>
      <c r="AQ215">
        <v>94.11788988098148</v>
      </c>
      <c r="AR215">
        <v>0</v>
      </c>
      <c r="AS215">
        <v>0</v>
      </c>
      <c r="AT215">
        <f>IF(AR215*$H$15&gt;=AV215,1.0,(AV215/(AV215-AR215*$H$15)))</f>
        <v>0</v>
      </c>
      <c r="AU215">
        <f>(AT215-1)*100</f>
        <v>0</v>
      </c>
      <c r="AV215">
        <f>MAX(0,($B$15+$C$15*EE215)/(1+$D$15*EE215)*DX215/(DZ215+273)*$E$15)</f>
        <v>0</v>
      </c>
      <c r="AW215" t="s">
        <v>429</v>
      </c>
      <c r="AX215" t="s">
        <v>429</v>
      </c>
      <c r="AY215">
        <v>0</v>
      </c>
      <c r="AZ215">
        <v>0</v>
      </c>
      <c r="BA215">
        <f>1-AY215/AZ215</f>
        <v>0</v>
      </c>
      <c r="BB215">
        <v>0</v>
      </c>
      <c r="BC215" t="s">
        <v>429</v>
      </c>
      <c r="BD215" t="s">
        <v>429</v>
      </c>
      <c r="BE215">
        <v>0</v>
      </c>
      <c r="BF215">
        <v>0</v>
      </c>
      <c r="BG215">
        <f>1-BE215/BF215</f>
        <v>0</v>
      </c>
      <c r="BH215">
        <v>0.5</v>
      </c>
      <c r="BI215">
        <f>DH215</f>
        <v>0</v>
      </c>
      <c r="BJ215">
        <f>K215</f>
        <v>0</v>
      </c>
      <c r="BK215">
        <f>BG215*BH215*BI215</f>
        <v>0</v>
      </c>
      <c r="BL215">
        <f>(BJ215-BB215)/BI215</f>
        <v>0</v>
      </c>
      <c r="BM215">
        <f>(AZ215-BF215)/BF215</f>
        <v>0</v>
      </c>
      <c r="BN215">
        <f>AY215/(BA215+AY215/BF215)</f>
        <v>0</v>
      </c>
      <c r="BO215" t="s">
        <v>429</v>
      </c>
      <c r="BP215">
        <v>0</v>
      </c>
      <c r="BQ215">
        <f>IF(BP215&lt;&gt;0, BP215, BN215)</f>
        <v>0</v>
      </c>
      <c r="BR215">
        <f>1-BQ215/BF215</f>
        <v>0</v>
      </c>
      <c r="BS215">
        <f>(BF215-BE215)/(BF215-BQ215)</f>
        <v>0</v>
      </c>
      <c r="BT215">
        <f>(AZ215-BF215)/(AZ215-BQ215)</f>
        <v>0</v>
      </c>
      <c r="BU215">
        <f>(BF215-BE215)/(BF215-AY215)</f>
        <v>0</v>
      </c>
      <c r="BV215">
        <f>(AZ215-BF215)/(AZ215-AY215)</f>
        <v>0</v>
      </c>
      <c r="BW215">
        <f>(BS215*BQ215/BE215)</f>
        <v>0</v>
      </c>
      <c r="BX215">
        <f>(1-BW215)</f>
        <v>0</v>
      </c>
      <c r="DG215">
        <f>$B$13*EF215+$C$13*EG215+$F$13*ER215*(1-EU215)</f>
        <v>0</v>
      </c>
      <c r="DH215">
        <f>DG215*DI215</f>
        <v>0</v>
      </c>
      <c r="DI215">
        <f>($B$13*$D$11+$C$13*$D$11+$F$13*((FE215+EW215)/MAX(FE215+EW215+FF215, 0.1)*$I$11+FF215/MAX(FE215+EW215+FF215, 0.1)*$J$11))/($B$13+$C$13+$F$13)</f>
        <v>0</v>
      </c>
      <c r="DJ215">
        <f>($B$13*$K$11+$C$13*$K$11+$F$13*((FE215+EW215)/MAX(FE215+EW215+FF215, 0.1)*$P$11+FF215/MAX(FE215+EW215+FF215, 0.1)*$Q$11))/($B$13+$C$13+$F$13)</f>
        <v>0</v>
      </c>
      <c r="DK215">
        <v>2.18</v>
      </c>
      <c r="DL215">
        <v>0.5</v>
      </c>
      <c r="DM215" t="s">
        <v>430</v>
      </c>
      <c r="DN215">
        <v>2</v>
      </c>
      <c r="DO215" t="b">
        <v>1</v>
      </c>
      <c r="DP215">
        <v>1679512715.714286</v>
      </c>
      <c r="DQ215">
        <v>409.5691071428572</v>
      </c>
      <c r="DR215">
        <v>397.7043571428572</v>
      </c>
      <c r="DS215">
        <v>9.379880714285715</v>
      </c>
      <c r="DT215">
        <v>9.209994285714284</v>
      </c>
      <c r="DU215">
        <v>410.282</v>
      </c>
      <c r="DV215">
        <v>9.352238214285714</v>
      </c>
      <c r="DW215">
        <v>500.0158928571429</v>
      </c>
      <c r="DX215">
        <v>89.96507142857139</v>
      </c>
      <c r="DY215">
        <v>0.09999527142857144</v>
      </c>
      <c r="DZ215">
        <v>18.92410714285714</v>
      </c>
      <c r="EA215">
        <v>19.98522857142857</v>
      </c>
      <c r="EB215">
        <v>999.9000000000002</v>
      </c>
      <c r="EC215">
        <v>0</v>
      </c>
      <c r="ED215">
        <v>0</v>
      </c>
      <c r="EE215">
        <v>10013.92821428571</v>
      </c>
      <c r="EF215">
        <v>0</v>
      </c>
      <c r="EG215">
        <v>12.4464</v>
      </c>
      <c r="EH215">
        <v>11.86466535714286</v>
      </c>
      <c r="EI215">
        <v>413.4471785714286</v>
      </c>
      <c r="EJ215">
        <v>401.4015000000001</v>
      </c>
      <c r="EK215">
        <v>0.1698853571428572</v>
      </c>
      <c r="EL215">
        <v>397.7043571428572</v>
      </c>
      <c r="EM215">
        <v>9.209994285714284</v>
      </c>
      <c r="EN215">
        <v>0.8438615714285714</v>
      </c>
      <c r="EO215">
        <v>0.8285778928571429</v>
      </c>
      <c r="EP215">
        <v>4.467339642857143</v>
      </c>
      <c r="EQ215">
        <v>4.206533214285714</v>
      </c>
      <c r="ER215">
        <v>1999.967857142857</v>
      </c>
      <c r="ES215">
        <v>0.9799967857142857</v>
      </c>
      <c r="ET215">
        <v>0.02000317857142857</v>
      </c>
      <c r="EU215">
        <v>0</v>
      </c>
      <c r="EV215">
        <v>203.3809285714286</v>
      </c>
      <c r="EW215">
        <v>5.00078</v>
      </c>
      <c r="EX215">
        <v>4002.256785714286</v>
      </c>
      <c r="EY215">
        <v>16379.34642857143</v>
      </c>
      <c r="EZ215">
        <v>37.02417857142857</v>
      </c>
      <c r="FA215">
        <v>38.74532142857144</v>
      </c>
      <c r="FB215">
        <v>38.31885714285714</v>
      </c>
      <c r="FC215">
        <v>38.07553571428571</v>
      </c>
      <c r="FD215">
        <v>38.01089285714285</v>
      </c>
      <c r="FE215">
        <v>1955.060714285714</v>
      </c>
      <c r="FF215">
        <v>39.90464285714286</v>
      </c>
      <c r="FG215">
        <v>0</v>
      </c>
      <c r="FH215">
        <v>1679512705.6</v>
      </c>
      <c r="FI215">
        <v>0</v>
      </c>
      <c r="FJ215">
        <v>203.35928</v>
      </c>
      <c r="FK215">
        <v>-1.239923083513084</v>
      </c>
      <c r="FL215">
        <v>17.65692312766203</v>
      </c>
      <c r="FM215">
        <v>4002.426</v>
      </c>
      <c r="FN215">
        <v>15</v>
      </c>
      <c r="FO215">
        <v>0</v>
      </c>
      <c r="FP215" t="s">
        <v>431</v>
      </c>
      <c r="FQ215">
        <v>1679456443.1</v>
      </c>
      <c r="FR215">
        <v>1679456433.1</v>
      </c>
      <c r="FS215">
        <v>0</v>
      </c>
      <c r="FT215">
        <v>-0.109</v>
      </c>
      <c r="FU215">
        <v>0.019</v>
      </c>
      <c r="FV215">
        <v>-0.823</v>
      </c>
      <c r="FW215">
        <v>0.271</v>
      </c>
      <c r="FX215">
        <v>420</v>
      </c>
      <c r="FY215">
        <v>24</v>
      </c>
      <c r="FZ215">
        <v>0.71</v>
      </c>
      <c r="GA215">
        <v>0.25</v>
      </c>
      <c r="GB215">
        <v>8.668249800000002</v>
      </c>
      <c r="GC215">
        <v>78.39322120075047</v>
      </c>
      <c r="GD215">
        <v>7.614984497733474</v>
      </c>
      <c r="GE215">
        <v>0</v>
      </c>
      <c r="GF215">
        <v>0.161525675</v>
      </c>
      <c r="GG215">
        <v>0.162238592870544</v>
      </c>
      <c r="GH215">
        <v>0.01982805559603298</v>
      </c>
      <c r="GI215">
        <v>1</v>
      </c>
      <c r="GJ215">
        <v>1</v>
      </c>
      <c r="GK215">
        <v>2</v>
      </c>
      <c r="GL215" t="s">
        <v>432</v>
      </c>
      <c r="GM215">
        <v>3.10102</v>
      </c>
      <c r="GN215">
        <v>2.73552</v>
      </c>
      <c r="GO215">
        <v>0.0838199</v>
      </c>
      <c r="GP215">
        <v>0.0804662</v>
      </c>
      <c r="GQ215">
        <v>0.0540795</v>
      </c>
      <c r="GR215">
        <v>0.0540242</v>
      </c>
      <c r="GS215">
        <v>23582</v>
      </c>
      <c r="GT215">
        <v>23373.8</v>
      </c>
      <c r="GU215">
        <v>26279.7</v>
      </c>
      <c r="GV215">
        <v>25750.4</v>
      </c>
      <c r="GW215">
        <v>39926.4</v>
      </c>
      <c r="GX215">
        <v>37184</v>
      </c>
      <c r="GY215">
        <v>45986.7</v>
      </c>
      <c r="GZ215">
        <v>42529.4</v>
      </c>
      <c r="HA215">
        <v>1.91548</v>
      </c>
      <c r="HB215">
        <v>1.93018</v>
      </c>
      <c r="HC215">
        <v>0.0130758</v>
      </c>
      <c r="HD215">
        <v>0</v>
      </c>
      <c r="HE215">
        <v>19.7641</v>
      </c>
      <c r="HF215">
        <v>999.9</v>
      </c>
      <c r="HG215">
        <v>40.4</v>
      </c>
      <c r="HH215">
        <v>29.6</v>
      </c>
      <c r="HI215">
        <v>18.6969</v>
      </c>
      <c r="HJ215">
        <v>60.7734</v>
      </c>
      <c r="HK215">
        <v>25.9535</v>
      </c>
      <c r="HL215">
        <v>1</v>
      </c>
      <c r="HM215">
        <v>-0.0634502</v>
      </c>
      <c r="HN215">
        <v>4.28429</v>
      </c>
      <c r="HO215">
        <v>20.2263</v>
      </c>
      <c r="HP215">
        <v>5.21639</v>
      </c>
      <c r="HQ215">
        <v>11.98</v>
      </c>
      <c r="HR215">
        <v>4.9644</v>
      </c>
      <c r="HS215">
        <v>3.2741</v>
      </c>
      <c r="HT215">
        <v>9999</v>
      </c>
      <c r="HU215">
        <v>9999</v>
      </c>
      <c r="HV215">
        <v>9999</v>
      </c>
      <c r="HW215">
        <v>936.8</v>
      </c>
      <c r="HX215">
        <v>1.86417</v>
      </c>
      <c r="HY215">
        <v>1.86019</v>
      </c>
      <c r="HZ215">
        <v>1.85836</v>
      </c>
      <c r="IA215">
        <v>1.85989</v>
      </c>
      <c r="IB215">
        <v>1.85989</v>
      </c>
      <c r="IC215">
        <v>1.85834</v>
      </c>
      <c r="ID215">
        <v>1.85731</v>
      </c>
      <c r="IE215">
        <v>1.85238</v>
      </c>
      <c r="IF215">
        <v>0</v>
      </c>
      <c r="IG215">
        <v>0</v>
      </c>
      <c r="IH215">
        <v>0</v>
      </c>
      <c r="II215">
        <v>0</v>
      </c>
      <c r="IJ215" t="s">
        <v>433</v>
      </c>
      <c r="IK215" t="s">
        <v>434</v>
      </c>
      <c r="IL215" t="s">
        <v>435</v>
      </c>
      <c r="IM215" t="s">
        <v>435</v>
      </c>
      <c r="IN215" t="s">
        <v>435</v>
      </c>
      <c r="IO215" t="s">
        <v>435</v>
      </c>
      <c r="IP215">
        <v>0</v>
      </c>
      <c r="IQ215">
        <v>100</v>
      </c>
      <c r="IR215">
        <v>100</v>
      </c>
      <c r="IS215">
        <v>-0.704</v>
      </c>
      <c r="IT215">
        <v>0.0275</v>
      </c>
      <c r="IU215">
        <v>-0.3228139330668147</v>
      </c>
      <c r="IV215">
        <v>-0.001399286051689175</v>
      </c>
      <c r="IW215">
        <v>1.297619083215453E-06</v>
      </c>
      <c r="IX215">
        <v>-4.997941095464379E-10</v>
      </c>
      <c r="IY215">
        <v>-0.005634625857734406</v>
      </c>
      <c r="IZ215">
        <v>-0.003512179546530375</v>
      </c>
      <c r="JA215">
        <v>0.0008073039280847738</v>
      </c>
      <c r="JB215">
        <v>-5.485301315548657E-06</v>
      </c>
      <c r="JC215">
        <v>2</v>
      </c>
      <c r="JD215">
        <v>1997</v>
      </c>
      <c r="JE215">
        <v>1</v>
      </c>
      <c r="JF215">
        <v>25</v>
      </c>
      <c r="JG215">
        <v>938</v>
      </c>
      <c r="JH215">
        <v>938.2</v>
      </c>
      <c r="JI215">
        <v>1.00464</v>
      </c>
      <c r="JJ215">
        <v>2.62817</v>
      </c>
      <c r="JK215">
        <v>1.49658</v>
      </c>
      <c r="JL215">
        <v>2.39014</v>
      </c>
      <c r="JM215">
        <v>1.54907</v>
      </c>
      <c r="JN215">
        <v>2.40601</v>
      </c>
      <c r="JO215">
        <v>34.715</v>
      </c>
      <c r="JP215">
        <v>24.1838</v>
      </c>
      <c r="JQ215">
        <v>18</v>
      </c>
      <c r="JR215">
        <v>489.889</v>
      </c>
      <c r="JS215">
        <v>511.104</v>
      </c>
      <c r="JT215">
        <v>15.1459</v>
      </c>
      <c r="JU215">
        <v>26.2864</v>
      </c>
      <c r="JV215">
        <v>29.9992</v>
      </c>
      <c r="JW215">
        <v>26.4552</v>
      </c>
      <c r="JX215">
        <v>26.417</v>
      </c>
      <c r="JY215">
        <v>20.202</v>
      </c>
      <c r="JZ215">
        <v>44.6228</v>
      </c>
      <c r="KA215">
        <v>45.3876</v>
      </c>
      <c r="KB215">
        <v>15.1649</v>
      </c>
      <c r="KC215">
        <v>346.446</v>
      </c>
      <c r="KD215">
        <v>9.297739999999999</v>
      </c>
      <c r="KE215">
        <v>100.469</v>
      </c>
      <c r="KF215">
        <v>100.894</v>
      </c>
    </row>
    <row r="216" spans="1:292">
      <c r="A216">
        <v>198</v>
      </c>
      <c r="B216">
        <v>1679512728.5</v>
      </c>
      <c r="C216">
        <v>4141</v>
      </c>
      <c r="D216" t="s">
        <v>830</v>
      </c>
      <c r="E216" t="s">
        <v>831</v>
      </c>
      <c r="F216">
        <v>5</v>
      </c>
      <c r="G216" t="s">
        <v>821</v>
      </c>
      <c r="H216">
        <v>1679512721</v>
      </c>
      <c r="I216">
        <f>(J216)/1000</f>
        <v>0</v>
      </c>
      <c r="J216">
        <f>IF(DO216, AM216, AG216)</f>
        <v>0</v>
      </c>
      <c r="K216">
        <f>IF(DO216, AH216, AF216)</f>
        <v>0</v>
      </c>
      <c r="L216">
        <f>DQ216 - IF(AT216&gt;1, K216*DK216*100.0/(AV216*EE216), 0)</f>
        <v>0</v>
      </c>
      <c r="M216">
        <f>((S216-I216/2)*L216-K216)/(S216+I216/2)</f>
        <v>0</v>
      </c>
      <c r="N216">
        <f>M216*(DX216+DY216)/1000.0</f>
        <v>0</v>
      </c>
      <c r="O216">
        <f>(DQ216 - IF(AT216&gt;1, K216*DK216*100.0/(AV216*EE216), 0))*(DX216+DY216)/1000.0</f>
        <v>0</v>
      </c>
      <c r="P216">
        <f>2.0/((1/R216-1/Q216)+SIGN(R216)*SQRT((1/R216-1/Q216)*(1/R216-1/Q216) + 4*DL216/((DL216+1)*(DL216+1))*(2*1/R216*1/Q216-1/Q216*1/Q216)))</f>
        <v>0</v>
      </c>
      <c r="Q216">
        <f>IF(LEFT(DM216,1)&lt;&gt;"0",IF(LEFT(DM216,1)="1",3.0,DN216),$D$5+$E$5*(EE216*DX216/($K$5*1000))+$F$5*(EE216*DX216/($K$5*1000))*MAX(MIN(DK216,$J$5),$I$5)*MAX(MIN(DK216,$J$5),$I$5)+$G$5*MAX(MIN(DK216,$J$5),$I$5)*(EE216*DX216/($K$5*1000))+$H$5*(EE216*DX216/($K$5*1000))*(EE216*DX216/($K$5*1000)))</f>
        <v>0</v>
      </c>
      <c r="R216">
        <f>I216*(1000-(1000*0.61365*exp(17.502*V216/(240.97+V216))/(DX216+DY216)+DS216)/2)/(1000*0.61365*exp(17.502*V216/(240.97+V216))/(DX216+DY216)-DS216)</f>
        <v>0</v>
      </c>
      <c r="S216">
        <f>1/((DL216+1)/(P216/1.6)+1/(Q216/1.37)) + DL216/((DL216+1)/(P216/1.6) + DL216/(Q216/1.37))</f>
        <v>0</v>
      </c>
      <c r="T216">
        <f>(DG216*DJ216)</f>
        <v>0</v>
      </c>
      <c r="U216">
        <f>(DZ216+(T216+2*0.95*5.67E-8*(((DZ216+$B$9)+273)^4-(DZ216+273)^4)-44100*I216)/(1.84*29.3*Q216+8*0.95*5.67E-8*(DZ216+273)^3))</f>
        <v>0</v>
      </c>
      <c r="V216">
        <f>($C$9*EA216+$D$9*EB216+$E$9*U216)</f>
        <v>0</v>
      </c>
      <c r="W216">
        <f>0.61365*exp(17.502*V216/(240.97+V216))</f>
        <v>0</v>
      </c>
      <c r="X216">
        <f>(Y216/Z216*100)</f>
        <v>0</v>
      </c>
      <c r="Y216">
        <f>DS216*(DX216+DY216)/1000</f>
        <v>0</v>
      </c>
      <c r="Z216">
        <f>0.61365*exp(17.502*DZ216/(240.97+DZ216))</f>
        <v>0</v>
      </c>
      <c r="AA216">
        <f>(W216-DS216*(DX216+DY216)/1000)</f>
        <v>0</v>
      </c>
      <c r="AB216">
        <f>(-I216*44100)</f>
        <v>0</v>
      </c>
      <c r="AC216">
        <f>2*29.3*Q216*0.92*(DZ216-V216)</f>
        <v>0</v>
      </c>
      <c r="AD216">
        <f>2*0.95*5.67E-8*(((DZ216+$B$9)+273)^4-(V216+273)^4)</f>
        <v>0</v>
      </c>
      <c r="AE216">
        <f>T216+AD216+AB216+AC216</f>
        <v>0</v>
      </c>
      <c r="AF216">
        <f>DW216*AT216*(DR216-DQ216*(1000-AT216*DT216)/(1000-AT216*DS216))/(100*DK216)</f>
        <v>0</v>
      </c>
      <c r="AG216">
        <f>1000*DW216*AT216*(DS216-DT216)/(100*DK216*(1000-AT216*DS216))</f>
        <v>0</v>
      </c>
      <c r="AH216">
        <f>(AI216 - AJ216 - DX216*1E3/(8.314*(DZ216+273.15)) * AL216/DW216 * AK216) * DW216/(100*DK216) * (1000 - DT216)/1000</f>
        <v>0</v>
      </c>
      <c r="AI216">
        <v>370.9116001941746</v>
      </c>
      <c r="AJ216">
        <v>384.0222484848485</v>
      </c>
      <c r="AK216">
        <v>-2.943767679355726</v>
      </c>
      <c r="AL216">
        <v>67.30913549146528</v>
      </c>
      <c r="AM216">
        <f>(AO216 - AN216 + DX216*1E3/(8.314*(DZ216+273.15)) * AQ216/DW216 * AP216) * DW216/(100*DK216) * 1000/(1000 - AO216)</f>
        <v>0</v>
      </c>
      <c r="AN216">
        <v>9.213314759461436</v>
      </c>
      <c r="AO216">
        <v>9.36792315151515</v>
      </c>
      <c r="AP216">
        <v>-2.063377739299593E-06</v>
      </c>
      <c r="AQ216">
        <v>94.11788988098148</v>
      </c>
      <c r="AR216">
        <v>0</v>
      </c>
      <c r="AS216">
        <v>0</v>
      </c>
      <c r="AT216">
        <f>IF(AR216*$H$15&gt;=AV216,1.0,(AV216/(AV216-AR216*$H$15)))</f>
        <v>0</v>
      </c>
      <c r="AU216">
        <f>(AT216-1)*100</f>
        <v>0</v>
      </c>
      <c r="AV216">
        <f>MAX(0,($B$15+$C$15*EE216)/(1+$D$15*EE216)*DX216/(DZ216+273)*$E$15)</f>
        <v>0</v>
      </c>
      <c r="AW216" t="s">
        <v>429</v>
      </c>
      <c r="AX216" t="s">
        <v>429</v>
      </c>
      <c r="AY216">
        <v>0</v>
      </c>
      <c r="AZ216">
        <v>0</v>
      </c>
      <c r="BA216">
        <f>1-AY216/AZ216</f>
        <v>0</v>
      </c>
      <c r="BB216">
        <v>0</v>
      </c>
      <c r="BC216" t="s">
        <v>429</v>
      </c>
      <c r="BD216" t="s">
        <v>429</v>
      </c>
      <c r="BE216">
        <v>0</v>
      </c>
      <c r="BF216">
        <v>0</v>
      </c>
      <c r="BG216">
        <f>1-BE216/BF216</f>
        <v>0</v>
      </c>
      <c r="BH216">
        <v>0.5</v>
      </c>
      <c r="BI216">
        <f>DH216</f>
        <v>0</v>
      </c>
      <c r="BJ216">
        <f>K216</f>
        <v>0</v>
      </c>
      <c r="BK216">
        <f>BG216*BH216*BI216</f>
        <v>0</v>
      </c>
      <c r="BL216">
        <f>(BJ216-BB216)/BI216</f>
        <v>0</v>
      </c>
      <c r="BM216">
        <f>(AZ216-BF216)/BF216</f>
        <v>0</v>
      </c>
      <c r="BN216">
        <f>AY216/(BA216+AY216/BF216)</f>
        <v>0</v>
      </c>
      <c r="BO216" t="s">
        <v>429</v>
      </c>
      <c r="BP216">
        <v>0</v>
      </c>
      <c r="BQ216">
        <f>IF(BP216&lt;&gt;0, BP216, BN216)</f>
        <v>0</v>
      </c>
      <c r="BR216">
        <f>1-BQ216/BF216</f>
        <v>0</v>
      </c>
      <c r="BS216">
        <f>(BF216-BE216)/(BF216-BQ216)</f>
        <v>0</v>
      </c>
      <c r="BT216">
        <f>(AZ216-BF216)/(AZ216-BQ216)</f>
        <v>0</v>
      </c>
      <c r="BU216">
        <f>(BF216-BE216)/(BF216-AY216)</f>
        <v>0</v>
      </c>
      <c r="BV216">
        <f>(AZ216-BF216)/(AZ216-AY216)</f>
        <v>0</v>
      </c>
      <c r="BW216">
        <f>(BS216*BQ216/BE216)</f>
        <v>0</v>
      </c>
      <c r="BX216">
        <f>(1-BW216)</f>
        <v>0</v>
      </c>
      <c r="DG216">
        <f>$B$13*EF216+$C$13*EG216+$F$13*ER216*(1-EU216)</f>
        <v>0</v>
      </c>
      <c r="DH216">
        <f>DG216*DI216</f>
        <v>0</v>
      </c>
      <c r="DI216">
        <f>($B$13*$D$11+$C$13*$D$11+$F$13*((FE216+EW216)/MAX(FE216+EW216+FF216, 0.1)*$I$11+FF216/MAX(FE216+EW216+FF216, 0.1)*$J$11))/($B$13+$C$13+$F$13)</f>
        <v>0</v>
      </c>
      <c r="DJ216">
        <f>($B$13*$K$11+$C$13*$K$11+$F$13*((FE216+EW216)/MAX(FE216+EW216+FF216, 0.1)*$P$11+FF216/MAX(FE216+EW216+FF216, 0.1)*$Q$11))/($B$13+$C$13+$F$13)</f>
        <v>0</v>
      </c>
      <c r="DK216">
        <v>2.18</v>
      </c>
      <c r="DL216">
        <v>0.5</v>
      </c>
      <c r="DM216" t="s">
        <v>430</v>
      </c>
      <c r="DN216">
        <v>2</v>
      </c>
      <c r="DO216" t="b">
        <v>1</v>
      </c>
      <c r="DP216">
        <v>1679512721</v>
      </c>
      <c r="DQ216">
        <v>399.0124814814815</v>
      </c>
      <c r="DR216">
        <v>381.4477777777778</v>
      </c>
      <c r="DS216">
        <v>9.373296666666667</v>
      </c>
      <c r="DT216">
        <v>9.202935185185185</v>
      </c>
      <c r="DU216">
        <v>399.7190740740741</v>
      </c>
      <c r="DV216">
        <v>9.345719629629629</v>
      </c>
      <c r="DW216">
        <v>500.0141111111112</v>
      </c>
      <c r="DX216">
        <v>89.96497037037037</v>
      </c>
      <c r="DY216">
        <v>0.09996306666666667</v>
      </c>
      <c r="DZ216">
        <v>18.92327777777778</v>
      </c>
      <c r="EA216">
        <v>19.98585555555556</v>
      </c>
      <c r="EB216">
        <v>999.9000000000001</v>
      </c>
      <c r="EC216">
        <v>0</v>
      </c>
      <c r="ED216">
        <v>0</v>
      </c>
      <c r="EE216">
        <v>10013.2937037037</v>
      </c>
      <c r="EF216">
        <v>0</v>
      </c>
      <c r="EG216">
        <v>12.4464</v>
      </c>
      <c r="EH216">
        <v>17.56465555555556</v>
      </c>
      <c r="EI216">
        <v>402.7879259259259</v>
      </c>
      <c r="EJ216">
        <v>384.9908518518518</v>
      </c>
      <c r="EK216">
        <v>0.1703595925925926</v>
      </c>
      <c r="EL216">
        <v>381.4477777777778</v>
      </c>
      <c r="EM216">
        <v>9.202935185185185</v>
      </c>
      <c r="EN216">
        <v>0.8432683703703703</v>
      </c>
      <c r="EO216">
        <v>0.827941962962963</v>
      </c>
      <c r="EP216">
        <v>4.457294814814815</v>
      </c>
      <c r="EQ216">
        <v>4.195606296296297</v>
      </c>
      <c r="ER216">
        <v>1999.97</v>
      </c>
      <c r="ES216">
        <v>0.9799945555555557</v>
      </c>
      <c r="ET216">
        <v>0.02000528888888889</v>
      </c>
      <c r="EU216">
        <v>0</v>
      </c>
      <c r="EV216">
        <v>203.3558518518519</v>
      </c>
      <c r="EW216">
        <v>5.00078</v>
      </c>
      <c r="EX216">
        <v>4003.801481481481</v>
      </c>
      <c r="EY216">
        <v>16379.36296296296</v>
      </c>
      <c r="EZ216">
        <v>37.13392592592592</v>
      </c>
      <c r="FA216">
        <v>38.87244444444445</v>
      </c>
      <c r="FB216">
        <v>38.46496296296296</v>
      </c>
      <c r="FC216">
        <v>38.23577777777778</v>
      </c>
      <c r="FD216">
        <v>38.11318518518519</v>
      </c>
      <c r="FE216">
        <v>1955.059629629629</v>
      </c>
      <c r="FF216">
        <v>39.90814814814815</v>
      </c>
      <c r="FG216">
        <v>0</v>
      </c>
      <c r="FH216">
        <v>1679512711</v>
      </c>
      <c r="FI216">
        <v>0</v>
      </c>
      <c r="FJ216">
        <v>203.3267692307692</v>
      </c>
      <c r="FK216">
        <v>0.04362394440651626</v>
      </c>
      <c r="FL216">
        <v>17.96820511162935</v>
      </c>
      <c r="FM216">
        <v>4003.908846153847</v>
      </c>
      <c r="FN216">
        <v>15</v>
      </c>
      <c r="FO216">
        <v>0</v>
      </c>
      <c r="FP216" t="s">
        <v>431</v>
      </c>
      <c r="FQ216">
        <v>1679456443.1</v>
      </c>
      <c r="FR216">
        <v>1679456433.1</v>
      </c>
      <c r="FS216">
        <v>0</v>
      </c>
      <c r="FT216">
        <v>-0.109</v>
      </c>
      <c r="FU216">
        <v>0.019</v>
      </c>
      <c r="FV216">
        <v>-0.823</v>
      </c>
      <c r="FW216">
        <v>0.271</v>
      </c>
      <c r="FX216">
        <v>420</v>
      </c>
      <c r="FY216">
        <v>24</v>
      </c>
      <c r="FZ216">
        <v>0.71</v>
      </c>
      <c r="GA216">
        <v>0.25</v>
      </c>
      <c r="GB216">
        <v>13.117382525</v>
      </c>
      <c r="GC216">
        <v>69.52935319699813</v>
      </c>
      <c r="GD216">
        <v>6.851172467675533</v>
      </c>
      <c r="GE216">
        <v>0</v>
      </c>
      <c r="GF216">
        <v>0.1660213</v>
      </c>
      <c r="GG216">
        <v>0.03669151969981226</v>
      </c>
      <c r="GH216">
        <v>0.01554075826850157</v>
      </c>
      <c r="GI216">
        <v>1</v>
      </c>
      <c r="GJ216">
        <v>1</v>
      </c>
      <c r="GK216">
        <v>2</v>
      </c>
      <c r="GL216" t="s">
        <v>432</v>
      </c>
      <c r="GM216">
        <v>3.10108</v>
      </c>
      <c r="GN216">
        <v>2.73535</v>
      </c>
      <c r="GO216">
        <v>0.0814443</v>
      </c>
      <c r="GP216">
        <v>0.0776857</v>
      </c>
      <c r="GQ216">
        <v>0.054075</v>
      </c>
      <c r="GR216">
        <v>0.0540217</v>
      </c>
      <c r="GS216">
        <v>23643.4</v>
      </c>
      <c r="GT216">
        <v>23445</v>
      </c>
      <c r="GU216">
        <v>26280</v>
      </c>
      <c r="GV216">
        <v>25751</v>
      </c>
      <c r="GW216">
        <v>39926.9</v>
      </c>
      <c r="GX216">
        <v>37184.4</v>
      </c>
      <c r="GY216">
        <v>45987.4</v>
      </c>
      <c r="GZ216">
        <v>42530.1</v>
      </c>
      <c r="HA216">
        <v>1.91607</v>
      </c>
      <c r="HB216">
        <v>1.93002</v>
      </c>
      <c r="HC216">
        <v>0.0135265</v>
      </c>
      <c r="HD216">
        <v>0</v>
      </c>
      <c r="HE216">
        <v>19.7645</v>
      </c>
      <c r="HF216">
        <v>999.9</v>
      </c>
      <c r="HG216">
        <v>40.2</v>
      </c>
      <c r="HH216">
        <v>29.6</v>
      </c>
      <c r="HI216">
        <v>18.6037</v>
      </c>
      <c r="HJ216">
        <v>60.6634</v>
      </c>
      <c r="HK216">
        <v>25.9776</v>
      </c>
      <c r="HL216">
        <v>1</v>
      </c>
      <c r="HM216">
        <v>-0.06433179999999999</v>
      </c>
      <c r="HN216">
        <v>4.2592</v>
      </c>
      <c r="HO216">
        <v>20.2268</v>
      </c>
      <c r="HP216">
        <v>5.21609</v>
      </c>
      <c r="HQ216">
        <v>11.98</v>
      </c>
      <c r="HR216">
        <v>4.9646</v>
      </c>
      <c r="HS216">
        <v>3.274</v>
      </c>
      <c r="HT216">
        <v>9999</v>
      </c>
      <c r="HU216">
        <v>9999</v>
      </c>
      <c r="HV216">
        <v>9999</v>
      </c>
      <c r="HW216">
        <v>936.8</v>
      </c>
      <c r="HX216">
        <v>1.86417</v>
      </c>
      <c r="HY216">
        <v>1.86017</v>
      </c>
      <c r="HZ216">
        <v>1.85837</v>
      </c>
      <c r="IA216">
        <v>1.85989</v>
      </c>
      <c r="IB216">
        <v>1.85989</v>
      </c>
      <c r="IC216">
        <v>1.85832</v>
      </c>
      <c r="ID216">
        <v>1.85732</v>
      </c>
      <c r="IE216">
        <v>1.85239</v>
      </c>
      <c r="IF216">
        <v>0</v>
      </c>
      <c r="IG216">
        <v>0</v>
      </c>
      <c r="IH216">
        <v>0</v>
      </c>
      <c r="II216">
        <v>0</v>
      </c>
      <c r="IJ216" t="s">
        <v>433</v>
      </c>
      <c r="IK216" t="s">
        <v>434</v>
      </c>
      <c r="IL216" t="s">
        <v>435</v>
      </c>
      <c r="IM216" t="s">
        <v>435</v>
      </c>
      <c r="IN216" t="s">
        <v>435</v>
      </c>
      <c r="IO216" t="s">
        <v>435</v>
      </c>
      <c r="IP216">
        <v>0</v>
      </c>
      <c r="IQ216">
        <v>100</v>
      </c>
      <c r="IR216">
        <v>100</v>
      </c>
      <c r="IS216">
        <v>-0.694</v>
      </c>
      <c r="IT216">
        <v>0.0275</v>
      </c>
      <c r="IU216">
        <v>-0.3228139330668147</v>
      </c>
      <c r="IV216">
        <v>-0.001399286051689175</v>
      </c>
      <c r="IW216">
        <v>1.297619083215453E-06</v>
      </c>
      <c r="IX216">
        <v>-4.997941095464379E-10</v>
      </c>
      <c r="IY216">
        <v>-0.005634625857734406</v>
      </c>
      <c r="IZ216">
        <v>-0.003512179546530375</v>
      </c>
      <c r="JA216">
        <v>0.0008073039280847738</v>
      </c>
      <c r="JB216">
        <v>-5.485301315548657E-06</v>
      </c>
      <c r="JC216">
        <v>2</v>
      </c>
      <c r="JD216">
        <v>1997</v>
      </c>
      <c r="JE216">
        <v>1</v>
      </c>
      <c r="JF216">
        <v>25</v>
      </c>
      <c r="JG216">
        <v>938.1</v>
      </c>
      <c r="JH216">
        <v>938.3</v>
      </c>
      <c r="JI216">
        <v>0.965576</v>
      </c>
      <c r="JJ216">
        <v>2.63184</v>
      </c>
      <c r="JK216">
        <v>1.49658</v>
      </c>
      <c r="JL216">
        <v>2.38892</v>
      </c>
      <c r="JM216">
        <v>1.54907</v>
      </c>
      <c r="JN216">
        <v>2.38647</v>
      </c>
      <c r="JO216">
        <v>34.715</v>
      </c>
      <c r="JP216">
        <v>24.1838</v>
      </c>
      <c r="JQ216">
        <v>18</v>
      </c>
      <c r="JR216">
        <v>490.19</v>
      </c>
      <c r="JS216">
        <v>510.951</v>
      </c>
      <c r="JT216">
        <v>15.1603</v>
      </c>
      <c r="JU216">
        <v>26.2787</v>
      </c>
      <c r="JV216">
        <v>29.9993</v>
      </c>
      <c r="JW216">
        <v>26.4493</v>
      </c>
      <c r="JX216">
        <v>26.4111</v>
      </c>
      <c r="JY216">
        <v>19.4224</v>
      </c>
      <c r="JZ216">
        <v>44.3462</v>
      </c>
      <c r="KA216">
        <v>45.3876</v>
      </c>
      <c r="KB216">
        <v>15.1732</v>
      </c>
      <c r="KC216">
        <v>333.073</v>
      </c>
      <c r="KD216">
        <v>9.30292</v>
      </c>
      <c r="KE216">
        <v>100.471</v>
      </c>
      <c r="KF216">
        <v>100.896</v>
      </c>
    </row>
    <row r="217" spans="1:292">
      <c r="A217">
        <v>199</v>
      </c>
      <c r="B217">
        <v>1679512733.5</v>
      </c>
      <c r="C217">
        <v>4146</v>
      </c>
      <c r="D217" t="s">
        <v>832</v>
      </c>
      <c r="E217" t="s">
        <v>833</v>
      </c>
      <c r="F217">
        <v>5</v>
      </c>
      <c r="G217" t="s">
        <v>821</v>
      </c>
      <c r="H217">
        <v>1679512725.714286</v>
      </c>
      <c r="I217">
        <f>(J217)/1000</f>
        <v>0</v>
      </c>
      <c r="J217">
        <f>IF(DO217, AM217, AG217)</f>
        <v>0</v>
      </c>
      <c r="K217">
        <f>IF(DO217, AH217, AF217)</f>
        <v>0</v>
      </c>
      <c r="L217">
        <f>DQ217 - IF(AT217&gt;1, K217*DK217*100.0/(AV217*EE217), 0)</f>
        <v>0</v>
      </c>
      <c r="M217">
        <f>((S217-I217/2)*L217-K217)/(S217+I217/2)</f>
        <v>0</v>
      </c>
      <c r="N217">
        <f>M217*(DX217+DY217)/1000.0</f>
        <v>0</v>
      </c>
      <c r="O217">
        <f>(DQ217 - IF(AT217&gt;1, K217*DK217*100.0/(AV217*EE217), 0))*(DX217+DY217)/1000.0</f>
        <v>0</v>
      </c>
      <c r="P217">
        <f>2.0/((1/R217-1/Q217)+SIGN(R217)*SQRT((1/R217-1/Q217)*(1/R217-1/Q217) + 4*DL217/((DL217+1)*(DL217+1))*(2*1/R217*1/Q217-1/Q217*1/Q217)))</f>
        <v>0</v>
      </c>
      <c r="Q217">
        <f>IF(LEFT(DM217,1)&lt;&gt;"0",IF(LEFT(DM217,1)="1",3.0,DN217),$D$5+$E$5*(EE217*DX217/($K$5*1000))+$F$5*(EE217*DX217/($K$5*1000))*MAX(MIN(DK217,$J$5),$I$5)*MAX(MIN(DK217,$J$5),$I$5)+$G$5*MAX(MIN(DK217,$J$5),$I$5)*(EE217*DX217/($K$5*1000))+$H$5*(EE217*DX217/($K$5*1000))*(EE217*DX217/($K$5*1000)))</f>
        <v>0</v>
      </c>
      <c r="R217">
        <f>I217*(1000-(1000*0.61365*exp(17.502*V217/(240.97+V217))/(DX217+DY217)+DS217)/2)/(1000*0.61365*exp(17.502*V217/(240.97+V217))/(DX217+DY217)-DS217)</f>
        <v>0</v>
      </c>
      <c r="S217">
        <f>1/((DL217+1)/(P217/1.6)+1/(Q217/1.37)) + DL217/((DL217+1)/(P217/1.6) + DL217/(Q217/1.37))</f>
        <v>0</v>
      </c>
      <c r="T217">
        <f>(DG217*DJ217)</f>
        <v>0</v>
      </c>
      <c r="U217">
        <f>(DZ217+(T217+2*0.95*5.67E-8*(((DZ217+$B$9)+273)^4-(DZ217+273)^4)-44100*I217)/(1.84*29.3*Q217+8*0.95*5.67E-8*(DZ217+273)^3))</f>
        <v>0</v>
      </c>
      <c r="V217">
        <f>($C$9*EA217+$D$9*EB217+$E$9*U217)</f>
        <v>0</v>
      </c>
      <c r="W217">
        <f>0.61365*exp(17.502*V217/(240.97+V217))</f>
        <v>0</v>
      </c>
      <c r="X217">
        <f>(Y217/Z217*100)</f>
        <v>0</v>
      </c>
      <c r="Y217">
        <f>DS217*(DX217+DY217)/1000</f>
        <v>0</v>
      </c>
      <c r="Z217">
        <f>0.61365*exp(17.502*DZ217/(240.97+DZ217))</f>
        <v>0</v>
      </c>
      <c r="AA217">
        <f>(W217-DS217*(DX217+DY217)/1000)</f>
        <v>0</v>
      </c>
      <c r="AB217">
        <f>(-I217*44100)</f>
        <v>0</v>
      </c>
      <c r="AC217">
        <f>2*29.3*Q217*0.92*(DZ217-V217)</f>
        <v>0</v>
      </c>
      <c r="AD217">
        <f>2*0.95*5.67E-8*(((DZ217+$B$9)+273)^4-(V217+273)^4)</f>
        <v>0</v>
      </c>
      <c r="AE217">
        <f>T217+AD217+AB217+AC217</f>
        <v>0</v>
      </c>
      <c r="AF217">
        <f>DW217*AT217*(DR217-DQ217*(1000-AT217*DT217)/(1000-AT217*DS217))/(100*DK217)</f>
        <v>0</v>
      </c>
      <c r="AG217">
        <f>1000*DW217*AT217*(DS217-DT217)/(100*DK217*(1000-AT217*DS217))</f>
        <v>0</v>
      </c>
      <c r="AH217">
        <f>(AI217 - AJ217 - DX217*1E3/(8.314*(DZ217+273.15)) * AL217/DW217 * AK217) * DW217/(100*DK217) * (1000 - DT217)/1000</f>
        <v>0</v>
      </c>
      <c r="AI217">
        <v>354.1602934899573</v>
      </c>
      <c r="AJ217">
        <v>368.4348242424241</v>
      </c>
      <c r="AK217">
        <v>-3.146860364560577</v>
      </c>
      <c r="AL217">
        <v>67.30913549146528</v>
      </c>
      <c r="AM217">
        <f>(AO217 - AN217 + DX217*1E3/(8.314*(DZ217+273.15)) * AQ217/DW217 * AP217) * DW217/(100*DK217) * 1000/(1000 - AO217)</f>
        <v>0</v>
      </c>
      <c r="AN217">
        <v>9.21631072225259</v>
      </c>
      <c r="AO217">
        <v>9.3701436969697</v>
      </c>
      <c r="AP217">
        <v>-4.072807935486664E-06</v>
      </c>
      <c r="AQ217">
        <v>94.11788988098148</v>
      </c>
      <c r="AR217">
        <v>0</v>
      </c>
      <c r="AS217">
        <v>0</v>
      </c>
      <c r="AT217">
        <f>IF(AR217*$H$15&gt;=AV217,1.0,(AV217/(AV217-AR217*$H$15)))</f>
        <v>0</v>
      </c>
      <c r="AU217">
        <f>(AT217-1)*100</f>
        <v>0</v>
      </c>
      <c r="AV217">
        <f>MAX(0,($B$15+$C$15*EE217)/(1+$D$15*EE217)*DX217/(DZ217+273)*$E$15)</f>
        <v>0</v>
      </c>
      <c r="AW217" t="s">
        <v>429</v>
      </c>
      <c r="AX217" t="s">
        <v>429</v>
      </c>
      <c r="AY217">
        <v>0</v>
      </c>
      <c r="AZ217">
        <v>0</v>
      </c>
      <c r="BA217">
        <f>1-AY217/AZ217</f>
        <v>0</v>
      </c>
      <c r="BB217">
        <v>0</v>
      </c>
      <c r="BC217" t="s">
        <v>429</v>
      </c>
      <c r="BD217" t="s">
        <v>429</v>
      </c>
      <c r="BE217">
        <v>0</v>
      </c>
      <c r="BF217">
        <v>0</v>
      </c>
      <c r="BG217">
        <f>1-BE217/BF217</f>
        <v>0</v>
      </c>
      <c r="BH217">
        <v>0.5</v>
      </c>
      <c r="BI217">
        <f>DH217</f>
        <v>0</v>
      </c>
      <c r="BJ217">
        <f>K217</f>
        <v>0</v>
      </c>
      <c r="BK217">
        <f>BG217*BH217*BI217</f>
        <v>0</v>
      </c>
      <c r="BL217">
        <f>(BJ217-BB217)/BI217</f>
        <v>0</v>
      </c>
      <c r="BM217">
        <f>(AZ217-BF217)/BF217</f>
        <v>0</v>
      </c>
      <c r="BN217">
        <f>AY217/(BA217+AY217/BF217)</f>
        <v>0</v>
      </c>
      <c r="BO217" t="s">
        <v>429</v>
      </c>
      <c r="BP217">
        <v>0</v>
      </c>
      <c r="BQ217">
        <f>IF(BP217&lt;&gt;0, BP217, BN217)</f>
        <v>0</v>
      </c>
      <c r="BR217">
        <f>1-BQ217/BF217</f>
        <v>0</v>
      </c>
      <c r="BS217">
        <f>(BF217-BE217)/(BF217-BQ217)</f>
        <v>0</v>
      </c>
      <c r="BT217">
        <f>(AZ217-BF217)/(AZ217-BQ217)</f>
        <v>0</v>
      </c>
      <c r="BU217">
        <f>(BF217-BE217)/(BF217-AY217)</f>
        <v>0</v>
      </c>
      <c r="BV217">
        <f>(AZ217-BF217)/(AZ217-AY217)</f>
        <v>0</v>
      </c>
      <c r="BW217">
        <f>(BS217*BQ217/BE217)</f>
        <v>0</v>
      </c>
      <c r="BX217">
        <f>(1-BW217)</f>
        <v>0</v>
      </c>
      <c r="DG217">
        <f>$B$13*EF217+$C$13*EG217+$F$13*ER217*(1-EU217)</f>
        <v>0</v>
      </c>
      <c r="DH217">
        <f>DG217*DI217</f>
        <v>0</v>
      </c>
      <c r="DI217">
        <f>($B$13*$D$11+$C$13*$D$11+$F$13*((FE217+EW217)/MAX(FE217+EW217+FF217, 0.1)*$I$11+FF217/MAX(FE217+EW217+FF217, 0.1)*$J$11))/($B$13+$C$13+$F$13)</f>
        <v>0</v>
      </c>
      <c r="DJ217">
        <f>($B$13*$K$11+$C$13*$K$11+$F$13*((FE217+EW217)/MAX(FE217+EW217+FF217, 0.1)*$P$11+FF217/MAX(FE217+EW217+FF217, 0.1)*$Q$11))/($B$13+$C$13+$F$13)</f>
        <v>0</v>
      </c>
      <c r="DK217">
        <v>2.18</v>
      </c>
      <c r="DL217">
        <v>0.5</v>
      </c>
      <c r="DM217" t="s">
        <v>430</v>
      </c>
      <c r="DN217">
        <v>2</v>
      </c>
      <c r="DO217" t="b">
        <v>1</v>
      </c>
      <c r="DP217">
        <v>1679512725.714286</v>
      </c>
      <c r="DQ217">
        <v>386.5923928571428</v>
      </c>
      <c r="DR217">
        <v>366.0840357142857</v>
      </c>
      <c r="DS217">
        <v>9.369067142857142</v>
      </c>
      <c r="DT217">
        <v>9.209916428571429</v>
      </c>
      <c r="DU217">
        <v>387.2914285714286</v>
      </c>
      <c r="DV217">
        <v>9.3415325</v>
      </c>
      <c r="DW217">
        <v>500.0039285714285</v>
      </c>
      <c r="DX217">
        <v>89.96466785714286</v>
      </c>
      <c r="DY217">
        <v>0.1000150285714285</v>
      </c>
      <c r="DZ217">
        <v>18.92293571428572</v>
      </c>
      <c r="EA217">
        <v>19.9887</v>
      </c>
      <c r="EB217">
        <v>999.9000000000002</v>
      </c>
      <c r="EC217">
        <v>0</v>
      </c>
      <c r="ED217">
        <v>0</v>
      </c>
      <c r="EE217">
        <v>9997.195357142858</v>
      </c>
      <c r="EF217">
        <v>0</v>
      </c>
      <c r="EG217">
        <v>12.4464</v>
      </c>
      <c r="EH217">
        <v>20.50824642857143</v>
      </c>
      <c r="EI217">
        <v>390.2486785714286</v>
      </c>
      <c r="EJ217">
        <v>369.487</v>
      </c>
      <c r="EK217">
        <v>0.1591494285714286</v>
      </c>
      <c r="EL217">
        <v>366.0840357142857</v>
      </c>
      <c r="EM217">
        <v>9.209916428571429</v>
      </c>
      <c r="EN217">
        <v>0.8428850357142857</v>
      </c>
      <c r="EO217">
        <v>0.8285671428571428</v>
      </c>
      <c r="EP217">
        <v>4.450802142857143</v>
      </c>
      <c r="EQ217">
        <v>4.206351428571429</v>
      </c>
      <c r="ER217">
        <v>1999.959642857143</v>
      </c>
      <c r="ES217">
        <v>0.9799932142857143</v>
      </c>
      <c r="ET217">
        <v>0.020006575</v>
      </c>
      <c r="EU217">
        <v>0</v>
      </c>
      <c r="EV217">
        <v>203.3281428571428</v>
      </c>
      <c r="EW217">
        <v>5.00078</v>
      </c>
      <c r="EX217">
        <v>4005.378214285715</v>
      </c>
      <c r="EY217">
        <v>16379.27857142857</v>
      </c>
      <c r="EZ217">
        <v>37.2185</v>
      </c>
      <c r="FA217">
        <v>38.99089285714285</v>
      </c>
      <c r="FB217">
        <v>38.51307142857142</v>
      </c>
      <c r="FC217">
        <v>38.35239285714285</v>
      </c>
      <c r="FD217">
        <v>38.17160714285713</v>
      </c>
      <c r="FE217">
        <v>1955.047857142858</v>
      </c>
      <c r="FF217">
        <v>39.91</v>
      </c>
      <c r="FG217">
        <v>0</v>
      </c>
      <c r="FH217">
        <v>1679512715.8</v>
      </c>
      <c r="FI217">
        <v>0</v>
      </c>
      <c r="FJ217">
        <v>203.2753076923077</v>
      </c>
      <c r="FK217">
        <v>-0.774427332465186</v>
      </c>
      <c r="FL217">
        <v>20.16205129913403</v>
      </c>
      <c r="FM217">
        <v>4005.516153846154</v>
      </c>
      <c r="FN217">
        <v>15</v>
      </c>
      <c r="FO217">
        <v>0</v>
      </c>
      <c r="FP217" t="s">
        <v>431</v>
      </c>
      <c r="FQ217">
        <v>1679456443.1</v>
      </c>
      <c r="FR217">
        <v>1679456433.1</v>
      </c>
      <c r="FS217">
        <v>0</v>
      </c>
      <c r="FT217">
        <v>-0.109</v>
      </c>
      <c r="FU217">
        <v>0.019</v>
      </c>
      <c r="FV217">
        <v>-0.823</v>
      </c>
      <c r="FW217">
        <v>0.271</v>
      </c>
      <c r="FX217">
        <v>420</v>
      </c>
      <c r="FY217">
        <v>24</v>
      </c>
      <c r="FZ217">
        <v>0.71</v>
      </c>
      <c r="GA217">
        <v>0.25</v>
      </c>
      <c r="GB217">
        <v>18.64902675</v>
      </c>
      <c r="GC217">
        <v>38.36028596622888</v>
      </c>
      <c r="GD217">
        <v>3.85058966960996</v>
      </c>
      <c r="GE217">
        <v>0</v>
      </c>
      <c r="GF217">
        <v>0.164423175</v>
      </c>
      <c r="GG217">
        <v>-0.1410161538461542</v>
      </c>
      <c r="GH217">
        <v>0.01704663189443519</v>
      </c>
      <c r="GI217">
        <v>1</v>
      </c>
      <c r="GJ217">
        <v>1</v>
      </c>
      <c r="GK217">
        <v>2</v>
      </c>
      <c r="GL217" t="s">
        <v>432</v>
      </c>
      <c r="GM217">
        <v>3.10102</v>
      </c>
      <c r="GN217">
        <v>2.73526</v>
      </c>
      <c r="GO217">
        <v>0.0788543</v>
      </c>
      <c r="GP217">
        <v>0.0748403</v>
      </c>
      <c r="GQ217">
        <v>0.0540994</v>
      </c>
      <c r="GR217">
        <v>0.0542508</v>
      </c>
      <c r="GS217">
        <v>23710.4</v>
      </c>
      <c r="GT217">
        <v>23517.5</v>
      </c>
      <c r="GU217">
        <v>26280.3</v>
      </c>
      <c r="GV217">
        <v>25751.1</v>
      </c>
      <c r="GW217">
        <v>39926</v>
      </c>
      <c r="GX217">
        <v>37175.1</v>
      </c>
      <c r="GY217">
        <v>45987.9</v>
      </c>
      <c r="GZ217">
        <v>42530.2</v>
      </c>
      <c r="HA217">
        <v>1.916</v>
      </c>
      <c r="HB217">
        <v>1.93012</v>
      </c>
      <c r="HC217">
        <v>0.0144914</v>
      </c>
      <c r="HD217">
        <v>0</v>
      </c>
      <c r="HE217">
        <v>19.7633</v>
      </c>
      <c r="HF217">
        <v>999.9</v>
      </c>
      <c r="HG217">
        <v>40.1</v>
      </c>
      <c r="HH217">
        <v>29.6</v>
      </c>
      <c r="HI217">
        <v>18.5583</v>
      </c>
      <c r="HJ217">
        <v>60.7634</v>
      </c>
      <c r="HK217">
        <v>25.8534</v>
      </c>
      <c r="HL217">
        <v>1</v>
      </c>
      <c r="HM217">
        <v>-0.0649797</v>
      </c>
      <c r="HN217">
        <v>4.25247</v>
      </c>
      <c r="HO217">
        <v>20.2269</v>
      </c>
      <c r="HP217">
        <v>5.21564</v>
      </c>
      <c r="HQ217">
        <v>11.98</v>
      </c>
      <c r="HR217">
        <v>4.9648</v>
      </c>
      <c r="HS217">
        <v>3.27393</v>
      </c>
      <c r="HT217">
        <v>9999</v>
      </c>
      <c r="HU217">
        <v>9999</v>
      </c>
      <c r="HV217">
        <v>9999</v>
      </c>
      <c r="HW217">
        <v>936.8</v>
      </c>
      <c r="HX217">
        <v>1.86417</v>
      </c>
      <c r="HY217">
        <v>1.86014</v>
      </c>
      <c r="HZ217">
        <v>1.85837</v>
      </c>
      <c r="IA217">
        <v>1.85988</v>
      </c>
      <c r="IB217">
        <v>1.85989</v>
      </c>
      <c r="IC217">
        <v>1.85831</v>
      </c>
      <c r="ID217">
        <v>1.85732</v>
      </c>
      <c r="IE217">
        <v>1.85236</v>
      </c>
      <c r="IF217">
        <v>0</v>
      </c>
      <c r="IG217">
        <v>0</v>
      </c>
      <c r="IH217">
        <v>0</v>
      </c>
      <c r="II217">
        <v>0</v>
      </c>
      <c r="IJ217" t="s">
        <v>433</v>
      </c>
      <c r="IK217" t="s">
        <v>434</v>
      </c>
      <c r="IL217" t="s">
        <v>435</v>
      </c>
      <c r="IM217" t="s">
        <v>435</v>
      </c>
      <c r="IN217" t="s">
        <v>435</v>
      </c>
      <c r="IO217" t="s">
        <v>435</v>
      </c>
      <c r="IP217">
        <v>0</v>
      </c>
      <c r="IQ217">
        <v>100</v>
      </c>
      <c r="IR217">
        <v>100</v>
      </c>
      <c r="IS217">
        <v>-0.6840000000000001</v>
      </c>
      <c r="IT217">
        <v>0.0276</v>
      </c>
      <c r="IU217">
        <v>-0.3228139330668147</v>
      </c>
      <c r="IV217">
        <v>-0.001399286051689175</v>
      </c>
      <c r="IW217">
        <v>1.297619083215453E-06</v>
      </c>
      <c r="IX217">
        <v>-4.997941095464379E-10</v>
      </c>
      <c r="IY217">
        <v>-0.005634625857734406</v>
      </c>
      <c r="IZ217">
        <v>-0.003512179546530375</v>
      </c>
      <c r="JA217">
        <v>0.0008073039280847738</v>
      </c>
      <c r="JB217">
        <v>-5.485301315548657E-06</v>
      </c>
      <c r="JC217">
        <v>2</v>
      </c>
      <c r="JD217">
        <v>1997</v>
      </c>
      <c r="JE217">
        <v>1</v>
      </c>
      <c r="JF217">
        <v>25</v>
      </c>
      <c r="JG217">
        <v>938.2</v>
      </c>
      <c r="JH217">
        <v>938.3</v>
      </c>
      <c r="JI217">
        <v>0.930176</v>
      </c>
      <c r="JJ217">
        <v>2.63306</v>
      </c>
      <c r="JK217">
        <v>1.49658</v>
      </c>
      <c r="JL217">
        <v>2.38892</v>
      </c>
      <c r="JM217">
        <v>1.54907</v>
      </c>
      <c r="JN217">
        <v>2.38647</v>
      </c>
      <c r="JO217">
        <v>34.715</v>
      </c>
      <c r="JP217">
        <v>24.1751</v>
      </c>
      <c r="JQ217">
        <v>18</v>
      </c>
      <c r="JR217">
        <v>490.105</v>
      </c>
      <c r="JS217">
        <v>510.981</v>
      </c>
      <c r="JT217">
        <v>15.1721</v>
      </c>
      <c r="JU217">
        <v>26.2726</v>
      </c>
      <c r="JV217">
        <v>29.9994</v>
      </c>
      <c r="JW217">
        <v>26.4441</v>
      </c>
      <c r="JX217">
        <v>26.407</v>
      </c>
      <c r="JY217">
        <v>18.7186</v>
      </c>
      <c r="JZ217">
        <v>44.3462</v>
      </c>
      <c r="KA217">
        <v>45.0173</v>
      </c>
      <c r="KB217">
        <v>15.181</v>
      </c>
      <c r="KC217">
        <v>313.038</v>
      </c>
      <c r="KD217">
        <v>9.29585</v>
      </c>
      <c r="KE217">
        <v>100.472</v>
      </c>
      <c r="KF217">
        <v>100.896</v>
      </c>
    </row>
    <row r="218" spans="1:292">
      <c r="A218">
        <v>200</v>
      </c>
      <c r="B218">
        <v>1679512738.5</v>
      </c>
      <c r="C218">
        <v>4151</v>
      </c>
      <c r="D218" t="s">
        <v>834</v>
      </c>
      <c r="E218" t="s">
        <v>835</v>
      </c>
      <c r="F218">
        <v>5</v>
      </c>
      <c r="G218" t="s">
        <v>821</v>
      </c>
      <c r="H218">
        <v>1679512731</v>
      </c>
      <c r="I218">
        <f>(J218)/1000</f>
        <v>0</v>
      </c>
      <c r="J218">
        <f>IF(DO218, AM218, AG218)</f>
        <v>0</v>
      </c>
      <c r="K218">
        <f>IF(DO218, AH218, AF218)</f>
        <v>0</v>
      </c>
      <c r="L218">
        <f>DQ218 - IF(AT218&gt;1, K218*DK218*100.0/(AV218*EE218), 0)</f>
        <v>0</v>
      </c>
      <c r="M218">
        <f>((S218-I218/2)*L218-K218)/(S218+I218/2)</f>
        <v>0</v>
      </c>
      <c r="N218">
        <f>M218*(DX218+DY218)/1000.0</f>
        <v>0</v>
      </c>
      <c r="O218">
        <f>(DQ218 - IF(AT218&gt;1, K218*DK218*100.0/(AV218*EE218), 0))*(DX218+DY218)/1000.0</f>
        <v>0</v>
      </c>
      <c r="P218">
        <f>2.0/((1/R218-1/Q218)+SIGN(R218)*SQRT((1/R218-1/Q218)*(1/R218-1/Q218) + 4*DL218/((DL218+1)*(DL218+1))*(2*1/R218*1/Q218-1/Q218*1/Q218)))</f>
        <v>0</v>
      </c>
      <c r="Q218">
        <f>IF(LEFT(DM218,1)&lt;&gt;"0",IF(LEFT(DM218,1)="1",3.0,DN218),$D$5+$E$5*(EE218*DX218/($K$5*1000))+$F$5*(EE218*DX218/($K$5*1000))*MAX(MIN(DK218,$J$5),$I$5)*MAX(MIN(DK218,$J$5),$I$5)+$G$5*MAX(MIN(DK218,$J$5),$I$5)*(EE218*DX218/($K$5*1000))+$H$5*(EE218*DX218/($K$5*1000))*(EE218*DX218/($K$5*1000)))</f>
        <v>0</v>
      </c>
      <c r="R218">
        <f>I218*(1000-(1000*0.61365*exp(17.502*V218/(240.97+V218))/(DX218+DY218)+DS218)/2)/(1000*0.61365*exp(17.502*V218/(240.97+V218))/(DX218+DY218)-DS218)</f>
        <v>0</v>
      </c>
      <c r="S218">
        <f>1/((DL218+1)/(P218/1.6)+1/(Q218/1.37)) + DL218/((DL218+1)/(P218/1.6) + DL218/(Q218/1.37))</f>
        <v>0</v>
      </c>
      <c r="T218">
        <f>(DG218*DJ218)</f>
        <v>0</v>
      </c>
      <c r="U218">
        <f>(DZ218+(T218+2*0.95*5.67E-8*(((DZ218+$B$9)+273)^4-(DZ218+273)^4)-44100*I218)/(1.84*29.3*Q218+8*0.95*5.67E-8*(DZ218+273)^3))</f>
        <v>0</v>
      </c>
      <c r="V218">
        <f>($C$9*EA218+$D$9*EB218+$E$9*U218)</f>
        <v>0</v>
      </c>
      <c r="W218">
        <f>0.61365*exp(17.502*V218/(240.97+V218))</f>
        <v>0</v>
      </c>
      <c r="X218">
        <f>(Y218/Z218*100)</f>
        <v>0</v>
      </c>
      <c r="Y218">
        <f>DS218*(DX218+DY218)/1000</f>
        <v>0</v>
      </c>
      <c r="Z218">
        <f>0.61365*exp(17.502*DZ218/(240.97+DZ218))</f>
        <v>0</v>
      </c>
      <c r="AA218">
        <f>(W218-DS218*(DX218+DY218)/1000)</f>
        <v>0</v>
      </c>
      <c r="AB218">
        <f>(-I218*44100)</f>
        <v>0</v>
      </c>
      <c r="AC218">
        <f>2*29.3*Q218*0.92*(DZ218-V218)</f>
        <v>0</v>
      </c>
      <c r="AD218">
        <f>2*0.95*5.67E-8*(((DZ218+$B$9)+273)^4-(V218+273)^4)</f>
        <v>0</v>
      </c>
      <c r="AE218">
        <f>T218+AD218+AB218+AC218</f>
        <v>0</v>
      </c>
      <c r="AF218">
        <f>DW218*AT218*(DR218-DQ218*(1000-AT218*DT218)/(1000-AT218*DS218))/(100*DK218)</f>
        <v>0</v>
      </c>
      <c r="AG218">
        <f>1000*DW218*AT218*(DS218-DT218)/(100*DK218*(1000-AT218*DS218))</f>
        <v>0</v>
      </c>
      <c r="AH218">
        <f>(AI218 - AJ218 - DX218*1E3/(8.314*(DZ218+273.15)) * AL218/DW218 * AK218) * DW218/(100*DK218) * (1000 - DT218)/1000</f>
        <v>0</v>
      </c>
      <c r="AI218">
        <v>337.4648758556987</v>
      </c>
      <c r="AJ218">
        <v>352.3035999999999</v>
      </c>
      <c r="AK218">
        <v>-3.232102013268182</v>
      </c>
      <c r="AL218">
        <v>67.30913549146528</v>
      </c>
      <c r="AM218">
        <f>(AO218 - AN218 + DX218*1E3/(8.314*(DZ218+273.15)) * AQ218/DW218 * AP218) * DW218/(100*DK218) * 1000/(1000 - AO218)</f>
        <v>0</v>
      </c>
      <c r="AN218">
        <v>9.240328059707442</v>
      </c>
      <c r="AO218">
        <v>9.384917999999997</v>
      </c>
      <c r="AP218">
        <v>2.205516299430268E-05</v>
      </c>
      <c r="AQ218">
        <v>94.11788988098148</v>
      </c>
      <c r="AR218">
        <v>0</v>
      </c>
      <c r="AS218">
        <v>0</v>
      </c>
      <c r="AT218">
        <f>IF(AR218*$H$15&gt;=AV218,1.0,(AV218/(AV218-AR218*$H$15)))</f>
        <v>0</v>
      </c>
      <c r="AU218">
        <f>(AT218-1)*100</f>
        <v>0</v>
      </c>
      <c r="AV218">
        <f>MAX(0,($B$15+$C$15*EE218)/(1+$D$15*EE218)*DX218/(DZ218+273)*$E$15)</f>
        <v>0</v>
      </c>
      <c r="AW218" t="s">
        <v>429</v>
      </c>
      <c r="AX218" t="s">
        <v>429</v>
      </c>
      <c r="AY218">
        <v>0</v>
      </c>
      <c r="AZ218">
        <v>0</v>
      </c>
      <c r="BA218">
        <f>1-AY218/AZ218</f>
        <v>0</v>
      </c>
      <c r="BB218">
        <v>0</v>
      </c>
      <c r="BC218" t="s">
        <v>429</v>
      </c>
      <c r="BD218" t="s">
        <v>429</v>
      </c>
      <c r="BE218">
        <v>0</v>
      </c>
      <c r="BF218">
        <v>0</v>
      </c>
      <c r="BG218">
        <f>1-BE218/BF218</f>
        <v>0</v>
      </c>
      <c r="BH218">
        <v>0.5</v>
      </c>
      <c r="BI218">
        <f>DH218</f>
        <v>0</v>
      </c>
      <c r="BJ218">
        <f>K218</f>
        <v>0</v>
      </c>
      <c r="BK218">
        <f>BG218*BH218*BI218</f>
        <v>0</v>
      </c>
      <c r="BL218">
        <f>(BJ218-BB218)/BI218</f>
        <v>0</v>
      </c>
      <c r="BM218">
        <f>(AZ218-BF218)/BF218</f>
        <v>0</v>
      </c>
      <c r="BN218">
        <f>AY218/(BA218+AY218/BF218)</f>
        <v>0</v>
      </c>
      <c r="BO218" t="s">
        <v>429</v>
      </c>
      <c r="BP218">
        <v>0</v>
      </c>
      <c r="BQ218">
        <f>IF(BP218&lt;&gt;0, BP218, BN218)</f>
        <v>0</v>
      </c>
      <c r="BR218">
        <f>1-BQ218/BF218</f>
        <v>0</v>
      </c>
      <c r="BS218">
        <f>(BF218-BE218)/(BF218-BQ218)</f>
        <v>0</v>
      </c>
      <c r="BT218">
        <f>(AZ218-BF218)/(AZ218-BQ218)</f>
        <v>0</v>
      </c>
      <c r="BU218">
        <f>(BF218-BE218)/(BF218-AY218)</f>
        <v>0</v>
      </c>
      <c r="BV218">
        <f>(AZ218-BF218)/(AZ218-AY218)</f>
        <v>0</v>
      </c>
      <c r="BW218">
        <f>(BS218*BQ218/BE218)</f>
        <v>0</v>
      </c>
      <c r="BX218">
        <f>(1-BW218)</f>
        <v>0</v>
      </c>
      <c r="DG218">
        <f>$B$13*EF218+$C$13*EG218+$F$13*ER218*(1-EU218)</f>
        <v>0</v>
      </c>
      <c r="DH218">
        <f>DG218*DI218</f>
        <v>0</v>
      </c>
      <c r="DI218">
        <f>($B$13*$D$11+$C$13*$D$11+$F$13*((FE218+EW218)/MAX(FE218+EW218+FF218, 0.1)*$I$11+FF218/MAX(FE218+EW218+FF218, 0.1)*$J$11))/($B$13+$C$13+$F$13)</f>
        <v>0</v>
      </c>
      <c r="DJ218">
        <f>($B$13*$K$11+$C$13*$K$11+$F$13*((FE218+EW218)/MAX(FE218+EW218+FF218, 0.1)*$P$11+FF218/MAX(FE218+EW218+FF218, 0.1)*$Q$11))/($B$13+$C$13+$F$13)</f>
        <v>0</v>
      </c>
      <c r="DK218">
        <v>2.18</v>
      </c>
      <c r="DL218">
        <v>0.5</v>
      </c>
      <c r="DM218" t="s">
        <v>430</v>
      </c>
      <c r="DN218">
        <v>2</v>
      </c>
      <c r="DO218" t="b">
        <v>1</v>
      </c>
      <c r="DP218">
        <v>1679512731</v>
      </c>
      <c r="DQ218">
        <v>371</v>
      </c>
      <c r="DR218">
        <v>348.6574074074074</v>
      </c>
      <c r="DS218">
        <v>9.371644444444444</v>
      </c>
      <c r="DT218">
        <v>9.223142222222222</v>
      </c>
      <c r="DU218">
        <v>371.6892222222222</v>
      </c>
      <c r="DV218">
        <v>9.344083703703703</v>
      </c>
      <c r="DW218">
        <v>499.987925925926</v>
      </c>
      <c r="DX218">
        <v>89.96468888888889</v>
      </c>
      <c r="DY218">
        <v>0.1000063851851852</v>
      </c>
      <c r="DZ218">
        <v>18.92383333333333</v>
      </c>
      <c r="EA218">
        <v>19.99112592592592</v>
      </c>
      <c r="EB218">
        <v>999.9000000000001</v>
      </c>
      <c r="EC218">
        <v>0</v>
      </c>
      <c r="ED218">
        <v>0</v>
      </c>
      <c r="EE218">
        <v>9994.742962962962</v>
      </c>
      <c r="EF218">
        <v>0</v>
      </c>
      <c r="EG218">
        <v>12.4464</v>
      </c>
      <c r="EH218">
        <v>22.3424962962963</v>
      </c>
      <c r="EI218">
        <v>374.5096666666667</v>
      </c>
      <c r="EJ218">
        <v>351.9029629629629</v>
      </c>
      <c r="EK218">
        <v>0.1485012222222222</v>
      </c>
      <c r="EL218">
        <v>348.6574074074074</v>
      </c>
      <c r="EM218">
        <v>9.223142222222222</v>
      </c>
      <c r="EN218">
        <v>0.8431171481481483</v>
      </c>
      <c r="EO218">
        <v>0.8297571111111111</v>
      </c>
      <c r="EP218">
        <v>4.454731481481481</v>
      </c>
      <c r="EQ218">
        <v>4.226807037037037</v>
      </c>
      <c r="ER218">
        <v>1999.964814814815</v>
      </c>
      <c r="ES218">
        <v>0.9799939999999999</v>
      </c>
      <c r="ET218">
        <v>0.02000578148148148</v>
      </c>
      <c r="EU218">
        <v>0</v>
      </c>
      <c r="EV218">
        <v>203.3042592592593</v>
      </c>
      <c r="EW218">
        <v>5.00078</v>
      </c>
      <c r="EX218">
        <v>4007.26</v>
      </c>
      <c r="EY218">
        <v>16379.32592592592</v>
      </c>
      <c r="EZ218">
        <v>37.35162962962963</v>
      </c>
      <c r="FA218">
        <v>39.11325925925926</v>
      </c>
      <c r="FB218">
        <v>38.66874074074074</v>
      </c>
      <c r="FC218">
        <v>38.52296296296296</v>
      </c>
      <c r="FD218">
        <v>38.29596296296296</v>
      </c>
      <c r="FE218">
        <v>1955.054814814815</v>
      </c>
      <c r="FF218">
        <v>39.91</v>
      </c>
      <c r="FG218">
        <v>0</v>
      </c>
      <c r="FH218">
        <v>1679512720.6</v>
      </c>
      <c r="FI218">
        <v>0</v>
      </c>
      <c r="FJ218">
        <v>203.2914230769231</v>
      </c>
      <c r="FK218">
        <v>-0.3528546734955885</v>
      </c>
      <c r="FL218">
        <v>23.19589742143281</v>
      </c>
      <c r="FM218">
        <v>4007.194615384615</v>
      </c>
      <c r="FN218">
        <v>15</v>
      </c>
      <c r="FO218">
        <v>0</v>
      </c>
      <c r="FP218" t="s">
        <v>431</v>
      </c>
      <c r="FQ218">
        <v>1679456443.1</v>
      </c>
      <c r="FR218">
        <v>1679456433.1</v>
      </c>
      <c r="FS218">
        <v>0</v>
      </c>
      <c r="FT218">
        <v>-0.109</v>
      </c>
      <c r="FU218">
        <v>0.019</v>
      </c>
      <c r="FV218">
        <v>-0.823</v>
      </c>
      <c r="FW218">
        <v>0.271</v>
      </c>
      <c r="FX218">
        <v>420</v>
      </c>
      <c r="FY218">
        <v>24</v>
      </c>
      <c r="FZ218">
        <v>0.71</v>
      </c>
      <c r="GA218">
        <v>0.25</v>
      </c>
      <c r="GB218">
        <v>20.842245</v>
      </c>
      <c r="GC218">
        <v>23.4693771106942</v>
      </c>
      <c r="GD218">
        <v>2.371558436761574</v>
      </c>
      <c r="GE218">
        <v>0</v>
      </c>
      <c r="GF218">
        <v>0.155835975</v>
      </c>
      <c r="GG218">
        <v>-0.1339143151969984</v>
      </c>
      <c r="GH218">
        <v>0.01724809087622091</v>
      </c>
      <c r="GI218">
        <v>1</v>
      </c>
      <c r="GJ218">
        <v>1</v>
      </c>
      <c r="GK218">
        <v>2</v>
      </c>
      <c r="GL218" t="s">
        <v>432</v>
      </c>
      <c r="GM218">
        <v>3.10104</v>
      </c>
      <c r="GN218">
        <v>2.73554</v>
      </c>
      <c r="GO218">
        <v>0.0761372</v>
      </c>
      <c r="GP218">
        <v>0.07196760000000001</v>
      </c>
      <c r="GQ218">
        <v>0.0541545</v>
      </c>
      <c r="GR218">
        <v>0.0541542</v>
      </c>
      <c r="GS218">
        <v>23780.7</v>
      </c>
      <c r="GT218">
        <v>23590.9</v>
      </c>
      <c r="GU218">
        <v>26280.7</v>
      </c>
      <c r="GV218">
        <v>25751.5</v>
      </c>
      <c r="GW218">
        <v>39923.8</v>
      </c>
      <c r="GX218">
        <v>37178.8</v>
      </c>
      <c r="GY218">
        <v>45988.5</v>
      </c>
      <c r="GZ218">
        <v>42530.4</v>
      </c>
      <c r="HA218">
        <v>1.91588</v>
      </c>
      <c r="HB218">
        <v>1.93012</v>
      </c>
      <c r="HC218">
        <v>0.013601</v>
      </c>
      <c r="HD218">
        <v>0</v>
      </c>
      <c r="HE218">
        <v>19.7629</v>
      </c>
      <c r="HF218">
        <v>999.9</v>
      </c>
      <c r="HG218">
        <v>40</v>
      </c>
      <c r="HH218">
        <v>29.6</v>
      </c>
      <c r="HI218">
        <v>18.511</v>
      </c>
      <c r="HJ218">
        <v>60.9834</v>
      </c>
      <c r="HK218">
        <v>26.0016</v>
      </c>
      <c r="HL218">
        <v>1</v>
      </c>
      <c r="HM218">
        <v>-0.0656987</v>
      </c>
      <c r="HN218">
        <v>4.25767</v>
      </c>
      <c r="HO218">
        <v>20.2267</v>
      </c>
      <c r="HP218">
        <v>5.21564</v>
      </c>
      <c r="HQ218">
        <v>11.98</v>
      </c>
      <c r="HR218">
        <v>4.9648</v>
      </c>
      <c r="HS218">
        <v>3.27403</v>
      </c>
      <c r="HT218">
        <v>9999</v>
      </c>
      <c r="HU218">
        <v>9999</v>
      </c>
      <c r="HV218">
        <v>9999</v>
      </c>
      <c r="HW218">
        <v>936.8</v>
      </c>
      <c r="HX218">
        <v>1.86417</v>
      </c>
      <c r="HY218">
        <v>1.86015</v>
      </c>
      <c r="HZ218">
        <v>1.85837</v>
      </c>
      <c r="IA218">
        <v>1.85987</v>
      </c>
      <c r="IB218">
        <v>1.85989</v>
      </c>
      <c r="IC218">
        <v>1.85834</v>
      </c>
      <c r="ID218">
        <v>1.85734</v>
      </c>
      <c r="IE218">
        <v>1.8524</v>
      </c>
      <c r="IF218">
        <v>0</v>
      </c>
      <c r="IG218">
        <v>0</v>
      </c>
      <c r="IH218">
        <v>0</v>
      </c>
      <c r="II218">
        <v>0</v>
      </c>
      <c r="IJ218" t="s">
        <v>433</v>
      </c>
      <c r="IK218" t="s">
        <v>434</v>
      </c>
      <c r="IL218" t="s">
        <v>435</v>
      </c>
      <c r="IM218" t="s">
        <v>435</v>
      </c>
      <c r="IN218" t="s">
        <v>435</v>
      </c>
      <c r="IO218" t="s">
        <v>435</v>
      </c>
      <c r="IP218">
        <v>0</v>
      </c>
      <c r="IQ218">
        <v>100</v>
      </c>
      <c r="IR218">
        <v>100</v>
      </c>
      <c r="IS218">
        <v>-0.673</v>
      </c>
      <c r="IT218">
        <v>0.0277</v>
      </c>
      <c r="IU218">
        <v>-0.3228139330668147</v>
      </c>
      <c r="IV218">
        <v>-0.001399286051689175</v>
      </c>
      <c r="IW218">
        <v>1.297619083215453E-06</v>
      </c>
      <c r="IX218">
        <v>-4.997941095464379E-10</v>
      </c>
      <c r="IY218">
        <v>-0.005634625857734406</v>
      </c>
      <c r="IZ218">
        <v>-0.003512179546530375</v>
      </c>
      <c r="JA218">
        <v>0.0008073039280847738</v>
      </c>
      <c r="JB218">
        <v>-5.485301315548657E-06</v>
      </c>
      <c r="JC218">
        <v>2</v>
      </c>
      <c r="JD218">
        <v>1997</v>
      </c>
      <c r="JE218">
        <v>1</v>
      </c>
      <c r="JF218">
        <v>25</v>
      </c>
      <c r="JG218">
        <v>938.3</v>
      </c>
      <c r="JH218">
        <v>938.4</v>
      </c>
      <c r="JI218">
        <v>0.891113</v>
      </c>
      <c r="JJ218">
        <v>2.63794</v>
      </c>
      <c r="JK218">
        <v>1.49658</v>
      </c>
      <c r="JL218">
        <v>2.38892</v>
      </c>
      <c r="JM218">
        <v>1.54907</v>
      </c>
      <c r="JN218">
        <v>2.35352</v>
      </c>
      <c r="JO218">
        <v>34.715</v>
      </c>
      <c r="JP218">
        <v>24.1751</v>
      </c>
      <c r="JQ218">
        <v>18</v>
      </c>
      <c r="JR218">
        <v>489.985</v>
      </c>
      <c r="JS218">
        <v>510.932</v>
      </c>
      <c r="JT218">
        <v>15.1823</v>
      </c>
      <c r="JU218">
        <v>26.2654</v>
      </c>
      <c r="JV218">
        <v>29.9994</v>
      </c>
      <c r="JW218">
        <v>26.4382</v>
      </c>
      <c r="JX218">
        <v>26.4018</v>
      </c>
      <c r="JY218">
        <v>17.9252</v>
      </c>
      <c r="JZ218">
        <v>44.3462</v>
      </c>
      <c r="KA218">
        <v>45.0173</v>
      </c>
      <c r="KB218">
        <v>15.1848</v>
      </c>
      <c r="KC218">
        <v>299.665</v>
      </c>
      <c r="KD218">
        <v>9.29585</v>
      </c>
      <c r="KE218">
        <v>100.473</v>
      </c>
      <c r="KF218">
        <v>100.897</v>
      </c>
    </row>
    <row r="219" spans="1:292">
      <c r="A219">
        <v>201</v>
      </c>
      <c r="B219">
        <v>1679512743.5</v>
      </c>
      <c r="C219">
        <v>4156</v>
      </c>
      <c r="D219" t="s">
        <v>836</v>
      </c>
      <c r="E219" t="s">
        <v>837</v>
      </c>
      <c r="F219">
        <v>5</v>
      </c>
      <c r="G219" t="s">
        <v>821</v>
      </c>
      <c r="H219">
        <v>1679512735.714286</v>
      </c>
      <c r="I219">
        <f>(J219)/1000</f>
        <v>0</v>
      </c>
      <c r="J219">
        <f>IF(DO219, AM219, AG219)</f>
        <v>0</v>
      </c>
      <c r="K219">
        <f>IF(DO219, AH219, AF219)</f>
        <v>0</v>
      </c>
      <c r="L219">
        <f>DQ219 - IF(AT219&gt;1, K219*DK219*100.0/(AV219*EE219), 0)</f>
        <v>0</v>
      </c>
      <c r="M219">
        <f>((S219-I219/2)*L219-K219)/(S219+I219/2)</f>
        <v>0</v>
      </c>
      <c r="N219">
        <f>M219*(DX219+DY219)/1000.0</f>
        <v>0</v>
      </c>
      <c r="O219">
        <f>(DQ219 - IF(AT219&gt;1, K219*DK219*100.0/(AV219*EE219), 0))*(DX219+DY219)/1000.0</f>
        <v>0</v>
      </c>
      <c r="P219">
        <f>2.0/((1/R219-1/Q219)+SIGN(R219)*SQRT((1/R219-1/Q219)*(1/R219-1/Q219) + 4*DL219/((DL219+1)*(DL219+1))*(2*1/R219*1/Q219-1/Q219*1/Q219)))</f>
        <v>0</v>
      </c>
      <c r="Q219">
        <f>IF(LEFT(DM219,1)&lt;&gt;"0",IF(LEFT(DM219,1)="1",3.0,DN219),$D$5+$E$5*(EE219*DX219/($K$5*1000))+$F$5*(EE219*DX219/($K$5*1000))*MAX(MIN(DK219,$J$5),$I$5)*MAX(MIN(DK219,$J$5),$I$5)+$G$5*MAX(MIN(DK219,$J$5),$I$5)*(EE219*DX219/($K$5*1000))+$H$5*(EE219*DX219/($K$5*1000))*(EE219*DX219/($K$5*1000)))</f>
        <v>0</v>
      </c>
      <c r="R219">
        <f>I219*(1000-(1000*0.61365*exp(17.502*V219/(240.97+V219))/(DX219+DY219)+DS219)/2)/(1000*0.61365*exp(17.502*V219/(240.97+V219))/(DX219+DY219)-DS219)</f>
        <v>0</v>
      </c>
      <c r="S219">
        <f>1/((DL219+1)/(P219/1.6)+1/(Q219/1.37)) + DL219/((DL219+1)/(P219/1.6) + DL219/(Q219/1.37))</f>
        <v>0</v>
      </c>
      <c r="T219">
        <f>(DG219*DJ219)</f>
        <v>0</v>
      </c>
      <c r="U219">
        <f>(DZ219+(T219+2*0.95*5.67E-8*(((DZ219+$B$9)+273)^4-(DZ219+273)^4)-44100*I219)/(1.84*29.3*Q219+8*0.95*5.67E-8*(DZ219+273)^3))</f>
        <v>0</v>
      </c>
      <c r="V219">
        <f>($C$9*EA219+$D$9*EB219+$E$9*U219)</f>
        <v>0</v>
      </c>
      <c r="W219">
        <f>0.61365*exp(17.502*V219/(240.97+V219))</f>
        <v>0</v>
      </c>
      <c r="X219">
        <f>(Y219/Z219*100)</f>
        <v>0</v>
      </c>
      <c r="Y219">
        <f>DS219*(DX219+DY219)/1000</f>
        <v>0</v>
      </c>
      <c r="Z219">
        <f>0.61365*exp(17.502*DZ219/(240.97+DZ219))</f>
        <v>0</v>
      </c>
      <c r="AA219">
        <f>(W219-DS219*(DX219+DY219)/1000)</f>
        <v>0</v>
      </c>
      <c r="AB219">
        <f>(-I219*44100)</f>
        <v>0</v>
      </c>
      <c r="AC219">
        <f>2*29.3*Q219*0.92*(DZ219-V219)</f>
        <v>0</v>
      </c>
      <c r="AD219">
        <f>2*0.95*5.67E-8*(((DZ219+$B$9)+273)^4-(V219+273)^4)</f>
        <v>0</v>
      </c>
      <c r="AE219">
        <f>T219+AD219+AB219+AC219</f>
        <v>0</v>
      </c>
      <c r="AF219">
        <f>DW219*AT219*(DR219-DQ219*(1000-AT219*DT219)/(1000-AT219*DS219))/(100*DK219)</f>
        <v>0</v>
      </c>
      <c r="AG219">
        <f>1000*DW219*AT219*(DS219-DT219)/(100*DK219*(1000-AT219*DS219))</f>
        <v>0</v>
      </c>
      <c r="AH219">
        <f>(AI219 - AJ219 - DX219*1E3/(8.314*(DZ219+273.15)) * AL219/DW219 * AK219) * DW219/(100*DK219) * (1000 - DT219)/1000</f>
        <v>0</v>
      </c>
      <c r="AI219">
        <v>320.8889765833431</v>
      </c>
      <c r="AJ219">
        <v>335.8457454545455</v>
      </c>
      <c r="AK219">
        <v>-3.296661828088569</v>
      </c>
      <c r="AL219">
        <v>67.30913549146528</v>
      </c>
      <c r="AM219">
        <f>(AO219 - AN219 + DX219*1E3/(8.314*(DZ219+273.15)) * AQ219/DW219 * AP219) * DW219/(100*DK219) * 1000/(1000 - AO219)</f>
        <v>0</v>
      </c>
      <c r="AN219">
        <v>9.226211110486229</v>
      </c>
      <c r="AO219">
        <v>9.384098242424239</v>
      </c>
      <c r="AP219">
        <v>-2.144814357220781E-07</v>
      </c>
      <c r="AQ219">
        <v>94.11788988098148</v>
      </c>
      <c r="AR219">
        <v>0</v>
      </c>
      <c r="AS219">
        <v>0</v>
      </c>
      <c r="AT219">
        <f>IF(AR219*$H$15&gt;=AV219,1.0,(AV219/(AV219-AR219*$H$15)))</f>
        <v>0</v>
      </c>
      <c r="AU219">
        <f>(AT219-1)*100</f>
        <v>0</v>
      </c>
      <c r="AV219">
        <f>MAX(0,($B$15+$C$15*EE219)/(1+$D$15*EE219)*DX219/(DZ219+273)*$E$15)</f>
        <v>0</v>
      </c>
      <c r="AW219" t="s">
        <v>429</v>
      </c>
      <c r="AX219" t="s">
        <v>429</v>
      </c>
      <c r="AY219">
        <v>0</v>
      </c>
      <c r="AZ219">
        <v>0</v>
      </c>
      <c r="BA219">
        <f>1-AY219/AZ219</f>
        <v>0</v>
      </c>
      <c r="BB219">
        <v>0</v>
      </c>
      <c r="BC219" t="s">
        <v>429</v>
      </c>
      <c r="BD219" t="s">
        <v>429</v>
      </c>
      <c r="BE219">
        <v>0</v>
      </c>
      <c r="BF219">
        <v>0</v>
      </c>
      <c r="BG219">
        <f>1-BE219/BF219</f>
        <v>0</v>
      </c>
      <c r="BH219">
        <v>0.5</v>
      </c>
      <c r="BI219">
        <f>DH219</f>
        <v>0</v>
      </c>
      <c r="BJ219">
        <f>K219</f>
        <v>0</v>
      </c>
      <c r="BK219">
        <f>BG219*BH219*BI219</f>
        <v>0</v>
      </c>
      <c r="BL219">
        <f>(BJ219-BB219)/BI219</f>
        <v>0</v>
      </c>
      <c r="BM219">
        <f>(AZ219-BF219)/BF219</f>
        <v>0</v>
      </c>
      <c r="BN219">
        <f>AY219/(BA219+AY219/BF219)</f>
        <v>0</v>
      </c>
      <c r="BO219" t="s">
        <v>429</v>
      </c>
      <c r="BP219">
        <v>0</v>
      </c>
      <c r="BQ219">
        <f>IF(BP219&lt;&gt;0, BP219, BN219)</f>
        <v>0</v>
      </c>
      <c r="BR219">
        <f>1-BQ219/BF219</f>
        <v>0</v>
      </c>
      <c r="BS219">
        <f>(BF219-BE219)/(BF219-BQ219)</f>
        <v>0</v>
      </c>
      <c r="BT219">
        <f>(AZ219-BF219)/(AZ219-BQ219)</f>
        <v>0</v>
      </c>
      <c r="BU219">
        <f>(BF219-BE219)/(BF219-AY219)</f>
        <v>0</v>
      </c>
      <c r="BV219">
        <f>(AZ219-BF219)/(AZ219-AY219)</f>
        <v>0</v>
      </c>
      <c r="BW219">
        <f>(BS219*BQ219/BE219)</f>
        <v>0</v>
      </c>
      <c r="BX219">
        <f>(1-BW219)</f>
        <v>0</v>
      </c>
      <c r="DG219">
        <f>$B$13*EF219+$C$13*EG219+$F$13*ER219*(1-EU219)</f>
        <v>0</v>
      </c>
      <c r="DH219">
        <f>DG219*DI219</f>
        <v>0</v>
      </c>
      <c r="DI219">
        <f>($B$13*$D$11+$C$13*$D$11+$F$13*((FE219+EW219)/MAX(FE219+EW219+FF219, 0.1)*$I$11+FF219/MAX(FE219+EW219+FF219, 0.1)*$J$11))/($B$13+$C$13+$F$13)</f>
        <v>0</v>
      </c>
      <c r="DJ219">
        <f>($B$13*$K$11+$C$13*$K$11+$F$13*((FE219+EW219)/MAX(FE219+EW219+FF219, 0.1)*$P$11+FF219/MAX(FE219+EW219+FF219, 0.1)*$Q$11))/($B$13+$C$13+$F$13)</f>
        <v>0</v>
      </c>
      <c r="DK219">
        <v>2.18</v>
      </c>
      <c r="DL219">
        <v>0.5</v>
      </c>
      <c r="DM219" t="s">
        <v>430</v>
      </c>
      <c r="DN219">
        <v>2</v>
      </c>
      <c r="DO219" t="b">
        <v>1</v>
      </c>
      <c r="DP219">
        <v>1679512735.714286</v>
      </c>
      <c r="DQ219">
        <v>356.2063571428571</v>
      </c>
      <c r="DR219">
        <v>333.0788571428571</v>
      </c>
      <c r="DS219">
        <v>9.377276785714287</v>
      </c>
      <c r="DT219">
        <v>9.226593928571429</v>
      </c>
      <c r="DU219">
        <v>356.8859285714285</v>
      </c>
      <c r="DV219">
        <v>9.349659642857144</v>
      </c>
      <c r="DW219">
        <v>500.011</v>
      </c>
      <c r="DX219">
        <v>89.96494642857142</v>
      </c>
      <c r="DY219">
        <v>0.0999731</v>
      </c>
      <c r="DZ219">
        <v>18.92374285714286</v>
      </c>
      <c r="EA219">
        <v>19.99005357142857</v>
      </c>
      <c r="EB219">
        <v>999.9000000000002</v>
      </c>
      <c r="EC219">
        <v>0</v>
      </c>
      <c r="ED219">
        <v>0</v>
      </c>
      <c r="EE219">
        <v>9993.695000000002</v>
      </c>
      <c r="EF219">
        <v>0</v>
      </c>
      <c r="EG219">
        <v>12.4464</v>
      </c>
      <c r="EH219">
        <v>23.12745714285714</v>
      </c>
      <c r="EI219">
        <v>359.57825</v>
      </c>
      <c r="EJ219">
        <v>336.1807142857143</v>
      </c>
      <c r="EK219">
        <v>0.1506816785714286</v>
      </c>
      <c r="EL219">
        <v>333.0788571428571</v>
      </c>
      <c r="EM219">
        <v>9.226593928571429</v>
      </c>
      <c r="EN219">
        <v>0.8436262142857143</v>
      </c>
      <c r="EO219">
        <v>0.8300700357142857</v>
      </c>
      <c r="EP219">
        <v>4.463351785714286</v>
      </c>
      <c r="EQ219">
        <v>4.2321875</v>
      </c>
      <c r="ER219">
        <v>1999.973571428571</v>
      </c>
      <c r="ES219">
        <v>0.9799947142857144</v>
      </c>
      <c r="ET219">
        <v>0.02000503928571428</v>
      </c>
      <c r="EU219">
        <v>0</v>
      </c>
      <c r="EV219">
        <v>203.3527857142857</v>
      </c>
      <c r="EW219">
        <v>5.00078</v>
      </c>
      <c r="EX219">
        <v>4009.061785714286</v>
      </c>
      <c r="EY219">
        <v>16379.39642857143</v>
      </c>
      <c r="EZ219">
        <v>37.44167857142857</v>
      </c>
      <c r="FA219">
        <v>39.23196428571428</v>
      </c>
      <c r="FB219">
        <v>38.69396428571429</v>
      </c>
      <c r="FC219">
        <v>38.65385714285714</v>
      </c>
      <c r="FD219">
        <v>38.38364285714285</v>
      </c>
      <c r="FE219">
        <v>1955.063571428572</v>
      </c>
      <c r="FF219">
        <v>39.91</v>
      </c>
      <c r="FG219">
        <v>0</v>
      </c>
      <c r="FH219">
        <v>1679512726</v>
      </c>
      <c r="FI219">
        <v>0</v>
      </c>
      <c r="FJ219">
        <v>203.32952</v>
      </c>
      <c r="FK219">
        <v>1.006000010318607</v>
      </c>
      <c r="FL219">
        <v>22.28769226058902</v>
      </c>
      <c r="FM219">
        <v>4009.3652</v>
      </c>
      <c r="FN219">
        <v>15</v>
      </c>
      <c r="FO219">
        <v>0</v>
      </c>
      <c r="FP219" t="s">
        <v>431</v>
      </c>
      <c r="FQ219">
        <v>1679456443.1</v>
      </c>
      <c r="FR219">
        <v>1679456433.1</v>
      </c>
      <c r="FS219">
        <v>0</v>
      </c>
      <c r="FT219">
        <v>-0.109</v>
      </c>
      <c r="FU219">
        <v>0.019</v>
      </c>
      <c r="FV219">
        <v>-0.823</v>
      </c>
      <c r="FW219">
        <v>0.271</v>
      </c>
      <c r="FX219">
        <v>420</v>
      </c>
      <c r="FY219">
        <v>24</v>
      </c>
      <c r="FZ219">
        <v>0.71</v>
      </c>
      <c r="GA219">
        <v>0.25</v>
      </c>
      <c r="GB219">
        <v>22.601775</v>
      </c>
      <c r="GC219">
        <v>10.27905816135086</v>
      </c>
      <c r="GD219">
        <v>1.067227152425855</v>
      </c>
      <c r="GE219">
        <v>0</v>
      </c>
      <c r="GF219">
        <v>0.152394175</v>
      </c>
      <c r="GG219">
        <v>0.005185159474671101</v>
      </c>
      <c r="GH219">
        <v>0.01418254756714657</v>
      </c>
      <c r="GI219">
        <v>1</v>
      </c>
      <c r="GJ219">
        <v>1</v>
      </c>
      <c r="GK219">
        <v>2</v>
      </c>
      <c r="GL219" t="s">
        <v>432</v>
      </c>
      <c r="GM219">
        <v>3.10112</v>
      </c>
      <c r="GN219">
        <v>2.73524</v>
      </c>
      <c r="GO219">
        <v>0.07331020000000001</v>
      </c>
      <c r="GP219">
        <v>0.06901500000000001</v>
      </c>
      <c r="GQ219">
        <v>0.0541514</v>
      </c>
      <c r="GR219">
        <v>0.0540535</v>
      </c>
      <c r="GS219">
        <v>23853.7</v>
      </c>
      <c r="GT219">
        <v>23666.2</v>
      </c>
      <c r="GU219">
        <v>26280.9</v>
      </c>
      <c r="GV219">
        <v>25751.6</v>
      </c>
      <c r="GW219">
        <v>39924</v>
      </c>
      <c r="GX219">
        <v>37182.6</v>
      </c>
      <c r="GY219">
        <v>45988.9</v>
      </c>
      <c r="GZ219">
        <v>42530.6</v>
      </c>
      <c r="HA219">
        <v>1.91593</v>
      </c>
      <c r="HB219">
        <v>1.93035</v>
      </c>
      <c r="HC219">
        <v>0.0139251</v>
      </c>
      <c r="HD219">
        <v>0</v>
      </c>
      <c r="HE219">
        <v>19.7616</v>
      </c>
      <c r="HF219">
        <v>999.9</v>
      </c>
      <c r="HG219">
        <v>39.9</v>
      </c>
      <c r="HH219">
        <v>29.6</v>
      </c>
      <c r="HI219">
        <v>18.4658</v>
      </c>
      <c r="HJ219">
        <v>60.7534</v>
      </c>
      <c r="HK219">
        <v>25.7171</v>
      </c>
      <c r="HL219">
        <v>1</v>
      </c>
      <c r="HM219">
        <v>-0.0661992</v>
      </c>
      <c r="HN219">
        <v>4.25853</v>
      </c>
      <c r="HO219">
        <v>20.227</v>
      </c>
      <c r="HP219">
        <v>5.21549</v>
      </c>
      <c r="HQ219">
        <v>11.98</v>
      </c>
      <c r="HR219">
        <v>4.9646</v>
      </c>
      <c r="HS219">
        <v>3.27395</v>
      </c>
      <c r="HT219">
        <v>9999</v>
      </c>
      <c r="HU219">
        <v>9999</v>
      </c>
      <c r="HV219">
        <v>9999</v>
      </c>
      <c r="HW219">
        <v>936.8</v>
      </c>
      <c r="HX219">
        <v>1.86417</v>
      </c>
      <c r="HY219">
        <v>1.86015</v>
      </c>
      <c r="HZ219">
        <v>1.85837</v>
      </c>
      <c r="IA219">
        <v>1.85987</v>
      </c>
      <c r="IB219">
        <v>1.85989</v>
      </c>
      <c r="IC219">
        <v>1.85834</v>
      </c>
      <c r="ID219">
        <v>1.85735</v>
      </c>
      <c r="IE219">
        <v>1.85239</v>
      </c>
      <c r="IF219">
        <v>0</v>
      </c>
      <c r="IG219">
        <v>0</v>
      </c>
      <c r="IH219">
        <v>0</v>
      </c>
      <c r="II219">
        <v>0</v>
      </c>
      <c r="IJ219" t="s">
        <v>433</v>
      </c>
      <c r="IK219" t="s">
        <v>434</v>
      </c>
      <c r="IL219" t="s">
        <v>435</v>
      </c>
      <c r="IM219" t="s">
        <v>435</v>
      </c>
      <c r="IN219" t="s">
        <v>435</v>
      </c>
      <c r="IO219" t="s">
        <v>435</v>
      </c>
      <c r="IP219">
        <v>0</v>
      </c>
      <c r="IQ219">
        <v>100</v>
      </c>
      <c r="IR219">
        <v>100</v>
      </c>
      <c r="IS219">
        <v>-0.663</v>
      </c>
      <c r="IT219">
        <v>0.0277</v>
      </c>
      <c r="IU219">
        <v>-0.3228139330668147</v>
      </c>
      <c r="IV219">
        <v>-0.001399286051689175</v>
      </c>
      <c r="IW219">
        <v>1.297619083215453E-06</v>
      </c>
      <c r="IX219">
        <v>-4.997941095464379E-10</v>
      </c>
      <c r="IY219">
        <v>-0.005634625857734406</v>
      </c>
      <c r="IZ219">
        <v>-0.003512179546530375</v>
      </c>
      <c r="JA219">
        <v>0.0008073039280847738</v>
      </c>
      <c r="JB219">
        <v>-5.485301315548657E-06</v>
      </c>
      <c r="JC219">
        <v>2</v>
      </c>
      <c r="JD219">
        <v>1997</v>
      </c>
      <c r="JE219">
        <v>1</v>
      </c>
      <c r="JF219">
        <v>25</v>
      </c>
      <c r="JG219">
        <v>938.3</v>
      </c>
      <c r="JH219">
        <v>938.5</v>
      </c>
      <c r="JI219">
        <v>0.854492</v>
      </c>
      <c r="JJ219">
        <v>2.63794</v>
      </c>
      <c r="JK219">
        <v>1.49658</v>
      </c>
      <c r="JL219">
        <v>2.38892</v>
      </c>
      <c r="JM219">
        <v>1.54907</v>
      </c>
      <c r="JN219">
        <v>2.3584</v>
      </c>
      <c r="JO219">
        <v>34.715</v>
      </c>
      <c r="JP219">
        <v>24.1751</v>
      </c>
      <c r="JQ219">
        <v>18</v>
      </c>
      <c r="JR219">
        <v>489.971</v>
      </c>
      <c r="JS219">
        <v>511.04</v>
      </c>
      <c r="JT219">
        <v>15.1871</v>
      </c>
      <c r="JU219">
        <v>26.2591</v>
      </c>
      <c r="JV219">
        <v>29.9995</v>
      </c>
      <c r="JW219">
        <v>26.4329</v>
      </c>
      <c r="JX219">
        <v>26.397</v>
      </c>
      <c r="JY219">
        <v>17.2027</v>
      </c>
      <c r="JZ219">
        <v>44.0228</v>
      </c>
      <c r="KA219">
        <v>44.6437</v>
      </c>
      <c r="KB219">
        <v>15.1931</v>
      </c>
      <c r="KC219">
        <v>279.631</v>
      </c>
      <c r="KD219">
        <v>9.29585</v>
      </c>
      <c r="KE219">
        <v>100.474</v>
      </c>
      <c r="KF219">
        <v>100.897</v>
      </c>
    </row>
    <row r="220" spans="1:292">
      <c r="A220">
        <v>202</v>
      </c>
      <c r="B220">
        <v>1679512748.5</v>
      </c>
      <c r="C220">
        <v>4161</v>
      </c>
      <c r="D220" t="s">
        <v>838</v>
      </c>
      <c r="E220" t="s">
        <v>839</v>
      </c>
      <c r="F220">
        <v>5</v>
      </c>
      <c r="G220" t="s">
        <v>821</v>
      </c>
      <c r="H220">
        <v>1679512741</v>
      </c>
      <c r="I220">
        <f>(J220)/1000</f>
        <v>0</v>
      </c>
      <c r="J220">
        <f>IF(DO220, AM220, AG220)</f>
        <v>0</v>
      </c>
      <c r="K220">
        <f>IF(DO220, AH220, AF220)</f>
        <v>0</v>
      </c>
      <c r="L220">
        <f>DQ220 - IF(AT220&gt;1, K220*DK220*100.0/(AV220*EE220), 0)</f>
        <v>0</v>
      </c>
      <c r="M220">
        <f>((S220-I220/2)*L220-K220)/(S220+I220/2)</f>
        <v>0</v>
      </c>
      <c r="N220">
        <f>M220*(DX220+DY220)/1000.0</f>
        <v>0</v>
      </c>
      <c r="O220">
        <f>(DQ220 - IF(AT220&gt;1, K220*DK220*100.0/(AV220*EE220), 0))*(DX220+DY220)/1000.0</f>
        <v>0</v>
      </c>
      <c r="P220">
        <f>2.0/((1/R220-1/Q220)+SIGN(R220)*SQRT((1/R220-1/Q220)*(1/R220-1/Q220) + 4*DL220/((DL220+1)*(DL220+1))*(2*1/R220*1/Q220-1/Q220*1/Q220)))</f>
        <v>0</v>
      </c>
      <c r="Q220">
        <f>IF(LEFT(DM220,1)&lt;&gt;"0",IF(LEFT(DM220,1)="1",3.0,DN220),$D$5+$E$5*(EE220*DX220/($K$5*1000))+$F$5*(EE220*DX220/($K$5*1000))*MAX(MIN(DK220,$J$5),$I$5)*MAX(MIN(DK220,$J$5),$I$5)+$G$5*MAX(MIN(DK220,$J$5),$I$5)*(EE220*DX220/($K$5*1000))+$H$5*(EE220*DX220/($K$5*1000))*(EE220*DX220/($K$5*1000)))</f>
        <v>0</v>
      </c>
      <c r="R220">
        <f>I220*(1000-(1000*0.61365*exp(17.502*V220/(240.97+V220))/(DX220+DY220)+DS220)/2)/(1000*0.61365*exp(17.502*V220/(240.97+V220))/(DX220+DY220)-DS220)</f>
        <v>0</v>
      </c>
      <c r="S220">
        <f>1/((DL220+1)/(P220/1.6)+1/(Q220/1.37)) + DL220/((DL220+1)/(P220/1.6) + DL220/(Q220/1.37))</f>
        <v>0</v>
      </c>
      <c r="T220">
        <f>(DG220*DJ220)</f>
        <v>0</v>
      </c>
      <c r="U220">
        <f>(DZ220+(T220+2*0.95*5.67E-8*(((DZ220+$B$9)+273)^4-(DZ220+273)^4)-44100*I220)/(1.84*29.3*Q220+8*0.95*5.67E-8*(DZ220+273)^3))</f>
        <v>0</v>
      </c>
      <c r="V220">
        <f>($C$9*EA220+$D$9*EB220+$E$9*U220)</f>
        <v>0</v>
      </c>
      <c r="W220">
        <f>0.61365*exp(17.502*V220/(240.97+V220))</f>
        <v>0</v>
      </c>
      <c r="X220">
        <f>(Y220/Z220*100)</f>
        <v>0</v>
      </c>
      <c r="Y220">
        <f>DS220*(DX220+DY220)/1000</f>
        <v>0</v>
      </c>
      <c r="Z220">
        <f>0.61365*exp(17.502*DZ220/(240.97+DZ220))</f>
        <v>0</v>
      </c>
      <c r="AA220">
        <f>(W220-DS220*(DX220+DY220)/1000)</f>
        <v>0</v>
      </c>
      <c r="AB220">
        <f>(-I220*44100)</f>
        <v>0</v>
      </c>
      <c r="AC220">
        <f>2*29.3*Q220*0.92*(DZ220-V220)</f>
        <v>0</v>
      </c>
      <c r="AD220">
        <f>2*0.95*5.67E-8*(((DZ220+$B$9)+273)^4-(V220+273)^4)</f>
        <v>0</v>
      </c>
      <c r="AE220">
        <f>T220+AD220+AB220+AC220</f>
        <v>0</v>
      </c>
      <c r="AF220">
        <f>DW220*AT220*(DR220-DQ220*(1000-AT220*DT220)/(1000-AT220*DS220))/(100*DK220)</f>
        <v>0</v>
      </c>
      <c r="AG220">
        <f>1000*DW220*AT220*(DS220-DT220)/(100*DK220*(1000-AT220*DS220))</f>
        <v>0</v>
      </c>
      <c r="AH220">
        <f>(AI220 - AJ220 - DX220*1E3/(8.314*(DZ220+273.15)) * AL220/DW220 * AK220) * DW220/(100*DK220) * (1000 - DT220)/1000</f>
        <v>0</v>
      </c>
      <c r="AI220">
        <v>303.9851843111818</v>
      </c>
      <c r="AJ220">
        <v>319.2092606060608</v>
      </c>
      <c r="AK220">
        <v>-3.330940341055614</v>
      </c>
      <c r="AL220">
        <v>67.30913549146528</v>
      </c>
      <c r="AM220">
        <f>(AO220 - AN220 + DX220*1E3/(8.314*(DZ220+273.15)) * AQ220/DW220 * AP220) * DW220/(100*DK220) * 1000/(1000 - AO220)</f>
        <v>0</v>
      </c>
      <c r="AN220">
        <v>9.210284260603833</v>
      </c>
      <c r="AO220">
        <v>9.376961939393942</v>
      </c>
      <c r="AP220">
        <v>-1.392633045595087E-05</v>
      </c>
      <c r="AQ220">
        <v>94.11788988098148</v>
      </c>
      <c r="AR220">
        <v>0</v>
      </c>
      <c r="AS220">
        <v>0</v>
      </c>
      <c r="AT220">
        <f>IF(AR220*$H$15&gt;=AV220,1.0,(AV220/(AV220-AR220*$H$15)))</f>
        <v>0</v>
      </c>
      <c r="AU220">
        <f>(AT220-1)*100</f>
        <v>0</v>
      </c>
      <c r="AV220">
        <f>MAX(0,($B$15+$C$15*EE220)/(1+$D$15*EE220)*DX220/(DZ220+273)*$E$15)</f>
        <v>0</v>
      </c>
      <c r="AW220" t="s">
        <v>429</v>
      </c>
      <c r="AX220" t="s">
        <v>429</v>
      </c>
      <c r="AY220">
        <v>0</v>
      </c>
      <c r="AZ220">
        <v>0</v>
      </c>
      <c r="BA220">
        <f>1-AY220/AZ220</f>
        <v>0</v>
      </c>
      <c r="BB220">
        <v>0</v>
      </c>
      <c r="BC220" t="s">
        <v>429</v>
      </c>
      <c r="BD220" t="s">
        <v>429</v>
      </c>
      <c r="BE220">
        <v>0</v>
      </c>
      <c r="BF220">
        <v>0</v>
      </c>
      <c r="BG220">
        <f>1-BE220/BF220</f>
        <v>0</v>
      </c>
      <c r="BH220">
        <v>0.5</v>
      </c>
      <c r="BI220">
        <f>DH220</f>
        <v>0</v>
      </c>
      <c r="BJ220">
        <f>K220</f>
        <v>0</v>
      </c>
      <c r="BK220">
        <f>BG220*BH220*BI220</f>
        <v>0</v>
      </c>
      <c r="BL220">
        <f>(BJ220-BB220)/BI220</f>
        <v>0</v>
      </c>
      <c r="BM220">
        <f>(AZ220-BF220)/BF220</f>
        <v>0</v>
      </c>
      <c r="BN220">
        <f>AY220/(BA220+AY220/BF220)</f>
        <v>0</v>
      </c>
      <c r="BO220" t="s">
        <v>429</v>
      </c>
      <c r="BP220">
        <v>0</v>
      </c>
      <c r="BQ220">
        <f>IF(BP220&lt;&gt;0, BP220, BN220)</f>
        <v>0</v>
      </c>
      <c r="BR220">
        <f>1-BQ220/BF220</f>
        <v>0</v>
      </c>
      <c r="BS220">
        <f>(BF220-BE220)/(BF220-BQ220)</f>
        <v>0</v>
      </c>
      <c r="BT220">
        <f>(AZ220-BF220)/(AZ220-BQ220)</f>
        <v>0</v>
      </c>
      <c r="BU220">
        <f>(BF220-BE220)/(BF220-AY220)</f>
        <v>0</v>
      </c>
      <c r="BV220">
        <f>(AZ220-BF220)/(AZ220-AY220)</f>
        <v>0</v>
      </c>
      <c r="BW220">
        <f>(BS220*BQ220/BE220)</f>
        <v>0</v>
      </c>
      <c r="BX220">
        <f>(1-BW220)</f>
        <v>0</v>
      </c>
      <c r="DG220">
        <f>$B$13*EF220+$C$13*EG220+$F$13*ER220*(1-EU220)</f>
        <v>0</v>
      </c>
      <c r="DH220">
        <f>DG220*DI220</f>
        <v>0</v>
      </c>
      <c r="DI220">
        <f>($B$13*$D$11+$C$13*$D$11+$F$13*((FE220+EW220)/MAX(FE220+EW220+FF220, 0.1)*$I$11+FF220/MAX(FE220+EW220+FF220, 0.1)*$J$11))/($B$13+$C$13+$F$13)</f>
        <v>0</v>
      </c>
      <c r="DJ220">
        <f>($B$13*$K$11+$C$13*$K$11+$F$13*((FE220+EW220)/MAX(FE220+EW220+FF220, 0.1)*$P$11+FF220/MAX(FE220+EW220+FF220, 0.1)*$Q$11))/($B$13+$C$13+$F$13)</f>
        <v>0</v>
      </c>
      <c r="DK220">
        <v>2.18</v>
      </c>
      <c r="DL220">
        <v>0.5</v>
      </c>
      <c r="DM220" t="s">
        <v>430</v>
      </c>
      <c r="DN220">
        <v>2</v>
      </c>
      <c r="DO220" t="b">
        <v>1</v>
      </c>
      <c r="DP220">
        <v>1679512741</v>
      </c>
      <c r="DQ220">
        <v>339.1536296296296</v>
      </c>
      <c r="DR220">
        <v>315.5717777777778</v>
      </c>
      <c r="DS220">
        <v>9.381686666666667</v>
      </c>
      <c r="DT220">
        <v>9.226115185185185</v>
      </c>
      <c r="DU220">
        <v>339.8216296296297</v>
      </c>
      <c r="DV220">
        <v>9.354025925925926</v>
      </c>
      <c r="DW220">
        <v>499.9903703703704</v>
      </c>
      <c r="DX220">
        <v>89.96609259259259</v>
      </c>
      <c r="DY220">
        <v>0.09998003703703703</v>
      </c>
      <c r="DZ220">
        <v>18.92579629629629</v>
      </c>
      <c r="EA220">
        <v>19.98992592592592</v>
      </c>
      <c r="EB220">
        <v>999.9000000000001</v>
      </c>
      <c r="EC220">
        <v>0</v>
      </c>
      <c r="ED220">
        <v>0</v>
      </c>
      <c r="EE220">
        <v>9998.293703703703</v>
      </c>
      <c r="EF220">
        <v>0</v>
      </c>
      <c r="EG220">
        <v>12.4464</v>
      </c>
      <c r="EH220">
        <v>23.58187407407408</v>
      </c>
      <c r="EI220">
        <v>342.3657037037037</v>
      </c>
      <c r="EJ220">
        <v>318.5104444444445</v>
      </c>
      <c r="EK220">
        <v>0.1555716296296296</v>
      </c>
      <c r="EL220">
        <v>315.5717777777778</v>
      </c>
      <c r="EM220">
        <v>9.226115185185185</v>
      </c>
      <c r="EN220">
        <v>0.8440337037037037</v>
      </c>
      <c r="EO220">
        <v>0.8300375185185184</v>
      </c>
      <c r="EP220">
        <v>4.470254444444444</v>
      </c>
      <c r="EQ220">
        <v>4.231631481481481</v>
      </c>
      <c r="ER220">
        <v>1999.99</v>
      </c>
      <c r="ES220">
        <v>0.9799955555555555</v>
      </c>
      <c r="ET220">
        <v>0.02000417407407407</v>
      </c>
      <c r="EU220">
        <v>0</v>
      </c>
      <c r="EV220">
        <v>203.4447037037037</v>
      </c>
      <c r="EW220">
        <v>5.00078</v>
      </c>
      <c r="EX220">
        <v>4011.051111111111</v>
      </c>
      <c r="EY220">
        <v>16379.53703703704</v>
      </c>
      <c r="EZ220">
        <v>37.539</v>
      </c>
      <c r="FA220">
        <v>39.35859259259259</v>
      </c>
      <c r="FB220">
        <v>38.83548148148148</v>
      </c>
      <c r="FC220">
        <v>38.82622222222222</v>
      </c>
      <c r="FD220">
        <v>38.51137037037037</v>
      </c>
      <c r="FE220">
        <v>1955.08</v>
      </c>
      <c r="FF220">
        <v>39.91</v>
      </c>
      <c r="FG220">
        <v>0</v>
      </c>
      <c r="FH220">
        <v>1679512730.8</v>
      </c>
      <c r="FI220">
        <v>0</v>
      </c>
      <c r="FJ220">
        <v>203.43856</v>
      </c>
      <c r="FK220">
        <v>0.505692312747037</v>
      </c>
      <c r="FL220">
        <v>22.55769232889694</v>
      </c>
      <c r="FM220">
        <v>4011.1512</v>
      </c>
      <c r="FN220">
        <v>15</v>
      </c>
      <c r="FO220">
        <v>0</v>
      </c>
      <c r="FP220" t="s">
        <v>431</v>
      </c>
      <c r="FQ220">
        <v>1679456443.1</v>
      </c>
      <c r="FR220">
        <v>1679456433.1</v>
      </c>
      <c r="FS220">
        <v>0</v>
      </c>
      <c r="FT220">
        <v>-0.109</v>
      </c>
      <c r="FU220">
        <v>0.019</v>
      </c>
      <c r="FV220">
        <v>-0.823</v>
      </c>
      <c r="FW220">
        <v>0.271</v>
      </c>
      <c r="FX220">
        <v>420</v>
      </c>
      <c r="FY220">
        <v>24</v>
      </c>
      <c r="FZ220">
        <v>0.71</v>
      </c>
      <c r="GA220">
        <v>0.25</v>
      </c>
      <c r="GB220">
        <v>23.21529</v>
      </c>
      <c r="GC220">
        <v>5.725882176360244</v>
      </c>
      <c r="GD220">
        <v>0.5886356096092046</v>
      </c>
      <c r="GE220">
        <v>0</v>
      </c>
      <c r="GF220">
        <v>0.154468875</v>
      </c>
      <c r="GG220">
        <v>0.07004281801125666</v>
      </c>
      <c r="GH220">
        <v>0.0161872537374125</v>
      </c>
      <c r="GI220">
        <v>1</v>
      </c>
      <c r="GJ220">
        <v>1</v>
      </c>
      <c r="GK220">
        <v>2</v>
      </c>
      <c r="GL220" t="s">
        <v>432</v>
      </c>
      <c r="GM220">
        <v>3.10098</v>
      </c>
      <c r="GN220">
        <v>2.7355</v>
      </c>
      <c r="GO220">
        <v>0.0704038</v>
      </c>
      <c r="GP220">
        <v>0.06598229999999999</v>
      </c>
      <c r="GQ220">
        <v>0.0541293</v>
      </c>
      <c r="GR220">
        <v>0.0542515</v>
      </c>
      <c r="GS220">
        <v>23928.8</v>
      </c>
      <c r="GT220">
        <v>23743.5</v>
      </c>
      <c r="GU220">
        <v>26281.2</v>
      </c>
      <c r="GV220">
        <v>25751.8</v>
      </c>
      <c r="GW220">
        <v>39924.9</v>
      </c>
      <c r="GX220">
        <v>37174.8</v>
      </c>
      <c r="GY220">
        <v>45989.3</v>
      </c>
      <c r="GZ220">
        <v>42531.1</v>
      </c>
      <c r="HA220">
        <v>1.91593</v>
      </c>
      <c r="HB220">
        <v>1.9305</v>
      </c>
      <c r="HC220">
        <v>0.0134036</v>
      </c>
      <c r="HD220">
        <v>0</v>
      </c>
      <c r="HE220">
        <v>19.7616</v>
      </c>
      <c r="HF220">
        <v>999.9</v>
      </c>
      <c r="HG220">
        <v>39.8</v>
      </c>
      <c r="HH220">
        <v>29.6</v>
      </c>
      <c r="HI220">
        <v>18.4187</v>
      </c>
      <c r="HJ220">
        <v>61.0634</v>
      </c>
      <c r="HK220">
        <v>25.8894</v>
      </c>
      <c r="HL220">
        <v>1</v>
      </c>
      <c r="HM220">
        <v>-0.0668648</v>
      </c>
      <c r="HN220">
        <v>4.24332</v>
      </c>
      <c r="HO220">
        <v>20.2274</v>
      </c>
      <c r="HP220">
        <v>5.21519</v>
      </c>
      <c r="HQ220">
        <v>11.98</v>
      </c>
      <c r="HR220">
        <v>4.96445</v>
      </c>
      <c r="HS220">
        <v>3.2739</v>
      </c>
      <c r="HT220">
        <v>9999</v>
      </c>
      <c r="HU220">
        <v>9999</v>
      </c>
      <c r="HV220">
        <v>9999</v>
      </c>
      <c r="HW220">
        <v>936.8</v>
      </c>
      <c r="HX220">
        <v>1.86417</v>
      </c>
      <c r="HY220">
        <v>1.86017</v>
      </c>
      <c r="HZ220">
        <v>1.85837</v>
      </c>
      <c r="IA220">
        <v>1.85989</v>
      </c>
      <c r="IB220">
        <v>1.85989</v>
      </c>
      <c r="IC220">
        <v>1.85835</v>
      </c>
      <c r="ID220">
        <v>1.85734</v>
      </c>
      <c r="IE220">
        <v>1.8524</v>
      </c>
      <c r="IF220">
        <v>0</v>
      </c>
      <c r="IG220">
        <v>0</v>
      </c>
      <c r="IH220">
        <v>0</v>
      </c>
      <c r="II220">
        <v>0</v>
      </c>
      <c r="IJ220" t="s">
        <v>433</v>
      </c>
      <c r="IK220" t="s">
        <v>434</v>
      </c>
      <c r="IL220" t="s">
        <v>435</v>
      </c>
      <c r="IM220" t="s">
        <v>435</v>
      </c>
      <c r="IN220" t="s">
        <v>435</v>
      </c>
      <c r="IO220" t="s">
        <v>435</v>
      </c>
      <c r="IP220">
        <v>0</v>
      </c>
      <c r="IQ220">
        <v>100</v>
      </c>
      <c r="IR220">
        <v>100</v>
      </c>
      <c r="IS220">
        <v>-0.65</v>
      </c>
      <c r="IT220">
        <v>0.0276</v>
      </c>
      <c r="IU220">
        <v>-0.3228139330668147</v>
      </c>
      <c r="IV220">
        <v>-0.001399286051689175</v>
      </c>
      <c r="IW220">
        <v>1.297619083215453E-06</v>
      </c>
      <c r="IX220">
        <v>-4.997941095464379E-10</v>
      </c>
      <c r="IY220">
        <v>-0.005634625857734406</v>
      </c>
      <c r="IZ220">
        <v>-0.003512179546530375</v>
      </c>
      <c r="JA220">
        <v>0.0008073039280847738</v>
      </c>
      <c r="JB220">
        <v>-5.485301315548657E-06</v>
      </c>
      <c r="JC220">
        <v>2</v>
      </c>
      <c r="JD220">
        <v>1997</v>
      </c>
      <c r="JE220">
        <v>1</v>
      </c>
      <c r="JF220">
        <v>25</v>
      </c>
      <c r="JG220">
        <v>938.4</v>
      </c>
      <c r="JH220">
        <v>938.6</v>
      </c>
      <c r="JI220">
        <v>0.81543</v>
      </c>
      <c r="JJ220">
        <v>2.64404</v>
      </c>
      <c r="JK220">
        <v>1.49658</v>
      </c>
      <c r="JL220">
        <v>2.39014</v>
      </c>
      <c r="JM220">
        <v>1.54907</v>
      </c>
      <c r="JN220">
        <v>2.32666</v>
      </c>
      <c r="JO220">
        <v>34.715</v>
      </c>
      <c r="JP220">
        <v>24.1751</v>
      </c>
      <c r="JQ220">
        <v>18</v>
      </c>
      <c r="JR220">
        <v>489.924</v>
      </c>
      <c r="JS220">
        <v>511.097</v>
      </c>
      <c r="JT220">
        <v>15.1935</v>
      </c>
      <c r="JU220">
        <v>26.2521</v>
      </c>
      <c r="JV220">
        <v>29.9995</v>
      </c>
      <c r="JW220">
        <v>26.4271</v>
      </c>
      <c r="JX220">
        <v>26.3924</v>
      </c>
      <c r="JY220">
        <v>16.4018</v>
      </c>
      <c r="JZ220">
        <v>44.0228</v>
      </c>
      <c r="KA220">
        <v>44.2577</v>
      </c>
      <c r="KB220">
        <v>15.1994</v>
      </c>
      <c r="KC220">
        <v>266.272</v>
      </c>
      <c r="KD220">
        <v>9.295949999999999</v>
      </c>
      <c r="KE220">
        <v>100.475</v>
      </c>
      <c r="KF220">
        <v>100.898</v>
      </c>
    </row>
    <row r="221" spans="1:292">
      <c r="A221">
        <v>203</v>
      </c>
      <c r="B221">
        <v>1679512753.5</v>
      </c>
      <c r="C221">
        <v>4166</v>
      </c>
      <c r="D221" t="s">
        <v>840</v>
      </c>
      <c r="E221" t="s">
        <v>841</v>
      </c>
      <c r="F221">
        <v>5</v>
      </c>
      <c r="G221" t="s">
        <v>821</v>
      </c>
      <c r="H221">
        <v>1679512745.714286</v>
      </c>
      <c r="I221">
        <f>(J221)/1000</f>
        <v>0</v>
      </c>
      <c r="J221">
        <f>IF(DO221, AM221, AG221)</f>
        <v>0</v>
      </c>
      <c r="K221">
        <f>IF(DO221, AH221, AF221)</f>
        <v>0</v>
      </c>
      <c r="L221">
        <f>DQ221 - IF(AT221&gt;1, K221*DK221*100.0/(AV221*EE221), 0)</f>
        <v>0</v>
      </c>
      <c r="M221">
        <f>((S221-I221/2)*L221-K221)/(S221+I221/2)</f>
        <v>0</v>
      </c>
      <c r="N221">
        <f>M221*(DX221+DY221)/1000.0</f>
        <v>0</v>
      </c>
      <c r="O221">
        <f>(DQ221 - IF(AT221&gt;1, K221*DK221*100.0/(AV221*EE221), 0))*(DX221+DY221)/1000.0</f>
        <v>0</v>
      </c>
      <c r="P221">
        <f>2.0/((1/R221-1/Q221)+SIGN(R221)*SQRT((1/R221-1/Q221)*(1/R221-1/Q221) + 4*DL221/((DL221+1)*(DL221+1))*(2*1/R221*1/Q221-1/Q221*1/Q221)))</f>
        <v>0</v>
      </c>
      <c r="Q221">
        <f>IF(LEFT(DM221,1)&lt;&gt;"0",IF(LEFT(DM221,1)="1",3.0,DN221),$D$5+$E$5*(EE221*DX221/($K$5*1000))+$F$5*(EE221*DX221/($K$5*1000))*MAX(MIN(DK221,$J$5),$I$5)*MAX(MIN(DK221,$J$5),$I$5)+$G$5*MAX(MIN(DK221,$J$5),$I$5)*(EE221*DX221/($K$5*1000))+$H$5*(EE221*DX221/($K$5*1000))*(EE221*DX221/($K$5*1000)))</f>
        <v>0</v>
      </c>
      <c r="R221">
        <f>I221*(1000-(1000*0.61365*exp(17.502*V221/(240.97+V221))/(DX221+DY221)+DS221)/2)/(1000*0.61365*exp(17.502*V221/(240.97+V221))/(DX221+DY221)-DS221)</f>
        <v>0</v>
      </c>
      <c r="S221">
        <f>1/((DL221+1)/(P221/1.6)+1/(Q221/1.37)) + DL221/((DL221+1)/(P221/1.6) + DL221/(Q221/1.37))</f>
        <v>0</v>
      </c>
      <c r="T221">
        <f>(DG221*DJ221)</f>
        <v>0</v>
      </c>
      <c r="U221">
        <f>(DZ221+(T221+2*0.95*5.67E-8*(((DZ221+$B$9)+273)^4-(DZ221+273)^4)-44100*I221)/(1.84*29.3*Q221+8*0.95*5.67E-8*(DZ221+273)^3))</f>
        <v>0</v>
      </c>
      <c r="V221">
        <f>($C$9*EA221+$D$9*EB221+$E$9*U221)</f>
        <v>0</v>
      </c>
      <c r="W221">
        <f>0.61365*exp(17.502*V221/(240.97+V221))</f>
        <v>0</v>
      </c>
      <c r="X221">
        <f>(Y221/Z221*100)</f>
        <v>0</v>
      </c>
      <c r="Y221">
        <f>DS221*(DX221+DY221)/1000</f>
        <v>0</v>
      </c>
      <c r="Z221">
        <f>0.61365*exp(17.502*DZ221/(240.97+DZ221))</f>
        <v>0</v>
      </c>
      <c r="AA221">
        <f>(W221-DS221*(DX221+DY221)/1000)</f>
        <v>0</v>
      </c>
      <c r="AB221">
        <f>(-I221*44100)</f>
        <v>0</v>
      </c>
      <c r="AC221">
        <f>2*29.3*Q221*0.92*(DZ221-V221)</f>
        <v>0</v>
      </c>
      <c r="AD221">
        <f>2*0.95*5.67E-8*(((DZ221+$B$9)+273)^4-(V221+273)^4)</f>
        <v>0</v>
      </c>
      <c r="AE221">
        <f>T221+AD221+AB221+AC221</f>
        <v>0</v>
      </c>
      <c r="AF221">
        <f>DW221*AT221*(DR221-DQ221*(1000-AT221*DT221)/(1000-AT221*DS221))/(100*DK221)</f>
        <v>0</v>
      </c>
      <c r="AG221">
        <f>1000*DW221*AT221*(DS221-DT221)/(100*DK221*(1000-AT221*DS221))</f>
        <v>0</v>
      </c>
      <c r="AH221">
        <f>(AI221 - AJ221 - DX221*1E3/(8.314*(DZ221+273.15)) * AL221/DW221 * AK221) * DW221/(100*DK221) * (1000 - DT221)/1000</f>
        <v>0</v>
      </c>
      <c r="AI221">
        <v>287.2348254326133</v>
      </c>
      <c r="AJ221">
        <v>302.5344242424242</v>
      </c>
      <c r="AK221">
        <v>-3.342180257420062</v>
      </c>
      <c r="AL221">
        <v>67.30913549146528</v>
      </c>
      <c r="AM221">
        <f>(AO221 - AN221 + DX221*1E3/(8.314*(DZ221+273.15)) * AQ221/DW221 * AP221) * DW221/(100*DK221) * 1000/(1000 - AO221)</f>
        <v>0</v>
      </c>
      <c r="AN221">
        <v>9.238950914301325</v>
      </c>
      <c r="AO221">
        <v>9.387603272727274</v>
      </c>
      <c r="AP221">
        <v>1.666873930806276E-05</v>
      </c>
      <c r="AQ221">
        <v>94.11788988098148</v>
      </c>
      <c r="AR221">
        <v>0</v>
      </c>
      <c r="AS221">
        <v>0</v>
      </c>
      <c r="AT221">
        <f>IF(AR221*$H$15&gt;=AV221,1.0,(AV221/(AV221-AR221*$H$15)))</f>
        <v>0</v>
      </c>
      <c r="AU221">
        <f>(AT221-1)*100</f>
        <v>0</v>
      </c>
      <c r="AV221">
        <f>MAX(0,($B$15+$C$15*EE221)/(1+$D$15*EE221)*DX221/(DZ221+273)*$E$15)</f>
        <v>0</v>
      </c>
      <c r="AW221" t="s">
        <v>429</v>
      </c>
      <c r="AX221" t="s">
        <v>429</v>
      </c>
      <c r="AY221">
        <v>0</v>
      </c>
      <c r="AZ221">
        <v>0</v>
      </c>
      <c r="BA221">
        <f>1-AY221/AZ221</f>
        <v>0</v>
      </c>
      <c r="BB221">
        <v>0</v>
      </c>
      <c r="BC221" t="s">
        <v>429</v>
      </c>
      <c r="BD221" t="s">
        <v>429</v>
      </c>
      <c r="BE221">
        <v>0</v>
      </c>
      <c r="BF221">
        <v>0</v>
      </c>
      <c r="BG221">
        <f>1-BE221/BF221</f>
        <v>0</v>
      </c>
      <c r="BH221">
        <v>0.5</v>
      </c>
      <c r="BI221">
        <f>DH221</f>
        <v>0</v>
      </c>
      <c r="BJ221">
        <f>K221</f>
        <v>0</v>
      </c>
      <c r="BK221">
        <f>BG221*BH221*BI221</f>
        <v>0</v>
      </c>
      <c r="BL221">
        <f>(BJ221-BB221)/BI221</f>
        <v>0</v>
      </c>
      <c r="BM221">
        <f>(AZ221-BF221)/BF221</f>
        <v>0</v>
      </c>
      <c r="BN221">
        <f>AY221/(BA221+AY221/BF221)</f>
        <v>0</v>
      </c>
      <c r="BO221" t="s">
        <v>429</v>
      </c>
      <c r="BP221">
        <v>0</v>
      </c>
      <c r="BQ221">
        <f>IF(BP221&lt;&gt;0, BP221, BN221)</f>
        <v>0</v>
      </c>
      <c r="BR221">
        <f>1-BQ221/BF221</f>
        <v>0</v>
      </c>
      <c r="BS221">
        <f>(BF221-BE221)/(BF221-BQ221)</f>
        <v>0</v>
      </c>
      <c r="BT221">
        <f>(AZ221-BF221)/(AZ221-BQ221)</f>
        <v>0</v>
      </c>
      <c r="BU221">
        <f>(BF221-BE221)/(BF221-AY221)</f>
        <v>0</v>
      </c>
      <c r="BV221">
        <f>(AZ221-BF221)/(AZ221-AY221)</f>
        <v>0</v>
      </c>
      <c r="BW221">
        <f>(BS221*BQ221/BE221)</f>
        <v>0</v>
      </c>
      <c r="BX221">
        <f>(1-BW221)</f>
        <v>0</v>
      </c>
      <c r="DG221">
        <f>$B$13*EF221+$C$13*EG221+$F$13*ER221*(1-EU221)</f>
        <v>0</v>
      </c>
      <c r="DH221">
        <f>DG221*DI221</f>
        <v>0</v>
      </c>
      <c r="DI221">
        <f>($B$13*$D$11+$C$13*$D$11+$F$13*((FE221+EW221)/MAX(FE221+EW221+FF221, 0.1)*$I$11+FF221/MAX(FE221+EW221+FF221, 0.1)*$J$11))/($B$13+$C$13+$F$13)</f>
        <v>0</v>
      </c>
      <c r="DJ221">
        <f>($B$13*$K$11+$C$13*$K$11+$F$13*((FE221+EW221)/MAX(FE221+EW221+FF221, 0.1)*$P$11+FF221/MAX(FE221+EW221+FF221, 0.1)*$Q$11))/($B$13+$C$13+$F$13)</f>
        <v>0</v>
      </c>
      <c r="DK221">
        <v>2.18</v>
      </c>
      <c r="DL221">
        <v>0.5</v>
      </c>
      <c r="DM221" t="s">
        <v>430</v>
      </c>
      <c r="DN221">
        <v>2</v>
      </c>
      <c r="DO221" t="b">
        <v>1</v>
      </c>
      <c r="DP221">
        <v>1679512745.714286</v>
      </c>
      <c r="DQ221">
        <v>323.7260000000001</v>
      </c>
      <c r="DR221">
        <v>299.9293571428571</v>
      </c>
      <c r="DS221">
        <v>9.382727857142857</v>
      </c>
      <c r="DT221">
        <v>9.224198214285716</v>
      </c>
      <c r="DU221">
        <v>324.3831428571429</v>
      </c>
      <c r="DV221">
        <v>9.355057142857143</v>
      </c>
      <c r="DW221">
        <v>500.0114642857143</v>
      </c>
      <c r="DX221">
        <v>89.96750714285713</v>
      </c>
      <c r="DY221">
        <v>0.09998940714285716</v>
      </c>
      <c r="DZ221">
        <v>18.92681785714286</v>
      </c>
      <c r="EA221">
        <v>19.98937142857143</v>
      </c>
      <c r="EB221">
        <v>999.9000000000002</v>
      </c>
      <c r="EC221">
        <v>0</v>
      </c>
      <c r="ED221">
        <v>0</v>
      </c>
      <c r="EE221">
        <v>10004.30464285714</v>
      </c>
      <c r="EF221">
        <v>0</v>
      </c>
      <c r="EG221">
        <v>12.4464</v>
      </c>
      <c r="EH221">
        <v>23.79669285714285</v>
      </c>
      <c r="EI221">
        <v>326.79225</v>
      </c>
      <c r="EJ221">
        <v>302.7216428571428</v>
      </c>
      <c r="EK221">
        <v>0.1585304285714286</v>
      </c>
      <c r="EL221">
        <v>299.9293571428571</v>
      </c>
      <c r="EM221">
        <v>9.224198214285716</v>
      </c>
      <c r="EN221">
        <v>0.8441406785714286</v>
      </c>
      <c r="EO221">
        <v>0.8298781785714284</v>
      </c>
      <c r="EP221">
        <v>4.472065</v>
      </c>
      <c r="EQ221">
        <v>4.2288925</v>
      </c>
      <c r="ER221">
        <v>1999.976428571429</v>
      </c>
      <c r="ES221">
        <v>0.9799959999999999</v>
      </c>
      <c r="ET221">
        <v>0.02000370714285714</v>
      </c>
      <c r="EU221">
        <v>0</v>
      </c>
      <c r="EV221">
        <v>203.4641071428572</v>
      </c>
      <c r="EW221">
        <v>5.00078</v>
      </c>
      <c r="EX221">
        <v>4012.758928571429</v>
      </c>
      <c r="EY221">
        <v>16379.42142857143</v>
      </c>
      <c r="EZ221">
        <v>37.62246428571429</v>
      </c>
      <c r="FA221">
        <v>39.47075</v>
      </c>
      <c r="FB221">
        <v>38.95517857142857</v>
      </c>
      <c r="FC221">
        <v>38.95067857142857</v>
      </c>
      <c r="FD221">
        <v>38.59571428571428</v>
      </c>
      <c r="FE221">
        <v>1955.066428571429</v>
      </c>
      <c r="FF221">
        <v>39.91</v>
      </c>
      <c r="FG221">
        <v>0</v>
      </c>
      <c r="FH221">
        <v>1679512735.6</v>
      </c>
      <c r="FI221">
        <v>0</v>
      </c>
      <c r="FJ221">
        <v>203.45152</v>
      </c>
      <c r="FK221">
        <v>-0.7129230747192059</v>
      </c>
      <c r="FL221">
        <v>21.73076927090931</v>
      </c>
      <c r="FM221">
        <v>4012.884</v>
      </c>
      <c r="FN221">
        <v>15</v>
      </c>
      <c r="FO221">
        <v>0</v>
      </c>
      <c r="FP221" t="s">
        <v>431</v>
      </c>
      <c r="FQ221">
        <v>1679456443.1</v>
      </c>
      <c r="FR221">
        <v>1679456433.1</v>
      </c>
      <c r="FS221">
        <v>0</v>
      </c>
      <c r="FT221">
        <v>-0.109</v>
      </c>
      <c r="FU221">
        <v>0.019</v>
      </c>
      <c r="FV221">
        <v>-0.823</v>
      </c>
      <c r="FW221">
        <v>0.271</v>
      </c>
      <c r="FX221">
        <v>420</v>
      </c>
      <c r="FY221">
        <v>24</v>
      </c>
      <c r="FZ221">
        <v>0.71</v>
      </c>
      <c r="GA221">
        <v>0.25</v>
      </c>
      <c r="GB221">
        <v>23.67241</v>
      </c>
      <c r="GC221">
        <v>2.783819887429595</v>
      </c>
      <c r="GD221">
        <v>0.274570786683507</v>
      </c>
      <c r="GE221">
        <v>0</v>
      </c>
      <c r="GF221">
        <v>0.154292325</v>
      </c>
      <c r="GG221">
        <v>0.03912289305816107</v>
      </c>
      <c r="GH221">
        <v>0.01579226271056099</v>
      </c>
      <c r="GI221">
        <v>1</v>
      </c>
      <c r="GJ221">
        <v>1</v>
      </c>
      <c r="GK221">
        <v>2</v>
      </c>
      <c r="GL221" t="s">
        <v>432</v>
      </c>
      <c r="GM221">
        <v>3.1011</v>
      </c>
      <c r="GN221">
        <v>2.73539</v>
      </c>
      <c r="GO221">
        <v>0.0674228</v>
      </c>
      <c r="GP221">
        <v>0.0628836</v>
      </c>
      <c r="GQ221">
        <v>0.0541699</v>
      </c>
      <c r="GR221">
        <v>0.0540546</v>
      </c>
      <c r="GS221">
        <v>24005.6</v>
      </c>
      <c r="GT221">
        <v>23822.5</v>
      </c>
      <c r="GU221">
        <v>26281.2</v>
      </c>
      <c r="GV221">
        <v>25752</v>
      </c>
      <c r="GW221">
        <v>39923.4</v>
      </c>
      <c r="GX221">
        <v>37182.2</v>
      </c>
      <c r="GY221">
        <v>45989.9</v>
      </c>
      <c r="GZ221">
        <v>42531</v>
      </c>
      <c r="HA221">
        <v>1.91632</v>
      </c>
      <c r="HB221">
        <v>1.9305</v>
      </c>
      <c r="HC221">
        <v>0.0140257</v>
      </c>
      <c r="HD221">
        <v>0</v>
      </c>
      <c r="HE221">
        <v>19.7633</v>
      </c>
      <c r="HF221">
        <v>999.9</v>
      </c>
      <c r="HG221">
        <v>39.7</v>
      </c>
      <c r="HH221">
        <v>29.6</v>
      </c>
      <c r="HI221">
        <v>18.3719</v>
      </c>
      <c r="HJ221">
        <v>60.9234</v>
      </c>
      <c r="HK221">
        <v>25.9936</v>
      </c>
      <c r="HL221">
        <v>1</v>
      </c>
      <c r="HM221">
        <v>-0.0674212</v>
      </c>
      <c r="HN221">
        <v>4.23582</v>
      </c>
      <c r="HO221">
        <v>20.2276</v>
      </c>
      <c r="HP221">
        <v>5.21534</v>
      </c>
      <c r="HQ221">
        <v>11.98</v>
      </c>
      <c r="HR221">
        <v>4.96465</v>
      </c>
      <c r="HS221">
        <v>3.27387</v>
      </c>
      <c r="HT221">
        <v>9999</v>
      </c>
      <c r="HU221">
        <v>9999</v>
      </c>
      <c r="HV221">
        <v>9999</v>
      </c>
      <c r="HW221">
        <v>936.8</v>
      </c>
      <c r="HX221">
        <v>1.86417</v>
      </c>
      <c r="HY221">
        <v>1.86018</v>
      </c>
      <c r="HZ221">
        <v>1.85837</v>
      </c>
      <c r="IA221">
        <v>1.85989</v>
      </c>
      <c r="IB221">
        <v>1.85989</v>
      </c>
      <c r="IC221">
        <v>1.85833</v>
      </c>
      <c r="ID221">
        <v>1.85733</v>
      </c>
      <c r="IE221">
        <v>1.85241</v>
      </c>
      <c r="IF221">
        <v>0</v>
      </c>
      <c r="IG221">
        <v>0</v>
      </c>
      <c r="IH221">
        <v>0</v>
      </c>
      <c r="II221">
        <v>0</v>
      </c>
      <c r="IJ221" t="s">
        <v>433</v>
      </c>
      <c r="IK221" t="s">
        <v>434</v>
      </c>
      <c r="IL221" t="s">
        <v>435</v>
      </c>
      <c r="IM221" t="s">
        <v>435</v>
      </c>
      <c r="IN221" t="s">
        <v>435</v>
      </c>
      <c r="IO221" t="s">
        <v>435</v>
      </c>
      <c r="IP221">
        <v>0</v>
      </c>
      <c r="IQ221">
        <v>100</v>
      </c>
      <c r="IR221">
        <v>100</v>
      </c>
      <c r="IS221">
        <v>-0.638</v>
      </c>
      <c r="IT221">
        <v>0.0277</v>
      </c>
      <c r="IU221">
        <v>-0.3228139330668147</v>
      </c>
      <c r="IV221">
        <v>-0.001399286051689175</v>
      </c>
      <c r="IW221">
        <v>1.297619083215453E-06</v>
      </c>
      <c r="IX221">
        <v>-4.997941095464379E-10</v>
      </c>
      <c r="IY221">
        <v>-0.005634625857734406</v>
      </c>
      <c r="IZ221">
        <v>-0.003512179546530375</v>
      </c>
      <c r="JA221">
        <v>0.0008073039280847738</v>
      </c>
      <c r="JB221">
        <v>-5.485301315548657E-06</v>
      </c>
      <c r="JC221">
        <v>2</v>
      </c>
      <c r="JD221">
        <v>1997</v>
      </c>
      <c r="JE221">
        <v>1</v>
      </c>
      <c r="JF221">
        <v>25</v>
      </c>
      <c r="JG221">
        <v>938.5</v>
      </c>
      <c r="JH221">
        <v>938.7</v>
      </c>
      <c r="JI221">
        <v>0.778809</v>
      </c>
      <c r="JJ221">
        <v>2.63916</v>
      </c>
      <c r="JK221">
        <v>1.49658</v>
      </c>
      <c r="JL221">
        <v>2.39014</v>
      </c>
      <c r="JM221">
        <v>1.54907</v>
      </c>
      <c r="JN221">
        <v>2.32544</v>
      </c>
      <c r="JO221">
        <v>34.715</v>
      </c>
      <c r="JP221">
        <v>24.1751</v>
      </c>
      <c r="JQ221">
        <v>18</v>
      </c>
      <c r="JR221">
        <v>490.118</v>
      </c>
      <c r="JS221">
        <v>511.049</v>
      </c>
      <c r="JT221">
        <v>15.2005</v>
      </c>
      <c r="JU221">
        <v>26.2463</v>
      </c>
      <c r="JV221">
        <v>29.9995</v>
      </c>
      <c r="JW221">
        <v>26.4223</v>
      </c>
      <c r="JX221">
        <v>26.3871</v>
      </c>
      <c r="JY221">
        <v>15.6751</v>
      </c>
      <c r="JZ221">
        <v>43.7367</v>
      </c>
      <c r="KA221">
        <v>44.2577</v>
      </c>
      <c r="KB221">
        <v>15.2082</v>
      </c>
      <c r="KC221">
        <v>246.237</v>
      </c>
      <c r="KD221">
        <v>9.295949999999999</v>
      </c>
      <c r="KE221">
        <v>100.476</v>
      </c>
      <c r="KF221">
        <v>100.898</v>
      </c>
    </row>
    <row r="222" spans="1:292">
      <c r="A222">
        <v>204</v>
      </c>
      <c r="B222">
        <v>1679512758.5</v>
      </c>
      <c r="C222">
        <v>4171</v>
      </c>
      <c r="D222" t="s">
        <v>842</v>
      </c>
      <c r="E222" t="s">
        <v>843</v>
      </c>
      <c r="F222">
        <v>5</v>
      </c>
      <c r="G222" t="s">
        <v>821</v>
      </c>
      <c r="H222">
        <v>1679512751</v>
      </c>
      <c r="I222">
        <f>(J222)/1000</f>
        <v>0</v>
      </c>
      <c r="J222">
        <f>IF(DO222, AM222, AG222)</f>
        <v>0</v>
      </c>
      <c r="K222">
        <f>IF(DO222, AH222, AF222)</f>
        <v>0</v>
      </c>
      <c r="L222">
        <f>DQ222 - IF(AT222&gt;1, K222*DK222*100.0/(AV222*EE222), 0)</f>
        <v>0</v>
      </c>
      <c r="M222">
        <f>((S222-I222/2)*L222-K222)/(S222+I222/2)</f>
        <v>0</v>
      </c>
      <c r="N222">
        <f>M222*(DX222+DY222)/1000.0</f>
        <v>0</v>
      </c>
      <c r="O222">
        <f>(DQ222 - IF(AT222&gt;1, K222*DK222*100.0/(AV222*EE222), 0))*(DX222+DY222)/1000.0</f>
        <v>0</v>
      </c>
      <c r="P222">
        <f>2.0/((1/R222-1/Q222)+SIGN(R222)*SQRT((1/R222-1/Q222)*(1/R222-1/Q222) + 4*DL222/((DL222+1)*(DL222+1))*(2*1/R222*1/Q222-1/Q222*1/Q222)))</f>
        <v>0</v>
      </c>
      <c r="Q222">
        <f>IF(LEFT(DM222,1)&lt;&gt;"0",IF(LEFT(DM222,1)="1",3.0,DN222),$D$5+$E$5*(EE222*DX222/($K$5*1000))+$F$5*(EE222*DX222/($K$5*1000))*MAX(MIN(DK222,$J$5),$I$5)*MAX(MIN(DK222,$J$5),$I$5)+$G$5*MAX(MIN(DK222,$J$5),$I$5)*(EE222*DX222/($K$5*1000))+$H$5*(EE222*DX222/($K$5*1000))*(EE222*DX222/($K$5*1000)))</f>
        <v>0</v>
      </c>
      <c r="R222">
        <f>I222*(1000-(1000*0.61365*exp(17.502*V222/(240.97+V222))/(DX222+DY222)+DS222)/2)/(1000*0.61365*exp(17.502*V222/(240.97+V222))/(DX222+DY222)-DS222)</f>
        <v>0</v>
      </c>
      <c r="S222">
        <f>1/((DL222+1)/(P222/1.6)+1/(Q222/1.37)) + DL222/((DL222+1)/(P222/1.6) + DL222/(Q222/1.37))</f>
        <v>0</v>
      </c>
      <c r="T222">
        <f>(DG222*DJ222)</f>
        <v>0</v>
      </c>
      <c r="U222">
        <f>(DZ222+(T222+2*0.95*5.67E-8*(((DZ222+$B$9)+273)^4-(DZ222+273)^4)-44100*I222)/(1.84*29.3*Q222+8*0.95*5.67E-8*(DZ222+273)^3))</f>
        <v>0</v>
      </c>
      <c r="V222">
        <f>($C$9*EA222+$D$9*EB222+$E$9*U222)</f>
        <v>0</v>
      </c>
      <c r="W222">
        <f>0.61365*exp(17.502*V222/(240.97+V222))</f>
        <v>0</v>
      </c>
      <c r="X222">
        <f>(Y222/Z222*100)</f>
        <v>0</v>
      </c>
      <c r="Y222">
        <f>DS222*(DX222+DY222)/1000</f>
        <v>0</v>
      </c>
      <c r="Z222">
        <f>0.61365*exp(17.502*DZ222/(240.97+DZ222))</f>
        <v>0</v>
      </c>
      <c r="AA222">
        <f>(W222-DS222*(DX222+DY222)/1000)</f>
        <v>0</v>
      </c>
      <c r="AB222">
        <f>(-I222*44100)</f>
        <v>0</v>
      </c>
      <c r="AC222">
        <f>2*29.3*Q222*0.92*(DZ222-V222)</f>
        <v>0</v>
      </c>
      <c r="AD222">
        <f>2*0.95*5.67E-8*(((DZ222+$B$9)+273)^4-(V222+273)^4)</f>
        <v>0</v>
      </c>
      <c r="AE222">
        <f>T222+AD222+AB222+AC222</f>
        <v>0</v>
      </c>
      <c r="AF222">
        <f>DW222*AT222*(DR222-DQ222*(1000-AT222*DT222)/(1000-AT222*DS222))/(100*DK222)</f>
        <v>0</v>
      </c>
      <c r="AG222">
        <f>1000*DW222*AT222*(DS222-DT222)/(100*DK222*(1000-AT222*DS222))</f>
        <v>0</v>
      </c>
      <c r="AH222">
        <f>(AI222 - AJ222 - DX222*1E3/(8.314*(DZ222+273.15)) * AL222/DW222 * AK222) * DW222/(100*DK222) * (1000 - DT222)/1000</f>
        <v>0</v>
      </c>
      <c r="AI222">
        <v>270.4971385006122</v>
      </c>
      <c r="AJ222">
        <v>285.8674</v>
      </c>
      <c r="AK222">
        <v>-3.337521432903115</v>
      </c>
      <c r="AL222">
        <v>67.30913549146528</v>
      </c>
      <c r="AM222">
        <f>(AO222 - AN222 + DX222*1E3/(8.314*(DZ222+273.15)) * AQ222/DW222 * AP222) * DW222/(100*DK222) * 1000/(1000 - AO222)</f>
        <v>0</v>
      </c>
      <c r="AN222">
        <v>9.21025852361525</v>
      </c>
      <c r="AO222">
        <v>9.379552545454542</v>
      </c>
      <c r="AP222">
        <v>-1.378404422933369E-05</v>
      </c>
      <c r="AQ222">
        <v>94.11788988098148</v>
      </c>
      <c r="AR222">
        <v>0</v>
      </c>
      <c r="AS222">
        <v>0</v>
      </c>
      <c r="AT222">
        <f>IF(AR222*$H$15&gt;=AV222,1.0,(AV222/(AV222-AR222*$H$15)))</f>
        <v>0</v>
      </c>
      <c r="AU222">
        <f>(AT222-1)*100</f>
        <v>0</v>
      </c>
      <c r="AV222">
        <f>MAX(0,($B$15+$C$15*EE222)/(1+$D$15*EE222)*DX222/(DZ222+273)*$E$15)</f>
        <v>0</v>
      </c>
      <c r="AW222" t="s">
        <v>429</v>
      </c>
      <c r="AX222" t="s">
        <v>429</v>
      </c>
      <c r="AY222">
        <v>0</v>
      </c>
      <c r="AZ222">
        <v>0</v>
      </c>
      <c r="BA222">
        <f>1-AY222/AZ222</f>
        <v>0</v>
      </c>
      <c r="BB222">
        <v>0</v>
      </c>
      <c r="BC222" t="s">
        <v>429</v>
      </c>
      <c r="BD222" t="s">
        <v>429</v>
      </c>
      <c r="BE222">
        <v>0</v>
      </c>
      <c r="BF222">
        <v>0</v>
      </c>
      <c r="BG222">
        <f>1-BE222/BF222</f>
        <v>0</v>
      </c>
      <c r="BH222">
        <v>0.5</v>
      </c>
      <c r="BI222">
        <f>DH222</f>
        <v>0</v>
      </c>
      <c r="BJ222">
        <f>K222</f>
        <v>0</v>
      </c>
      <c r="BK222">
        <f>BG222*BH222*BI222</f>
        <v>0</v>
      </c>
      <c r="BL222">
        <f>(BJ222-BB222)/BI222</f>
        <v>0</v>
      </c>
      <c r="BM222">
        <f>(AZ222-BF222)/BF222</f>
        <v>0</v>
      </c>
      <c r="BN222">
        <f>AY222/(BA222+AY222/BF222)</f>
        <v>0</v>
      </c>
      <c r="BO222" t="s">
        <v>429</v>
      </c>
      <c r="BP222">
        <v>0</v>
      </c>
      <c r="BQ222">
        <f>IF(BP222&lt;&gt;0, BP222, BN222)</f>
        <v>0</v>
      </c>
      <c r="BR222">
        <f>1-BQ222/BF222</f>
        <v>0</v>
      </c>
      <c r="BS222">
        <f>(BF222-BE222)/(BF222-BQ222)</f>
        <v>0</v>
      </c>
      <c r="BT222">
        <f>(AZ222-BF222)/(AZ222-BQ222)</f>
        <v>0</v>
      </c>
      <c r="BU222">
        <f>(BF222-BE222)/(BF222-AY222)</f>
        <v>0</v>
      </c>
      <c r="BV222">
        <f>(AZ222-BF222)/(AZ222-AY222)</f>
        <v>0</v>
      </c>
      <c r="BW222">
        <f>(BS222*BQ222/BE222)</f>
        <v>0</v>
      </c>
      <c r="BX222">
        <f>(1-BW222)</f>
        <v>0</v>
      </c>
      <c r="DG222">
        <f>$B$13*EF222+$C$13*EG222+$F$13*ER222*(1-EU222)</f>
        <v>0</v>
      </c>
      <c r="DH222">
        <f>DG222*DI222</f>
        <v>0</v>
      </c>
      <c r="DI222">
        <f>($B$13*$D$11+$C$13*$D$11+$F$13*((FE222+EW222)/MAX(FE222+EW222+FF222, 0.1)*$I$11+FF222/MAX(FE222+EW222+FF222, 0.1)*$J$11))/($B$13+$C$13+$F$13)</f>
        <v>0</v>
      </c>
      <c r="DJ222">
        <f>($B$13*$K$11+$C$13*$K$11+$F$13*((FE222+EW222)/MAX(FE222+EW222+FF222, 0.1)*$P$11+FF222/MAX(FE222+EW222+FF222, 0.1)*$Q$11))/($B$13+$C$13+$F$13)</f>
        <v>0</v>
      </c>
      <c r="DK222">
        <v>2.18</v>
      </c>
      <c r="DL222">
        <v>0.5</v>
      </c>
      <c r="DM222" t="s">
        <v>430</v>
      </c>
      <c r="DN222">
        <v>2</v>
      </c>
      <c r="DO222" t="b">
        <v>1</v>
      </c>
      <c r="DP222">
        <v>1679512751</v>
      </c>
      <c r="DQ222">
        <v>306.311074074074</v>
      </c>
      <c r="DR222">
        <v>282.3524814814814</v>
      </c>
      <c r="DS222">
        <v>9.381992962962963</v>
      </c>
      <c r="DT222">
        <v>9.222127777777777</v>
      </c>
      <c r="DU222">
        <v>306.9554814814815</v>
      </c>
      <c r="DV222">
        <v>9.35432962962963</v>
      </c>
      <c r="DW222">
        <v>499.9932962962963</v>
      </c>
      <c r="DX222">
        <v>89.96822592592592</v>
      </c>
      <c r="DY222">
        <v>0.1000364222222222</v>
      </c>
      <c r="DZ222">
        <v>18.9295037037037</v>
      </c>
      <c r="EA222">
        <v>19.9898</v>
      </c>
      <c r="EB222">
        <v>999.9000000000001</v>
      </c>
      <c r="EC222">
        <v>0</v>
      </c>
      <c r="ED222">
        <v>0</v>
      </c>
      <c r="EE222">
        <v>9996.578888888889</v>
      </c>
      <c r="EF222">
        <v>0</v>
      </c>
      <c r="EG222">
        <v>12.4464</v>
      </c>
      <c r="EH222">
        <v>23.95868148148148</v>
      </c>
      <c r="EI222">
        <v>309.2120370370371</v>
      </c>
      <c r="EJ222">
        <v>284.9805555555556</v>
      </c>
      <c r="EK222">
        <v>0.1598665925925926</v>
      </c>
      <c r="EL222">
        <v>282.3524814814814</v>
      </c>
      <c r="EM222">
        <v>9.222127777777777</v>
      </c>
      <c r="EN222">
        <v>0.8440813333333332</v>
      </c>
      <c r="EO222">
        <v>0.8296984814814814</v>
      </c>
      <c r="EP222">
        <v>4.47106074074074</v>
      </c>
      <c r="EQ222">
        <v>4.225802222222223</v>
      </c>
      <c r="ER222">
        <v>1999.988888888889</v>
      </c>
      <c r="ES222">
        <v>0.9799967777777778</v>
      </c>
      <c r="ET222">
        <v>0.02000292962962963</v>
      </c>
      <c r="EU222">
        <v>0</v>
      </c>
      <c r="EV222">
        <v>203.4676666666667</v>
      </c>
      <c r="EW222">
        <v>5.00078</v>
      </c>
      <c r="EX222">
        <v>4014.585185185185</v>
      </c>
      <c r="EY222">
        <v>16379.54444444445</v>
      </c>
      <c r="EZ222">
        <v>37.71959259259259</v>
      </c>
      <c r="FA222">
        <v>39.5877037037037</v>
      </c>
      <c r="FB222">
        <v>39.07385185185186</v>
      </c>
      <c r="FC222">
        <v>39.09</v>
      </c>
      <c r="FD222">
        <v>38.678</v>
      </c>
      <c r="FE222">
        <v>1955.078888888889</v>
      </c>
      <c r="FF222">
        <v>39.90666666666667</v>
      </c>
      <c r="FG222">
        <v>0</v>
      </c>
      <c r="FH222">
        <v>1679512741</v>
      </c>
      <c r="FI222">
        <v>0</v>
      </c>
      <c r="FJ222">
        <v>203.4377307692308</v>
      </c>
      <c r="FK222">
        <v>-0.3823247768735645</v>
      </c>
      <c r="FL222">
        <v>20.26769227393552</v>
      </c>
      <c r="FM222">
        <v>4014.665</v>
      </c>
      <c r="FN222">
        <v>15</v>
      </c>
      <c r="FO222">
        <v>0</v>
      </c>
      <c r="FP222" t="s">
        <v>431</v>
      </c>
      <c r="FQ222">
        <v>1679456443.1</v>
      </c>
      <c r="FR222">
        <v>1679456433.1</v>
      </c>
      <c r="FS222">
        <v>0</v>
      </c>
      <c r="FT222">
        <v>-0.109</v>
      </c>
      <c r="FU222">
        <v>0.019</v>
      </c>
      <c r="FV222">
        <v>-0.823</v>
      </c>
      <c r="FW222">
        <v>0.271</v>
      </c>
      <c r="FX222">
        <v>420</v>
      </c>
      <c r="FY222">
        <v>24</v>
      </c>
      <c r="FZ222">
        <v>0.71</v>
      </c>
      <c r="GA222">
        <v>0.25</v>
      </c>
      <c r="GB222">
        <v>23.82955</v>
      </c>
      <c r="GC222">
        <v>1.963771857410794</v>
      </c>
      <c r="GD222">
        <v>0.1990137671117251</v>
      </c>
      <c r="GE222">
        <v>0</v>
      </c>
      <c r="GF222">
        <v>0.161152125</v>
      </c>
      <c r="GG222">
        <v>0.01767902814258879</v>
      </c>
      <c r="GH222">
        <v>0.01495872158673244</v>
      </c>
      <c r="GI222">
        <v>1</v>
      </c>
      <c r="GJ222">
        <v>1</v>
      </c>
      <c r="GK222">
        <v>2</v>
      </c>
      <c r="GL222" t="s">
        <v>432</v>
      </c>
      <c r="GM222">
        <v>3.10114</v>
      </c>
      <c r="GN222">
        <v>2.73548</v>
      </c>
      <c r="GO222">
        <v>0.0643744</v>
      </c>
      <c r="GP222">
        <v>0.0597398</v>
      </c>
      <c r="GQ222">
        <v>0.0541381</v>
      </c>
      <c r="GR222">
        <v>0.0541828</v>
      </c>
      <c r="GS222">
        <v>24084.3</v>
      </c>
      <c r="GT222">
        <v>23902.8</v>
      </c>
      <c r="GU222">
        <v>26281.5</v>
      </c>
      <c r="GV222">
        <v>25752.4</v>
      </c>
      <c r="GW222">
        <v>39924.5</v>
      </c>
      <c r="GX222">
        <v>37177.3</v>
      </c>
      <c r="GY222">
        <v>45990.1</v>
      </c>
      <c r="GZ222">
        <v>42531.6</v>
      </c>
      <c r="HA222">
        <v>1.9163</v>
      </c>
      <c r="HB222">
        <v>1.93045</v>
      </c>
      <c r="HC222">
        <v>0.0134483</v>
      </c>
      <c r="HD222">
        <v>0</v>
      </c>
      <c r="HE222">
        <v>19.7655</v>
      </c>
      <c r="HF222">
        <v>999.9</v>
      </c>
      <c r="HG222">
        <v>39.6</v>
      </c>
      <c r="HH222">
        <v>29.6</v>
      </c>
      <c r="HI222">
        <v>18.3269</v>
      </c>
      <c r="HJ222">
        <v>60.7534</v>
      </c>
      <c r="HK222">
        <v>25.7532</v>
      </c>
      <c r="HL222">
        <v>1</v>
      </c>
      <c r="HM222">
        <v>-0.0680437</v>
      </c>
      <c r="HN222">
        <v>4.22986</v>
      </c>
      <c r="HO222">
        <v>20.2278</v>
      </c>
      <c r="HP222">
        <v>5.21594</v>
      </c>
      <c r="HQ222">
        <v>11.98</v>
      </c>
      <c r="HR222">
        <v>4.96465</v>
      </c>
      <c r="HS222">
        <v>3.2739</v>
      </c>
      <c r="HT222">
        <v>9999</v>
      </c>
      <c r="HU222">
        <v>9999</v>
      </c>
      <c r="HV222">
        <v>9999</v>
      </c>
      <c r="HW222">
        <v>936.8</v>
      </c>
      <c r="HX222">
        <v>1.86417</v>
      </c>
      <c r="HY222">
        <v>1.86016</v>
      </c>
      <c r="HZ222">
        <v>1.85837</v>
      </c>
      <c r="IA222">
        <v>1.85989</v>
      </c>
      <c r="IB222">
        <v>1.85989</v>
      </c>
      <c r="IC222">
        <v>1.85835</v>
      </c>
      <c r="ID222">
        <v>1.85736</v>
      </c>
      <c r="IE222">
        <v>1.85242</v>
      </c>
      <c r="IF222">
        <v>0</v>
      </c>
      <c r="IG222">
        <v>0</v>
      </c>
      <c r="IH222">
        <v>0</v>
      </c>
      <c r="II222">
        <v>0</v>
      </c>
      <c r="IJ222" t="s">
        <v>433</v>
      </c>
      <c r="IK222" t="s">
        <v>434</v>
      </c>
      <c r="IL222" t="s">
        <v>435</v>
      </c>
      <c r="IM222" t="s">
        <v>435</v>
      </c>
      <c r="IN222" t="s">
        <v>435</v>
      </c>
      <c r="IO222" t="s">
        <v>435</v>
      </c>
      <c r="IP222">
        <v>0</v>
      </c>
      <c r="IQ222">
        <v>100</v>
      </c>
      <c r="IR222">
        <v>100</v>
      </c>
      <c r="IS222">
        <v>-0.626</v>
      </c>
      <c r="IT222">
        <v>0.0276</v>
      </c>
      <c r="IU222">
        <v>-0.3228139330668147</v>
      </c>
      <c r="IV222">
        <v>-0.001399286051689175</v>
      </c>
      <c r="IW222">
        <v>1.297619083215453E-06</v>
      </c>
      <c r="IX222">
        <v>-4.997941095464379E-10</v>
      </c>
      <c r="IY222">
        <v>-0.005634625857734406</v>
      </c>
      <c r="IZ222">
        <v>-0.003512179546530375</v>
      </c>
      <c r="JA222">
        <v>0.0008073039280847738</v>
      </c>
      <c r="JB222">
        <v>-5.485301315548657E-06</v>
      </c>
      <c r="JC222">
        <v>2</v>
      </c>
      <c r="JD222">
        <v>1997</v>
      </c>
      <c r="JE222">
        <v>1</v>
      </c>
      <c r="JF222">
        <v>25</v>
      </c>
      <c r="JG222">
        <v>938.6</v>
      </c>
      <c r="JH222">
        <v>938.8</v>
      </c>
      <c r="JI222">
        <v>0.738525</v>
      </c>
      <c r="JJ222">
        <v>2.63672</v>
      </c>
      <c r="JK222">
        <v>1.49658</v>
      </c>
      <c r="JL222">
        <v>2.39014</v>
      </c>
      <c r="JM222">
        <v>1.54907</v>
      </c>
      <c r="JN222">
        <v>2.35352</v>
      </c>
      <c r="JO222">
        <v>34.715</v>
      </c>
      <c r="JP222">
        <v>24.1838</v>
      </c>
      <c r="JQ222">
        <v>18</v>
      </c>
      <c r="JR222">
        <v>490.062</v>
      </c>
      <c r="JS222">
        <v>510.973</v>
      </c>
      <c r="JT222">
        <v>15.2093</v>
      </c>
      <c r="JU222">
        <v>26.2395</v>
      </c>
      <c r="JV222">
        <v>29.9995</v>
      </c>
      <c r="JW222">
        <v>26.4171</v>
      </c>
      <c r="JX222">
        <v>26.3824</v>
      </c>
      <c r="JY222">
        <v>14.8641</v>
      </c>
      <c r="JZ222">
        <v>43.7367</v>
      </c>
      <c r="KA222">
        <v>43.8732</v>
      </c>
      <c r="KB222">
        <v>15.2137</v>
      </c>
      <c r="KC222">
        <v>232.879</v>
      </c>
      <c r="KD222">
        <v>9.295949999999999</v>
      </c>
      <c r="KE222">
        <v>100.477</v>
      </c>
      <c r="KF222">
        <v>100.9</v>
      </c>
    </row>
    <row r="223" spans="1:292">
      <c r="A223">
        <v>205</v>
      </c>
      <c r="B223">
        <v>1679512763.5</v>
      </c>
      <c r="C223">
        <v>4176</v>
      </c>
      <c r="D223" t="s">
        <v>844</v>
      </c>
      <c r="E223" t="s">
        <v>845</v>
      </c>
      <c r="F223">
        <v>5</v>
      </c>
      <c r="G223" t="s">
        <v>821</v>
      </c>
      <c r="H223">
        <v>1679512755.714286</v>
      </c>
      <c r="I223">
        <f>(J223)/1000</f>
        <v>0</v>
      </c>
      <c r="J223">
        <f>IF(DO223, AM223, AG223)</f>
        <v>0</v>
      </c>
      <c r="K223">
        <f>IF(DO223, AH223, AF223)</f>
        <v>0</v>
      </c>
      <c r="L223">
        <f>DQ223 - IF(AT223&gt;1, K223*DK223*100.0/(AV223*EE223), 0)</f>
        <v>0</v>
      </c>
      <c r="M223">
        <f>((S223-I223/2)*L223-K223)/(S223+I223/2)</f>
        <v>0</v>
      </c>
      <c r="N223">
        <f>M223*(DX223+DY223)/1000.0</f>
        <v>0</v>
      </c>
      <c r="O223">
        <f>(DQ223 - IF(AT223&gt;1, K223*DK223*100.0/(AV223*EE223), 0))*(DX223+DY223)/1000.0</f>
        <v>0</v>
      </c>
      <c r="P223">
        <f>2.0/((1/R223-1/Q223)+SIGN(R223)*SQRT((1/R223-1/Q223)*(1/R223-1/Q223) + 4*DL223/((DL223+1)*(DL223+1))*(2*1/R223*1/Q223-1/Q223*1/Q223)))</f>
        <v>0</v>
      </c>
      <c r="Q223">
        <f>IF(LEFT(DM223,1)&lt;&gt;"0",IF(LEFT(DM223,1)="1",3.0,DN223),$D$5+$E$5*(EE223*DX223/($K$5*1000))+$F$5*(EE223*DX223/($K$5*1000))*MAX(MIN(DK223,$J$5),$I$5)*MAX(MIN(DK223,$J$5),$I$5)+$G$5*MAX(MIN(DK223,$J$5),$I$5)*(EE223*DX223/($K$5*1000))+$H$5*(EE223*DX223/($K$5*1000))*(EE223*DX223/($K$5*1000)))</f>
        <v>0</v>
      </c>
      <c r="R223">
        <f>I223*(1000-(1000*0.61365*exp(17.502*V223/(240.97+V223))/(DX223+DY223)+DS223)/2)/(1000*0.61365*exp(17.502*V223/(240.97+V223))/(DX223+DY223)-DS223)</f>
        <v>0</v>
      </c>
      <c r="S223">
        <f>1/((DL223+1)/(P223/1.6)+1/(Q223/1.37)) + DL223/((DL223+1)/(P223/1.6) + DL223/(Q223/1.37))</f>
        <v>0</v>
      </c>
      <c r="T223">
        <f>(DG223*DJ223)</f>
        <v>0</v>
      </c>
      <c r="U223">
        <f>(DZ223+(T223+2*0.95*5.67E-8*(((DZ223+$B$9)+273)^4-(DZ223+273)^4)-44100*I223)/(1.84*29.3*Q223+8*0.95*5.67E-8*(DZ223+273)^3))</f>
        <v>0</v>
      </c>
      <c r="V223">
        <f>($C$9*EA223+$D$9*EB223+$E$9*U223)</f>
        <v>0</v>
      </c>
      <c r="W223">
        <f>0.61365*exp(17.502*V223/(240.97+V223))</f>
        <v>0</v>
      </c>
      <c r="X223">
        <f>(Y223/Z223*100)</f>
        <v>0</v>
      </c>
      <c r="Y223">
        <f>DS223*(DX223+DY223)/1000</f>
        <v>0</v>
      </c>
      <c r="Z223">
        <f>0.61365*exp(17.502*DZ223/(240.97+DZ223))</f>
        <v>0</v>
      </c>
      <c r="AA223">
        <f>(W223-DS223*(DX223+DY223)/1000)</f>
        <v>0</v>
      </c>
      <c r="AB223">
        <f>(-I223*44100)</f>
        <v>0</v>
      </c>
      <c r="AC223">
        <f>2*29.3*Q223*0.92*(DZ223-V223)</f>
        <v>0</v>
      </c>
      <c r="AD223">
        <f>2*0.95*5.67E-8*(((DZ223+$B$9)+273)^4-(V223+273)^4)</f>
        <v>0</v>
      </c>
      <c r="AE223">
        <f>T223+AD223+AB223+AC223</f>
        <v>0</v>
      </c>
      <c r="AF223">
        <f>DW223*AT223*(DR223-DQ223*(1000-AT223*DT223)/(1000-AT223*DS223))/(100*DK223)</f>
        <v>0</v>
      </c>
      <c r="AG223">
        <f>1000*DW223*AT223*(DS223-DT223)/(100*DK223*(1000-AT223*DS223))</f>
        <v>0</v>
      </c>
      <c r="AH223">
        <f>(AI223 - AJ223 - DX223*1E3/(8.314*(DZ223+273.15)) * AL223/DW223 * AK223) * DW223/(100*DK223) * (1000 - DT223)/1000</f>
        <v>0</v>
      </c>
      <c r="AI223">
        <v>253.8543048379536</v>
      </c>
      <c r="AJ223">
        <v>269.1910121212121</v>
      </c>
      <c r="AK223">
        <v>-3.331511324542296</v>
      </c>
      <c r="AL223">
        <v>67.30913549146528</v>
      </c>
      <c r="AM223">
        <f>(AO223 - AN223 + DX223*1E3/(8.314*(DZ223+273.15)) * AQ223/DW223 * AP223) * DW223/(100*DK223) * 1000/(1000 - AO223)</f>
        <v>0</v>
      </c>
      <c r="AN223">
        <v>9.214173989614487</v>
      </c>
      <c r="AO223">
        <v>9.380219818181814</v>
      </c>
      <c r="AP223">
        <v>4.850765947857646E-06</v>
      </c>
      <c r="AQ223">
        <v>94.11788988098148</v>
      </c>
      <c r="AR223">
        <v>0</v>
      </c>
      <c r="AS223">
        <v>0</v>
      </c>
      <c r="AT223">
        <f>IF(AR223*$H$15&gt;=AV223,1.0,(AV223/(AV223-AR223*$H$15)))</f>
        <v>0</v>
      </c>
      <c r="AU223">
        <f>(AT223-1)*100</f>
        <v>0</v>
      </c>
      <c r="AV223">
        <f>MAX(0,($B$15+$C$15*EE223)/(1+$D$15*EE223)*DX223/(DZ223+273)*$E$15)</f>
        <v>0</v>
      </c>
      <c r="AW223" t="s">
        <v>429</v>
      </c>
      <c r="AX223" t="s">
        <v>429</v>
      </c>
      <c r="AY223">
        <v>0</v>
      </c>
      <c r="AZ223">
        <v>0</v>
      </c>
      <c r="BA223">
        <f>1-AY223/AZ223</f>
        <v>0</v>
      </c>
      <c r="BB223">
        <v>0</v>
      </c>
      <c r="BC223" t="s">
        <v>429</v>
      </c>
      <c r="BD223" t="s">
        <v>429</v>
      </c>
      <c r="BE223">
        <v>0</v>
      </c>
      <c r="BF223">
        <v>0</v>
      </c>
      <c r="BG223">
        <f>1-BE223/BF223</f>
        <v>0</v>
      </c>
      <c r="BH223">
        <v>0.5</v>
      </c>
      <c r="BI223">
        <f>DH223</f>
        <v>0</v>
      </c>
      <c r="BJ223">
        <f>K223</f>
        <v>0</v>
      </c>
      <c r="BK223">
        <f>BG223*BH223*BI223</f>
        <v>0</v>
      </c>
      <c r="BL223">
        <f>(BJ223-BB223)/BI223</f>
        <v>0</v>
      </c>
      <c r="BM223">
        <f>(AZ223-BF223)/BF223</f>
        <v>0</v>
      </c>
      <c r="BN223">
        <f>AY223/(BA223+AY223/BF223)</f>
        <v>0</v>
      </c>
      <c r="BO223" t="s">
        <v>429</v>
      </c>
      <c r="BP223">
        <v>0</v>
      </c>
      <c r="BQ223">
        <f>IF(BP223&lt;&gt;0, BP223, BN223)</f>
        <v>0</v>
      </c>
      <c r="BR223">
        <f>1-BQ223/BF223</f>
        <v>0</v>
      </c>
      <c r="BS223">
        <f>(BF223-BE223)/(BF223-BQ223)</f>
        <v>0</v>
      </c>
      <c r="BT223">
        <f>(AZ223-BF223)/(AZ223-BQ223)</f>
        <v>0</v>
      </c>
      <c r="BU223">
        <f>(BF223-BE223)/(BF223-AY223)</f>
        <v>0</v>
      </c>
      <c r="BV223">
        <f>(AZ223-BF223)/(AZ223-AY223)</f>
        <v>0</v>
      </c>
      <c r="BW223">
        <f>(BS223*BQ223/BE223)</f>
        <v>0</v>
      </c>
      <c r="BX223">
        <f>(1-BW223)</f>
        <v>0</v>
      </c>
      <c r="DG223">
        <f>$B$13*EF223+$C$13*EG223+$F$13*ER223*(1-EU223)</f>
        <v>0</v>
      </c>
      <c r="DH223">
        <f>DG223*DI223</f>
        <v>0</v>
      </c>
      <c r="DI223">
        <f>($B$13*$D$11+$C$13*$D$11+$F$13*((FE223+EW223)/MAX(FE223+EW223+FF223, 0.1)*$I$11+FF223/MAX(FE223+EW223+FF223, 0.1)*$J$11))/($B$13+$C$13+$F$13)</f>
        <v>0</v>
      </c>
      <c r="DJ223">
        <f>($B$13*$K$11+$C$13*$K$11+$F$13*((FE223+EW223)/MAX(FE223+EW223+FF223, 0.1)*$P$11+FF223/MAX(FE223+EW223+FF223, 0.1)*$Q$11))/($B$13+$C$13+$F$13)</f>
        <v>0</v>
      </c>
      <c r="DK223">
        <v>2.18</v>
      </c>
      <c r="DL223">
        <v>0.5</v>
      </c>
      <c r="DM223" t="s">
        <v>430</v>
      </c>
      <c r="DN223">
        <v>2</v>
      </c>
      <c r="DO223" t="b">
        <v>1</v>
      </c>
      <c r="DP223">
        <v>1679512755.714286</v>
      </c>
      <c r="DQ223">
        <v>290.741</v>
      </c>
      <c r="DR223">
        <v>266.7373928571429</v>
      </c>
      <c r="DS223">
        <v>9.38261</v>
      </c>
      <c r="DT223">
        <v>9.219505714285715</v>
      </c>
      <c r="DU223">
        <v>291.3735714285714</v>
      </c>
      <c r="DV223">
        <v>9.354939285714284</v>
      </c>
      <c r="DW223">
        <v>500.0138928571429</v>
      </c>
      <c r="DX223">
        <v>89.96760357142857</v>
      </c>
      <c r="DY223">
        <v>0.1000067107142857</v>
      </c>
      <c r="DZ223">
        <v>18.93284285714286</v>
      </c>
      <c r="EA223">
        <v>19.99215357142858</v>
      </c>
      <c r="EB223">
        <v>999.9000000000002</v>
      </c>
      <c r="EC223">
        <v>0</v>
      </c>
      <c r="ED223">
        <v>0</v>
      </c>
      <c r="EE223">
        <v>10003.28857142857</v>
      </c>
      <c r="EF223">
        <v>0</v>
      </c>
      <c r="EG223">
        <v>12.4464</v>
      </c>
      <c r="EH223">
        <v>24.00363571428571</v>
      </c>
      <c r="EI223">
        <v>293.4946785714286</v>
      </c>
      <c r="EJ223">
        <v>269.2195714285714</v>
      </c>
      <c r="EK223">
        <v>0.163104</v>
      </c>
      <c r="EL223">
        <v>266.7373928571429</v>
      </c>
      <c r="EM223">
        <v>9.219505714285715</v>
      </c>
      <c r="EN223">
        <v>0.8441309285714285</v>
      </c>
      <c r="EO223">
        <v>0.8294569285714285</v>
      </c>
      <c r="EP223">
        <v>4.4719</v>
      </c>
      <c r="EQ223">
        <v>4.221647857142857</v>
      </c>
      <c r="ER223">
        <v>1999.988214285714</v>
      </c>
      <c r="ES223">
        <v>0.9799972857142857</v>
      </c>
      <c r="ET223">
        <v>0.02000242499999999</v>
      </c>
      <c r="EU223">
        <v>0</v>
      </c>
      <c r="EV223">
        <v>203.4418928571428</v>
      </c>
      <c r="EW223">
        <v>5.00078</v>
      </c>
      <c r="EX223">
        <v>4016.199642857142</v>
      </c>
      <c r="EY223">
        <v>16379.54285714286</v>
      </c>
      <c r="EZ223">
        <v>37.81889285714285</v>
      </c>
      <c r="FA223">
        <v>39.6805357142857</v>
      </c>
      <c r="FB223">
        <v>39.12253571428572</v>
      </c>
      <c r="FC223">
        <v>39.20953571428571</v>
      </c>
      <c r="FD223">
        <v>38.75196428571428</v>
      </c>
      <c r="FE223">
        <v>1955.080357142857</v>
      </c>
      <c r="FF223">
        <v>39.90357142857143</v>
      </c>
      <c r="FG223">
        <v>0</v>
      </c>
      <c r="FH223">
        <v>1679512745.8</v>
      </c>
      <c r="FI223">
        <v>0</v>
      </c>
      <c r="FJ223">
        <v>203.426</v>
      </c>
      <c r="FK223">
        <v>0.6245470116609976</v>
      </c>
      <c r="FL223">
        <v>20.10666666613836</v>
      </c>
      <c r="FM223">
        <v>4016.31</v>
      </c>
      <c r="FN223">
        <v>15</v>
      </c>
      <c r="FO223">
        <v>0</v>
      </c>
      <c r="FP223" t="s">
        <v>431</v>
      </c>
      <c r="FQ223">
        <v>1679456443.1</v>
      </c>
      <c r="FR223">
        <v>1679456433.1</v>
      </c>
      <c r="FS223">
        <v>0</v>
      </c>
      <c r="FT223">
        <v>-0.109</v>
      </c>
      <c r="FU223">
        <v>0.019</v>
      </c>
      <c r="FV223">
        <v>-0.823</v>
      </c>
      <c r="FW223">
        <v>0.271</v>
      </c>
      <c r="FX223">
        <v>420</v>
      </c>
      <c r="FY223">
        <v>24</v>
      </c>
      <c r="FZ223">
        <v>0.71</v>
      </c>
      <c r="GA223">
        <v>0.25</v>
      </c>
      <c r="GB223">
        <v>23.9649</v>
      </c>
      <c r="GC223">
        <v>0.6267084427766213</v>
      </c>
      <c r="GD223">
        <v>0.07795964981963452</v>
      </c>
      <c r="GE223">
        <v>0</v>
      </c>
      <c r="GF223">
        <v>0.1627499</v>
      </c>
      <c r="GG223">
        <v>0.04972435272045012</v>
      </c>
      <c r="GH223">
        <v>0.01709057563658989</v>
      </c>
      <c r="GI223">
        <v>1</v>
      </c>
      <c r="GJ223">
        <v>1</v>
      </c>
      <c r="GK223">
        <v>2</v>
      </c>
      <c r="GL223" t="s">
        <v>432</v>
      </c>
      <c r="GM223">
        <v>3.10118</v>
      </c>
      <c r="GN223">
        <v>2.73536</v>
      </c>
      <c r="GO223">
        <v>0.0612622</v>
      </c>
      <c r="GP223">
        <v>0.0564954</v>
      </c>
      <c r="GQ223">
        <v>0.0541307</v>
      </c>
      <c r="GR223">
        <v>0.0540059</v>
      </c>
      <c r="GS223">
        <v>24164.6</v>
      </c>
      <c r="GT223">
        <v>23985.8</v>
      </c>
      <c r="GU223">
        <v>26281.6</v>
      </c>
      <c r="GV223">
        <v>25752.9</v>
      </c>
      <c r="GW223">
        <v>39924.8</v>
      </c>
      <c r="GX223">
        <v>37184.3</v>
      </c>
      <c r="GY223">
        <v>45990.5</v>
      </c>
      <c r="GZ223">
        <v>42532</v>
      </c>
      <c r="HA223">
        <v>1.91647</v>
      </c>
      <c r="HB223">
        <v>1.93058</v>
      </c>
      <c r="HC223">
        <v>0.0134856</v>
      </c>
      <c r="HD223">
        <v>0</v>
      </c>
      <c r="HE223">
        <v>19.7675</v>
      </c>
      <c r="HF223">
        <v>999.9</v>
      </c>
      <c r="HG223">
        <v>39.5</v>
      </c>
      <c r="HH223">
        <v>29.6</v>
      </c>
      <c r="HI223">
        <v>18.2805</v>
      </c>
      <c r="HJ223">
        <v>60.8534</v>
      </c>
      <c r="HK223">
        <v>25.8093</v>
      </c>
      <c r="HL223">
        <v>1</v>
      </c>
      <c r="HM223">
        <v>-0.0685137</v>
      </c>
      <c r="HN223">
        <v>4.23604</v>
      </c>
      <c r="HO223">
        <v>20.2276</v>
      </c>
      <c r="HP223">
        <v>5.21579</v>
      </c>
      <c r="HQ223">
        <v>11.98</v>
      </c>
      <c r="HR223">
        <v>4.9647</v>
      </c>
      <c r="HS223">
        <v>3.2739</v>
      </c>
      <c r="HT223">
        <v>9999</v>
      </c>
      <c r="HU223">
        <v>9999</v>
      </c>
      <c r="HV223">
        <v>9999</v>
      </c>
      <c r="HW223">
        <v>936.8</v>
      </c>
      <c r="HX223">
        <v>1.86417</v>
      </c>
      <c r="HY223">
        <v>1.86015</v>
      </c>
      <c r="HZ223">
        <v>1.85837</v>
      </c>
      <c r="IA223">
        <v>1.85987</v>
      </c>
      <c r="IB223">
        <v>1.85989</v>
      </c>
      <c r="IC223">
        <v>1.85833</v>
      </c>
      <c r="ID223">
        <v>1.85734</v>
      </c>
      <c r="IE223">
        <v>1.8524</v>
      </c>
      <c r="IF223">
        <v>0</v>
      </c>
      <c r="IG223">
        <v>0</v>
      </c>
      <c r="IH223">
        <v>0</v>
      </c>
      <c r="II223">
        <v>0</v>
      </c>
      <c r="IJ223" t="s">
        <v>433</v>
      </c>
      <c r="IK223" t="s">
        <v>434</v>
      </c>
      <c r="IL223" t="s">
        <v>435</v>
      </c>
      <c r="IM223" t="s">
        <v>435</v>
      </c>
      <c r="IN223" t="s">
        <v>435</v>
      </c>
      <c r="IO223" t="s">
        <v>435</v>
      </c>
      <c r="IP223">
        <v>0</v>
      </c>
      <c r="IQ223">
        <v>100</v>
      </c>
      <c r="IR223">
        <v>100</v>
      </c>
      <c r="IS223">
        <v>-0.612</v>
      </c>
      <c r="IT223">
        <v>0.0276</v>
      </c>
      <c r="IU223">
        <v>-0.3228139330668147</v>
      </c>
      <c r="IV223">
        <v>-0.001399286051689175</v>
      </c>
      <c r="IW223">
        <v>1.297619083215453E-06</v>
      </c>
      <c r="IX223">
        <v>-4.997941095464379E-10</v>
      </c>
      <c r="IY223">
        <v>-0.005634625857734406</v>
      </c>
      <c r="IZ223">
        <v>-0.003512179546530375</v>
      </c>
      <c r="JA223">
        <v>0.0008073039280847738</v>
      </c>
      <c r="JB223">
        <v>-5.485301315548657E-06</v>
      </c>
      <c r="JC223">
        <v>2</v>
      </c>
      <c r="JD223">
        <v>1997</v>
      </c>
      <c r="JE223">
        <v>1</v>
      </c>
      <c r="JF223">
        <v>25</v>
      </c>
      <c r="JG223">
        <v>938.7</v>
      </c>
      <c r="JH223">
        <v>938.8</v>
      </c>
      <c r="JI223">
        <v>0.700684</v>
      </c>
      <c r="JJ223">
        <v>2.63794</v>
      </c>
      <c r="JK223">
        <v>1.49658</v>
      </c>
      <c r="JL223">
        <v>2.39014</v>
      </c>
      <c r="JM223">
        <v>1.54907</v>
      </c>
      <c r="JN223">
        <v>2.39258</v>
      </c>
      <c r="JO223">
        <v>34.715</v>
      </c>
      <c r="JP223">
        <v>24.1838</v>
      </c>
      <c r="JQ223">
        <v>18</v>
      </c>
      <c r="JR223">
        <v>490.119</v>
      </c>
      <c r="JS223">
        <v>511.013</v>
      </c>
      <c r="JT223">
        <v>15.2156</v>
      </c>
      <c r="JU223">
        <v>26.2341</v>
      </c>
      <c r="JV223">
        <v>29.9997</v>
      </c>
      <c r="JW223">
        <v>26.4117</v>
      </c>
      <c r="JX223">
        <v>26.3776</v>
      </c>
      <c r="JY223">
        <v>14.1267</v>
      </c>
      <c r="JZ223">
        <v>43.4438</v>
      </c>
      <c r="KA223">
        <v>43.8732</v>
      </c>
      <c r="KB223">
        <v>15.2173</v>
      </c>
      <c r="KC223">
        <v>212.842</v>
      </c>
      <c r="KD223">
        <v>9.29645</v>
      </c>
      <c r="KE223">
        <v>100.477</v>
      </c>
      <c r="KF223">
        <v>100.901</v>
      </c>
    </row>
    <row r="224" spans="1:292">
      <c r="A224">
        <v>206</v>
      </c>
      <c r="B224">
        <v>1679512768.5</v>
      </c>
      <c r="C224">
        <v>4181</v>
      </c>
      <c r="D224" t="s">
        <v>846</v>
      </c>
      <c r="E224" t="s">
        <v>847</v>
      </c>
      <c r="F224">
        <v>5</v>
      </c>
      <c r="G224" t="s">
        <v>821</v>
      </c>
      <c r="H224">
        <v>1679512761</v>
      </c>
      <c r="I224">
        <f>(J224)/1000</f>
        <v>0</v>
      </c>
      <c r="J224">
        <f>IF(DO224, AM224, AG224)</f>
        <v>0</v>
      </c>
      <c r="K224">
        <f>IF(DO224, AH224, AF224)</f>
        <v>0</v>
      </c>
      <c r="L224">
        <f>DQ224 - IF(AT224&gt;1, K224*DK224*100.0/(AV224*EE224), 0)</f>
        <v>0</v>
      </c>
      <c r="M224">
        <f>((S224-I224/2)*L224-K224)/(S224+I224/2)</f>
        <v>0</v>
      </c>
      <c r="N224">
        <f>M224*(DX224+DY224)/1000.0</f>
        <v>0</v>
      </c>
      <c r="O224">
        <f>(DQ224 - IF(AT224&gt;1, K224*DK224*100.0/(AV224*EE224), 0))*(DX224+DY224)/1000.0</f>
        <v>0</v>
      </c>
      <c r="P224">
        <f>2.0/((1/R224-1/Q224)+SIGN(R224)*SQRT((1/R224-1/Q224)*(1/R224-1/Q224) + 4*DL224/((DL224+1)*(DL224+1))*(2*1/R224*1/Q224-1/Q224*1/Q224)))</f>
        <v>0</v>
      </c>
      <c r="Q224">
        <f>IF(LEFT(DM224,1)&lt;&gt;"0",IF(LEFT(DM224,1)="1",3.0,DN224),$D$5+$E$5*(EE224*DX224/($K$5*1000))+$F$5*(EE224*DX224/($K$5*1000))*MAX(MIN(DK224,$J$5),$I$5)*MAX(MIN(DK224,$J$5),$I$5)+$G$5*MAX(MIN(DK224,$J$5),$I$5)*(EE224*DX224/($K$5*1000))+$H$5*(EE224*DX224/($K$5*1000))*(EE224*DX224/($K$5*1000)))</f>
        <v>0</v>
      </c>
      <c r="R224">
        <f>I224*(1000-(1000*0.61365*exp(17.502*V224/(240.97+V224))/(DX224+DY224)+DS224)/2)/(1000*0.61365*exp(17.502*V224/(240.97+V224))/(DX224+DY224)-DS224)</f>
        <v>0</v>
      </c>
      <c r="S224">
        <f>1/((DL224+1)/(P224/1.6)+1/(Q224/1.37)) + DL224/((DL224+1)/(P224/1.6) + DL224/(Q224/1.37))</f>
        <v>0</v>
      </c>
      <c r="T224">
        <f>(DG224*DJ224)</f>
        <v>0</v>
      </c>
      <c r="U224">
        <f>(DZ224+(T224+2*0.95*5.67E-8*(((DZ224+$B$9)+273)^4-(DZ224+273)^4)-44100*I224)/(1.84*29.3*Q224+8*0.95*5.67E-8*(DZ224+273)^3))</f>
        <v>0</v>
      </c>
      <c r="V224">
        <f>($C$9*EA224+$D$9*EB224+$E$9*U224)</f>
        <v>0</v>
      </c>
      <c r="W224">
        <f>0.61365*exp(17.502*V224/(240.97+V224))</f>
        <v>0</v>
      </c>
      <c r="X224">
        <f>(Y224/Z224*100)</f>
        <v>0</v>
      </c>
      <c r="Y224">
        <f>DS224*(DX224+DY224)/1000</f>
        <v>0</v>
      </c>
      <c r="Z224">
        <f>0.61365*exp(17.502*DZ224/(240.97+DZ224))</f>
        <v>0</v>
      </c>
      <c r="AA224">
        <f>(W224-DS224*(DX224+DY224)/1000)</f>
        <v>0</v>
      </c>
      <c r="AB224">
        <f>(-I224*44100)</f>
        <v>0</v>
      </c>
      <c r="AC224">
        <f>2*29.3*Q224*0.92*(DZ224-V224)</f>
        <v>0</v>
      </c>
      <c r="AD224">
        <f>2*0.95*5.67E-8*(((DZ224+$B$9)+273)^4-(V224+273)^4)</f>
        <v>0</v>
      </c>
      <c r="AE224">
        <f>T224+AD224+AB224+AC224</f>
        <v>0</v>
      </c>
      <c r="AF224">
        <f>DW224*AT224*(DR224-DQ224*(1000-AT224*DT224)/(1000-AT224*DS224))/(100*DK224)</f>
        <v>0</v>
      </c>
      <c r="AG224">
        <f>1000*DW224*AT224*(DS224-DT224)/(100*DK224*(1000-AT224*DS224))</f>
        <v>0</v>
      </c>
      <c r="AH224">
        <f>(AI224 - AJ224 - DX224*1E3/(8.314*(DZ224+273.15)) * AL224/DW224 * AK224) * DW224/(100*DK224) * (1000 - DT224)/1000</f>
        <v>0</v>
      </c>
      <c r="AI224">
        <v>237.1016548918152</v>
      </c>
      <c r="AJ224">
        <v>252.5694545454545</v>
      </c>
      <c r="AK224">
        <v>-3.321688438386895</v>
      </c>
      <c r="AL224">
        <v>67.30913549146528</v>
      </c>
      <c r="AM224">
        <f>(AO224 - AN224 + DX224*1E3/(8.314*(DZ224+273.15)) * AQ224/DW224 * AP224) * DW224/(100*DK224) * 1000/(1000 - AO224)</f>
        <v>0</v>
      </c>
      <c r="AN224">
        <v>9.207354173675775</v>
      </c>
      <c r="AO224">
        <v>9.372324848484848</v>
      </c>
      <c r="AP224">
        <v>-1.13573863775775E-05</v>
      </c>
      <c r="AQ224">
        <v>94.11788988098148</v>
      </c>
      <c r="AR224">
        <v>0</v>
      </c>
      <c r="AS224">
        <v>0</v>
      </c>
      <c r="AT224">
        <f>IF(AR224*$H$15&gt;=AV224,1.0,(AV224/(AV224-AR224*$H$15)))</f>
        <v>0</v>
      </c>
      <c r="AU224">
        <f>(AT224-1)*100</f>
        <v>0</v>
      </c>
      <c r="AV224">
        <f>MAX(0,($B$15+$C$15*EE224)/(1+$D$15*EE224)*DX224/(DZ224+273)*$E$15)</f>
        <v>0</v>
      </c>
      <c r="AW224" t="s">
        <v>429</v>
      </c>
      <c r="AX224" t="s">
        <v>429</v>
      </c>
      <c r="AY224">
        <v>0</v>
      </c>
      <c r="AZ224">
        <v>0</v>
      </c>
      <c r="BA224">
        <f>1-AY224/AZ224</f>
        <v>0</v>
      </c>
      <c r="BB224">
        <v>0</v>
      </c>
      <c r="BC224" t="s">
        <v>429</v>
      </c>
      <c r="BD224" t="s">
        <v>429</v>
      </c>
      <c r="BE224">
        <v>0</v>
      </c>
      <c r="BF224">
        <v>0</v>
      </c>
      <c r="BG224">
        <f>1-BE224/BF224</f>
        <v>0</v>
      </c>
      <c r="BH224">
        <v>0.5</v>
      </c>
      <c r="BI224">
        <f>DH224</f>
        <v>0</v>
      </c>
      <c r="BJ224">
        <f>K224</f>
        <v>0</v>
      </c>
      <c r="BK224">
        <f>BG224*BH224*BI224</f>
        <v>0</v>
      </c>
      <c r="BL224">
        <f>(BJ224-BB224)/BI224</f>
        <v>0</v>
      </c>
      <c r="BM224">
        <f>(AZ224-BF224)/BF224</f>
        <v>0</v>
      </c>
      <c r="BN224">
        <f>AY224/(BA224+AY224/BF224)</f>
        <v>0</v>
      </c>
      <c r="BO224" t="s">
        <v>429</v>
      </c>
      <c r="BP224">
        <v>0</v>
      </c>
      <c r="BQ224">
        <f>IF(BP224&lt;&gt;0, BP224, BN224)</f>
        <v>0</v>
      </c>
      <c r="BR224">
        <f>1-BQ224/BF224</f>
        <v>0</v>
      </c>
      <c r="BS224">
        <f>(BF224-BE224)/(BF224-BQ224)</f>
        <v>0</v>
      </c>
      <c r="BT224">
        <f>(AZ224-BF224)/(AZ224-BQ224)</f>
        <v>0</v>
      </c>
      <c r="BU224">
        <f>(BF224-BE224)/(BF224-AY224)</f>
        <v>0</v>
      </c>
      <c r="BV224">
        <f>(AZ224-BF224)/(AZ224-AY224)</f>
        <v>0</v>
      </c>
      <c r="BW224">
        <f>(BS224*BQ224/BE224)</f>
        <v>0</v>
      </c>
      <c r="BX224">
        <f>(1-BW224)</f>
        <v>0</v>
      </c>
      <c r="DG224">
        <f>$B$13*EF224+$C$13*EG224+$F$13*ER224*(1-EU224)</f>
        <v>0</v>
      </c>
      <c r="DH224">
        <f>DG224*DI224</f>
        <v>0</v>
      </c>
      <c r="DI224">
        <f>($B$13*$D$11+$C$13*$D$11+$F$13*((FE224+EW224)/MAX(FE224+EW224+FF224, 0.1)*$I$11+FF224/MAX(FE224+EW224+FF224, 0.1)*$J$11))/($B$13+$C$13+$F$13)</f>
        <v>0</v>
      </c>
      <c r="DJ224">
        <f>($B$13*$K$11+$C$13*$K$11+$F$13*((FE224+EW224)/MAX(FE224+EW224+FF224, 0.1)*$P$11+FF224/MAX(FE224+EW224+FF224, 0.1)*$Q$11))/($B$13+$C$13+$F$13)</f>
        <v>0</v>
      </c>
      <c r="DK224">
        <v>2.18</v>
      </c>
      <c r="DL224">
        <v>0.5</v>
      </c>
      <c r="DM224" t="s">
        <v>430</v>
      </c>
      <c r="DN224">
        <v>2</v>
      </c>
      <c r="DO224" t="b">
        <v>1</v>
      </c>
      <c r="DP224">
        <v>1679512761</v>
      </c>
      <c r="DQ224">
        <v>273.278962962963</v>
      </c>
      <c r="DR224">
        <v>249.2334444444444</v>
      </c>
      <c r="DS224">
        <v>9.379199259259259</v>
      </c>
      <c r="DT224">
        <v>9.210452222222221</v>
      </c>
      <c r="DU224">
        <v>273.8977407407407</v>
      </c>
      <c r="DV224">
        <v>9.351561851851853</v>
      </c>
      <c r="DW224">
        <v>499.9894074074074</v>
      </c>
      <c r="DX224">
        <v>89.96532592592592</v>
      </c>
      <c r="DY224">
        <v>0.09992188148148148</v>
      </c>
      <c r="DZ224">
        <v>18.93770740740741</v>
      </c>
      <c r="EA224">
        <v>19.99241481481481</v>
      </c>
      <c r="EB224">
        <v>999.9000000000001</v>
      </c>
      <c r="EC224">
        <v>0</v>
      </c>
      <c r="ED224">
        <v>0</v>
      </c>
      <c r="EE224">
        <v>9997.244444444446</v>
      </c>
      <c r="EF224">
        <v>0</v>
      </c>
      <c r="EG224">
        <v>12.4464</v>
      </c>
      <c r="EH224">
        <v>24.04555185185185</v>
      </c>
      <c r="EI224">
        <v>275.8664444444444</v>
      </c>
      <c r="EJ224">
        <v>251.5503703703704</v>
      </c>
      <c r="EK224">
        <v>0.1687457037037037</v>
      </c>
      <c r="EL224">
        <v>249.2334444444444</v>
      </c>
      <c r="EM224">
        <v>9.210452222222221</v>
      </c>
      <c r="EN224">
        <v>0.8438025925925927</v>
      </c>
      <c r="EO224">
        <v>0.8286213333333335</v>
      </c>
      <c r="EP224">
        <v>4.466341481481482</v>
      </c>
      <c r="EQ224">
        <v>4.207292222222223</v>
      </c>
      <c r="ER224">
        <v>1999.983333333333</v>
      </c>
      <c r="ES224">
        <v>0.9799977777777776</v>
      </c>
      <c r="ET224">
        <v>0.02000192962962963</v>
      </c>
      <c r="EU224">
        <v>0</v>
      </c>
      <c r="EV224">
        <v>203.3968888888889</v>
      </c>
      <c r="EW224">
        <v>5.00078</v>
      </c>
      <c r="EX224">
        <v>4018.107037037038</v>
      </c>
      <c r="EY224">
        <v>16379.50740740741</v>
      </c>
      <c r="EZ224">
        <v>37.9117037037037</v>
      </c>
      <c r="FA224">
        <v>39.77988888888888</v>
      </c>
      <c r="FB224">
        <v>39.16874074074073</v>
      </c>
      <c r="FC224">
        <v>39.35855555555555</v>
      </c>
      <c r="FD224">
        <v>38.83311111111111</v>
      </c>
      <c r="FE224">
        <v>1955.078888888889</v>
      </c>
      <c r="FF224">
        <v>39.9</v>
      </c>
      <c r="FG224">
        <v>0</v>
      </c>
      <c r="FH224">
        <v>1679512750.6</v>
      </c>
      <c r="FI224">
        <v>0</v>
      </c>
      <c r="FJ224">
        <v>203.4076923076923</v>
      </c>
      <c r="FK224">
        <v>-0.4443760785475019</v>
      </c>
      <c r="FL224">
        <v>22.98598288616509</v>
      </c>
      <c r="FM224">
        <v>4018.043076923077</v>
      </c>
      <c r="FN224">
        <v>15</v>
      </c>
      <c r="FO224">
        <v>0</v>
      </c>
      <c r="FP224" t="s">
        <v>431</v>
      </c>
      <c r="FQ224">
        <v>1679456443.1</v>
      </c>
      <c r="FR224">
        <v>1679456433.1</v>
      </c>
      <c r="FS224">
        <v>0</v>
      </c>
      <c r="FT224">
        <v>-0.109</v>
      </c>
      <c r="FU224">
        <v>0.019</v>
      </c>
      <c r="FV224">
        <v>-0.823</v>
      </c>
      <c r="FW224">
        <v>0.271</v>
      </c>
      <c r="FX224">
        <v>420</v>
      </c>
      <c r="FY224">
        <v>24</v>
      </c>
      <c r="FZ224">
        <v>0.71</v>
      </c>
      <c r="GA224">
        <v>0.25</v>
      </c>
      <c r="GB224">
        <v>24.01618</v>
      </c>
      <c r="GC224">
        <v>0.4355212007503895</v>
      </c>
      <c r="GD224">
        <v>0.05715831610535804</v>
      </c>
      <c r="GE224">
        <v>0</v>
      </c>
      <c r="GF224">
        <v>0.1631663</v>
      </c>
      <c r="GG224">
        <v>0.09463598499061915</v>
      </c>
      <c r="GH224">
        <v>0.01689868372270456</v>
      </c>
      <c r="GI224">
        <v>1</v>
      </c>
      <c r="GJ224">
        <v>1</v>
      </c>
      <c r="GK224">
        <v>2</v>
      </c>
      <c r="GL224" t="s">
        <v>432</v>
      </c>
      <c r="GM224">
        <v>3.10105</v>
      </c>
      <c r="GN224">
        <v>2.73562</v>
      </c>
      <c r="GO224">
        <v>0.0580881</v>
      </c>
      <c r="GP224">
        <v>0.0531953</v>
      </c>
      <c r="GQ224">
        <v>0.054103</v>
      </c>
      <c r="GR224">
        <v>0.0540449</v>
      </c>
      <c r="GS224">
        <v>24246.8</v>
      </c>
      <c r="GT224">
        <v>24069.7</v>
      </c>
      <c r="GU224">
        <v>26282.1</v>
      </c>
      <c r="GV224">
        <v>25752.9</v>
      </c>
      <c r="GW224">
        <v>39925.9</v>
      </c>
      <c r="GX224">
        <v>37182.6</v>
      </c>
      <c r="GY224">
        <v>45990.8</v>
      </c>
      <c r="GZ224">
        <v>42532.3</v>
      </c>
      <c r="HA224">
        <v>1.9163</v>
      </c>
      <c r="HB224">
        <v>1.93055</v>
      </c>
      <c r="HC224">
        <v>0.0132546</v>
      </c>
      <c r="HD224">
        <v>0</v>
      </c>
      <c r="HE224">
        <v>19.7697</v>
      </c>
      <c r="HF224">
        <v>999.9</v>
      </c>
      <c r="HG224">
        <v>39.3</v>
      </c>
      <c r="HH224">
        <v>29.6</v>
      </c>
      <c r="HI224">
        <v>18.188</v>
      </c>
      <c r="HJ224">
        <v>60.9234</v>
      </c>
      <c r="HK224">
        <v>25.8173</v>
      </c>
      <c r="HL224">
        <v>1</v>
      </c>
      <c r="HM224">
        <v>-0.0690091</v>
      </c>
      <c r="HN224">
        <v>4.23516</v>
      </c>
      <c r="HO224">
        <v>20.2274</v>
      </c>
      <c r="HP224">
        <v>5.21639</v>
      </c>
      <c r="HQ224">
        <v>11.98</v>
      </c>
      <c r="HR224">
        <v>4.96435</v>
      </c>
      <c r="HS224">
        <v>3.27413</v>
      </c>
      <c r="HT224">
        <v>9999</v>
      </c>
      <c r="HU224">
        <v>9999</v>
      </c>
      <c r="HV224">
        <v>9999</v>
      </c>
      <c r="HW224">
        <v>936.8</v>
      </c>
      <c r="HX224">
        <v>1.86417</v>
      </c>
      <c r="HY224">
        <v>1.86015</v>
      </c>
      <c r="HZ224">
        <v>1.85837</v>
      </c>
      <c r="IA224">
        <v>1.85988</v>
      </c>
      <c r="IB224">
        <v>1.85989</v>
      </c>
      <c r="IC224">
        <v>1.85834</v>
      </c>
      <c r="ID224">
        <v>1.85733</v>
      </c>
      <c r="IE224">
        <v>1.8524</v>
      </c>
      <c r="IF224">
        <v>0</v>
      </c>
      <c r="IG224">
        <v>0</v>
      </c>
      <c r="IH224">
        <v>0</v>
      </c>
      <c r="II224">
        <v>0</v>
      </c>
      <c r="IJ224" t="s">
        <v>433</v>
      </c>
      <c r="IK224" t="s">
        <v>434</v>
      </c>
      <c r="IL224" t="s">
        <v>435</v>
      </c>
      <c r="IM224" t="s">
        <v>435</v>
      </c>
      <c r="IN224" t="s">
        <v>435</v>
      </c>
      <c r="IO224" t="s">
        <v>435</v>
      </c>
      <c r="IP224">
        <v>0</v>
      </c>
      <c r="IQ224">
        <v>100</v>
      </c>
      <c r="IR224">
        <v>100</v>
      </c>
      <c r="IS224">
        <v>-0.599</v>
      </c>
      <c r="IT224">
        <v>0.0276</v>
      </c>
      <c r="IU224">
        <v>-0.3228139330668147</v>
      </c>
      <c r="IV224">
        <v>-0.001399286051689175</v>
      </c>
      <c r="IW224">
        <v>1.297619083215453E-06</v>
      </c>
      <c r="IX224">
        <v>-4.997941095464379E-10</v>
      </c>
      <c r="IY224">
        <v>-0.005634625857734406</v>
      </c>
      <c r="IZ224">
        <v>-0.003512179546530375</v>
      </c>
      <c r="JA224">
        <v>0.0008073039280847738</v>
      </c>
      <c r="JB224">
        <v>-5.485301315548657E-06</v>
      </c>
      <c r="JC224">
        <v>2</v>
      </c>
      <c r="JD224">
        <v>1997</v>
      </c>
      <c r="JE224">
        <v>1</v>
      </c>
      <c r="JF224">
        <v>25</v>
      </c>
      <c r="JG224">
        <v>938.8</v>
      </c>
      <c r="JH224">
        <v>938.9</v>
      </c>
      <c r="JI224">
        <v>0.6604</v>
      </c>
      <c r="JJ224">
        <v>2.64038</v>
      </c>
      <c r="JK224">
        <v>1.49658</v>
      </c>
      <c r="JL224">
        <v>2.39014</v>
      </c>
      <c r="JM224">
        <v>1.54907</v>
      </c>
      <c r="JN224">
        <v>2.41211</v>
      </c>
      <c r="JO224">
        <v>34.715</v>
      </c>
      <c r="JP224">
        <v>24.1838</v>
      </c>
      <c r="JQ224">
        <v>18</v>
      </c>
      <c r="JR224">
        <v>489.977</v>
      </c>
      <c r="JS224">
        <v>510.955</v>
      </c>
      <c r="JT224">
        <v>15.2194</v>
      </c>
      <c r="JU224">
        <v>26.2274</v>
      </c>
      <c r="JV224">
        <v>29.9995</v>
      </c>
      <c r="JW224">
        <v>26.4066</v>
      </c>
      <c r="JX224">
        <v>26.3731</v>
      </c>
      <c r="JY224">
        <v>13.3048</v>
      </c>
      <c r="JZ224">
        <v>43.1638</v>
      </c>
      <c r="KA224">
        <v>43.4979</v>
      </c>
      <c r="KB224">
        <v>15.2235</v>
      </c>
      <c r="KC224">
        <v>199.468</v>
      </c>
      <c r="KD224">
        <v>9.297610000000001</v>
      </c>
      <c r="KE224">
        <v>100.478</v>
      </c>
      <c r="KF224">
        <v>100.902</v>
      </c>
    </row>
    <row r="225" spans="1:292">
      <c r="A225">
        <v>207</v>
      </c>
      <c r="B225">
        <v>1679512773.5</v>
      </c>
      <c r="C225">
        <v>4186</v>
      </c>
      <c r="D225" t="s">
        <v>848</v>
      </c>
      <c r="E225" t="s">
        <v>849</v>
      </c>
      <c r="F225">
        <v>5</v>
      </c>
      <c r="G225" t="s">
        <v>821</v>
      </c>
      <c r="H225">
        <v>1679512765.714286</v>
      </c>
      <c r="I225">
        <f>(J225)/1000</f>
        <v>0</v>
      </c>
      <c r="J225">
        <f>IF(DO225, AM225, AG225)</f>
        <v>0</v>
      </c>
      <c r="K225">
        <f>IF(DO225, AH225, AF225)</f>
        <v>0</v>
      </c>
      <c r="L225">
        <f>DQ225 - IF(AT225&gt;1, K225*DK225*100.0/(AV225*EE225), 0)</f>
        <v>0</v>
      </c>
      <c r="M225">
        <f>((S225-I225/2)*L225-K225)/(S225+I225/2)</f>
        <v>0</v>
      </c>
      <c r="N225">
        <f>M225*(DX225+DY225)/1000.0</f>
        <v>0</v>
      </c>
      <c r="O225">
        <f>(DQ225 - IF(AT225&gt;1, K225*DK225*100.0/(AV225*EE225), 0))*(DX225+DY225)/1000.0</f>
        <v>0</v>
      </c>
      <c r="P225">
        <f>2.0/((1/R225-1/Q225)+SIGN(R225)*SQRT((1/R225-1/Q225)*(1/R225-1/Q225) + 4*DL225/((DL225+1)*(DL225+1))*(2*1/R225*1/Q225-1/Q225*1/Q225)))</f>
        <v>0</v>
      </c>
      <c r="Q225">
        <f>IF(LEFT(DM225,1)&lt;&gt;"0",IF(LEFT(DM225,1)="1",3.0,DN225),$D$5+$E$5*(EE225*DX225/($K$5*1000))+$F$5*(EE225*DX225/($K$5*1000))*MAX(MIN(DK225,$J$5),$I$5)*MAX(MIN(DK225,$J$5),$I$5)+$G$5*MAX(MIN(DK225,$J$5),$I$5)*(EE225*DX225/($K$5*1000))+$H$5*(EE225*DX225/($K$5*1000))*(EE225*DX225/($K$5*1000)))</f>
        <v>0</v>
      </c>
      <c r="R225">
        <f>I225*(1000-(1000*0.61365*exp(17.502*V225/(240.97+V225))/(DX225+DY225)+DS225)/2)/(1000*0.61365*exp(17.502*V225/(240.97+V225))/(DX225+DY225)-DS225)</f>
        <v>0</v>
      </c>
      <c r="S225">
        <f>1/((DL225+1)/(P225/1.6)+1/(Q225/1.37)) + DL225/((DL225+1)/(P225/1.6) + DL225/(Q225/1.37))</f>
        <v>0</v>
      </c>
      <c r="T225">
        <f>(DG225*DJ225)</f>
        <v>0</v>
      </c>
      <c r="U225">
        <f>(DZ225+(T225+2*0.95*5.67E-8*(((DZ225+$B$9)+273)^4-(DZ225+273)^4)-44100*I225)/(1.84*29.3*Q225+8*0.95*5.67E-8*(DZ225+273)^3))</f>
        <v>0</v>
      </c>
      <c r="V225">
        <f>($C$9*EA225+$D$9*EB225+$E$9*U225)</f>
        <v>0</v>
      </c>
      <c r="W225">
        <f>0.61365*exp(17.502*V225/(240.97+V225))</f>
        <v>0</v>
      </c>
      <c r="X225">
        <f>(Y225/Z225*100)</f>
        <v>0</v>
      </c>
      <c r="Y225">
        <f>DS225*(DX225+DY225)/1000</f>
        <v>0</v>
      </c>
      <c r="Z225">
        <f>0.61365*exp(17.502*DZ225/(240.97+DZ225))</f>
        <v>0</v>
      </c>
      <c r="AA225">
        <f>(W225-DS225*(DX225+DY225)/1000)</f>
        <v>0</v>
      </c>
      <c r="AB225">
        <f>(-I225*44100)</f>
        <v>0</v>
      </c>
      <c r="AC225">
        <f>2*29.3*Q225*0.92*(DZ225-V225)</f>
        <v>0</v>
      </c>
      <c r="AD225">
        <f>2*0.95*5.67E-8*(((DZ225+$B$9)+273)^4-(V225+273)^4)</f>
        <v>0</v>
      </c>
      <c r="AE225">
        <f>T225+AD225+AB225+AC225</f>
        <v>0</v>
      </c>
      <c r="AF225">
        <f>DW225*AT225*(DR225-DQ225*(1000-AT225*DT225)/(1000-AT225*DS225))/(100*DK225)</f>
        <v>0</v>
      </c>
      <c r="AG225">
        <f>1000*DW225*AT225*(DS225-DT225)/(100*DK225*(1000-AT225*DS225))</f>
        <v>0</v>
      </c>
      <c r="AH225">
        <f>(AI225 - AJ225 - DX225*1E3/(8.314*(DZ225+273.15)) * AL225/DW225 * AK225) * DW225/(100*DK225) * (1000 - DT225)/1000</f>
        <v>0</v>
      </c>
      <c r="AI225">
        <v>220.4187977790792</v>
      </c>
      <c r="AJ225">
        <v>235.8713818181818</v>
      </c>
      <c r="AK225">
        <v>-3.340383664214324</v>
      </c>
      <c r="AL225">
        <v>67.30913549146528</v>
      </c>
      <c r="AM225">
        <f>(AO225 - AN225 + DX225*1E3/(8.314*(DZ225+273.15)) * AQ225/DW225 * AP225) * DW225/(100*DK225) * 1000/(1000 - AO225)</f>
        <v>0</v>
      </c>
      <c r="AN225">
        <v>9.196134279693288</v>
      </c>
      <c r="AO225">
        <v>9.367473272727278</v>
      </c>
      <c r="AP225">
        <v>-1.035125463923002E-05</v>
      </c>
      <c r="AQ225">
        <v>94.11788988098148</v>
      </c>
      <c r="AR225">
        <v>0</v>
      </c>
      <c r="AS225">
        <v>0</v>
      </c>
      <c r="AT225">
        <f>IF(AR225*$H$15&gt;=AV225,1.0,(AV225/(AV225-AR225*$H$15)))</f>
        <v>0</v>
      </c>
      <c r="AU225">
        <f>(AT225-1)*100</f>
        <v>0</v>
      </c>
      <c r="AV225">
        <f>MAX(0,($B$15+$C$15*EE225)/(1+$D$15*EE225)*DX225/(DZ225+273)*$E$15)</f>
        <v>0</v>
      </c>
      <c r="AW225" t="s">
        <v>429</v>
      </c>
      <c r="AX225" t="s">
        <v>429</v>
      </c>
      <c r="AY225">
        <v>0</v>
      </c>
      <c r="AZ225">
        <v>0</v>
      </c>
      <c r="BA225">
        <f>1-AY225/AZ225</f>
        <v>0</v>
      </c>
      <c r="BB225">
        <v>0</v>
      </c>
      <c r="BC225" t="s">
        <v>429</v>
      </c>
      <c r="BD225" t="s">
        <v>429</v>
      </c>
      <c r="BE225">
        <v>0</v>
      </c>
      <c r="BF225">
        <v>0</v>
      </c>
      <c r="BG225">
        <f>1-BE225/BF225</f>
        <v>0</v>
      </c>
      <c r="BH225">
        <v>0.5</v>
      </c>
      <c r="BI225">
        <f>DH225</f>
        <v>0</v>
      </c>
      <c r="BJ225">
        <f>K225</f>
        <v>0</v>
      </c>
      <c r="BK225">
        <f>BG225*BH225*BI225</f>
        <v>0</v>
      </c>
      <c r="BL225">
        <f>(BJ225-BB225)/BI225</f>
        <v>0</v>
      </c>
      <c r="BM225">
        <f>(AZ225-BF225)/BF225</f>
        <v>0</v>
      </c>
      <c r="BN225">
        <f>AY225/(BA225+AY225/BF225)</f>
        <v>0</v>
      </c>
      <c r="BO225" t="s">
        <v>429</v>
      </c>
      <c r="BP225">
        <v>0</v>
      </c>
      <c r="BQ225">
        <f>IF(BP225&lt;&gt;0, BP225, BN225)</f>
        <v>0</v>
      </c>
      <c r="BR225">
        <f>1-BQ225/BF225</f>
        <v>0</v>
      </c>
      <c r="BS225">
        <f>(BF225-BE225)/(BF225-BQ225)</f>
        <v>0</v>
      </c>
      <c r="BT225">
        <f>(AZ225-BF225)/(AZ225-BQ225)</f>
        <v>0</v>
      </c>
      <c r="BU225">
        <f>(BF225-BE225)/(BF225-AY225)</f>
        <v>0</v>
      </c>
      <c r="BV225">
        <f>(AZ225-BF225)/(AZ225-AY225)</f>
        <v>0</v>
      </c>
      <c r="BW225">
        <f>(BS225*BQ225/BE225)</f>
        <v>0</v>
      </c>
      <c r="BX225">
        <f>(1-BW225)</f>
        <v>0</v>
      </c>
      <c r="DG225">
        <f>$B$13*EF225+$C$13*EG225+$F$13*ER225*(1-EU225)</f>
        <v>0</v>
      </c>
      <c r="DH225">
        <f>DG225*DI225</f>
        <v>0</v>
      </c>
      <c r="DI225">
        <f>($B$13*$D$11+$C$13*$D$11+$F$13*((FE225+EW225)/MAX(FE225+EW225+FF225, 0.1)*$I$11+FF225/MAX(FE225+EW225+FF225, 0.1)*$J$11))/($B$13+$C$13+$F$13)</f>
        <v>0</v>
      </c>
      <c r="DJ225">
        <f>($B$13*$K$11+$C$13*$K$11+$F$13*((FE225+EW225)/MAX(FE225+EW225+FF225, 0.1)*$P$11+FF225/MAX(FE225+EW225+FF225, 0.1)*$Q$11))/($B$13+$C$13+$F$13)</f>
        <v>0</v>
      </c>
      <c r="DK225">
        <v>2.18</v>
      </c>
      <c r="DL225">
        <v>0.5</v>
      </c>
      <c r="DM225" t="s">
        <v>430</v>
      </c>
      <c r="DN225">
        <v>2</v>
      </c>
      <c r="DO225" t="b">
        <v>1</v>
      </c>
      <c r="DP225">
        <v>1679512765.714286</v>
      </c>
      <c r="DQ225">
        <v>257.711</v>
      </c>
      <c r="DR225">
        <v>233.6340357142857</v>
      </c>
      <c r="DS225">
        <v>9.374996785714286</v>
      </c>
      <c r="DT225">
        <v>9.207470000000001</v>
      </c>
      <c r="DU225">
        <v>258.3170357142857</v>
      </c>
      <c r="DV225">
        <v>9.347402142857144</v>
      </c>
      <c r="DW225">
        <v>499.9909642857143</v>
      </c>
      <c r="DX225">
        <v>89.96476071428572</v>
      </c>
      <c r="DY225">
        <v>0.09996527499999999</v>
      </c>
      <c r="DZ225">
        <v>18.94116428571428</v>
      </c>
      <c r="EA225">
        <v>19.99729285714286</v>
      </c>
      <c r="EB225">
        <v>999.9000000000002</v>
      </c>
      <c r="EC225">
        <v>0</v>
      </c>
      <c r="ED225">
        <v>0</v>
      </c>
      <c r="EE225">
        <v>10002.04928571429</v>
      </c>
      <c r="EF225">
        <v>0</v>
      </c>
      <c r="EG225">
        <v>12.4464</v>
      </c>
      <c r="EH225">
        <v>24.07689285714286</v>
      </c>
      <c r="EI225">
        <v>260.1499285714286</v>
      </c>
      <c r="EJ225">
        <v>235.8052857142857</v>
      </c>
      <c r="EK225">
        <v>0.1675265357142857</v>
      </c>
      <c r="EL225">
        <v>233.6340357142857</v>
      </c>
      <c r="EM225">
        <v>9.207470000000001</v>
      </c>
      <c r="EN225">
        <v>0.8434192142857142</v>
      </c>
      <c r="EO225">
        <v>0.8283477499999999</v>
      </c>
      <c r="EP225">
        <v>4.459851071428571</v>
      </c>
      <c r="EQ225">
        <v>4.202585714285715</v>
      </c>
      <c r="ER225">
        <v>1999.9725</v>
      </c>
      <c r="ES225">
        <v>0.9799981428571428</v>
      </c>
      <c r="ET225">
        <v>0.02000156071428571</v>
      </c>
      <c r="EU225">
        <v>0</v>
      </c>
      <c r="EV225">
        <v>203.3973571428571</v>
      </c>
      <c r="EW225">
        <v>5.00078</v>
      </c>
      <c r="EX225">
        <v>4019.829642857143</v>
      </c>
      <c r="EY225">
        <v>16379.40714285714</v>
      </c>
      <c r="EZ225">
        <v>37.99307142857143</v>
      </c>
      <c r="FA225">
        <v>39.86589285714285</v>
      </c>
      <c r="FB225">
        <v>39.22525</v>
      </c>
      <c r="FC225">
        <v>39.47521428571429</v>
      </c>
      <c r="FD225">
        <v>38.91717857142856</v>
      </c>
      <c r="FE225">
        <v>1955.071071428571</v>
      </c>
      <c r="FF225">
        <v>39.9</v>
      </c>
      <c r="FG225">
        <v>0</v>
      </c>
      <c r="FH225">
        <v>1679512756</v>
      </c>
      <c r="FI225">
        <v>0</v>
      </c>
      <c r="FJ225">
        <v>203.41288</v>
      </c>
      <c r="FK225">
        <v>-0.03446155789570407</v>
      </c>
      <c r="FL225">
        <v>23.46384610510061</v>
      </c>
      <c r="FM225">
        <v>4020.1812</v>
      </c>
      <c r="FN225">
        <v>15</v>
      </c>
      <c r="FO225">
        <v>0</v>
      </c>
      <c r="FP225" t="s">
        <v>431</v>
      </c>
      <c r="FQ225">
        <v>1679456443.1</v>
      </c>
      <c r="FR225">
        <v>1679456433.1</v>
      </c>
      <c r="FS225">
        <v>0</v>
      </c>
      <c r="FT225">
        <v>-0.109</v>
      </c>
      <c r="FU225">
        <v>0.019</v>
      </c>
      <c r="FV225">
        <v>-0.823</v>
      </c>
      <c r="FW225">
        <v>0.271</v>
      </c>
      <c r="FX225">
        <v>420</v>
      </c>
      <c r="FY225">
        <v>24</v>
      </c>
      <c r="FZ225">
        <v>0.71</v>
      </c>
      <c r="GA225">
        <v>0.25</v>
      </c>
      <c r="GB225">
        <v>24.0667225</v>
      </c>
      <c r="GC225">
        <v>0.4974157598499034</v>
      </c>
      <c r="GD225">
        <v>0.06171212801184228</v>
      </c>
      <c r="GE225">
        <v>0</v>
      </c>
      <c r="GF225">
        <v>0.16822075</v>
      </c>
      <c r="GG225">
        <v>-0.02028884803001919</v>
      </c>
      <c r="GH225">
        <v>0.01208189681869118</v>
      </c>
      <c r="GI225">
        <v>1</v>
      </c>
      <c r="GJ225">
        <v>1</v>
      </c>
      <c r="GK225">
        <v>2</v>
      </c>
      <c r="GL225" t="s">
        <v>432</v>
      </c>
      <c r="GM225">
        <v>3.10097</v>
      </c>
      <c r="GN225">
        <v>2.73551</v>
      </c>
      <c r="GO225">
        <v>0.0548304</v>
      </c>
      <c r="GP225">
        <v>0.0498163</v>
      </c>
      <c r="GQ225">
        <v>0.0540891</v>
      </c>
      <c r="GR225">
        <v>0.0541677</v>
      </c>
      <c r="GS225">
        <v>24330.9</v>
      </c>
      <c r="GT225">
        <v>24155.8</v>
      </c>
      <c r="GU225">
        <v>26282.3</v>
      </c>
      <c r="GV225">
        <v>25753</v>
      </c>
      <c r="GW225">
        <v>39926.6</v>
      </c>
      <c r="GX225">
        <v>37177.2</v>
      </c>
      <c r="GY225">
        <v>45991.4</v>
      </c>
      <c r="GZ225">
        <v>42532.1</v>
      </c>
      <c r="HA225">
        <v>1.9164</v>
      </c>
      <c r="HB225">
        <v>1.93037</v>
      </c>
      <c r="HC225">
        <v>0.0149682</v>
      </c>
      <c r="HD225">
        <v>0</v>
      </c>
      <c r="HE225">
        <v>19.7718</v>
      </c>
      <c r="HF225">
        <v>999.9</v>
      </c>
      <c r="HG225">
        <v>39.2</v>
      </c>
      <c r="HH225">
        <v>29.6</v>
      </c>
      <c r="HI225">
        <v>18.14</v>
      </c>
      <c r="HJ225">
        <v>60.9034</v>
      </c>
      <c r="HK225">
        <v>26.0256</v>
      </c>
      <c r="HL225">
        <v>1</v>
      </c>
      <c r="HM225">
        <v>-0.0696214</v>
      </c>
      <c r="HN225">
        <v>4.23686</v>
      </c>
      <c r="HO225">
        <v>20.2274</v>
      </c>
      <c r="HP225">
        <v>5.21609</v>
      </c>
      <c r="HQ225">
        <v>11.98</v>
      </c>
      <c r="HR225">
        <v>4.9648</v>
      </c>
      <c r="HS225">
        <v>3.27395</v>
      </c>
      <c r="HT225">
        <v>9999</v>
      </c>
      <c r="HU225">
        <v>9999</v>
      </c>
      <c r="HV225">
        <v>9999</v>
      </c>
      <c r="HW225">
        <v>936.8</v>
      </c>
      <c r="HX225">
        <v>1.86417</v>
      </c>
      <c r="HY225">
        <v>1.86013</v>
      </c>
      <c r="HZ225">
        <v>1.85837</v>
      </c>
      <c r="IA225">
        <v>1.85988</v>
      </c>
      <c r="IB225">
        <v>1.85989</v>
      </c>
      <c r="IC225">
        <v>1.85832</v>
      </c>
      <c r="ID225">
        <v>1.85732</v>
      </c>
      <c r="IE225">
        <v>1.85238</v>
      </c>
      <c r="IF225">
        <v>0</v>
      </c>
      <c r="IG225">
        <v>0</v>
      </c>
      <c r="IH225">
        <v>0</v>
      </c>
      <c r="II225">
        <v>0</v>
      </c>
      <c r="IJ225" t="s">
        <v>433</v>
      </c>
      <c r="IK225" t="s">
        <v>434</v>
      </c>
      <c r="IL225" t="s">
        <v>435</v>
      </c>
      <c r="IM225" t="s">
        <v>435</v>
      </c>
      <c r="IN225" t="s">
        <v>435</v>
      </c>
      <c r="IO225" t="s">
        <v>435</v>
      </c>
      <c r="IP225">
        <v>0</v>
      </c>
      <c r="IQ225">
        <v>100</v>
      </c>
      <c r="IR225">
        <v>100</v>
      </c>
      <c r="IS225">
        <v>-0.584</v>
      </c>
      <c r="IT225">
        <v>0.0275</v>
      </c>
      <c r="IU225">
        <v>-0.3228139330668147</v>
      </c>
      <c r="IV225">
        <v>-0.001399286051689175</v>
      </c>
      <c r="IW225">
        <v>1.297619083215453E-06</v>
      </c>
      <c r="IX225">
        <v>-4.997941095464379E-10</v>
      </c>
      <c r="IY225">
        <v>-0.005634625857734406</v>
      </c>
      <c r="IZ225">
        <v>-0.003512179546530375</v>
      </c>
      <c r="JA225">
        <v>0.0008073039280847738</v>
      </c>
      <c r="JB225">
        <v>-5.485301315548657E-06</v>
      </c>
      <c r="JC225">
        <v>2</v>
      </c>
      <c r="JD225">
        <v>1997</v>
      </c>
      <c r="JE225">
        <v>1</v>
      </c>
      <c r="JF225">
        <v>25</v>
      </c>
      <c r="JG225">
        <v>938.8</v>
      </c>
      <c r="JH225">
        <v>939</v>
      </c>
      <c r="JI225">
        <v>0.622559</v>
      </c>
      <c r="JJ225">
        <v>2.64282</v>
      </c>
      <c r="JK225">
        <v>1.49658</v>
      </c>
      <c r="JL225">
        <v>2.39014</v>
      </c>
      <c r="JM225">
        <v>1.54907</v>
      </c>
      <c r="JN225">
        <v>2.42554</v>
      </c>
      <c r="JO225">
        <v>34.6921</v>
      </c>
      <c r="JP225">
        <v>24.1838</v>
      </c>
      <c r="JQ225">
        <v>18</v>
      </c>
      <c r="JR225">
        <v>489.996</v>
      </c>
      <c r="JS225">
        <v>510.799</v>
      </c>
      <c r="JT225">
        <v>15.2246</v>
      </c>
      <c r="JU225">
        <v>26.222</v>
      </c>
      <c r="JV225">
        <v>29.9996</v>
      </c>
      <c r="JW225">
        <v>26.4018</v>
      </c>
      <c r="JX225">
        <v>26.3689</v>
      </c>
      <c r="JY225">
        <v>12.5549</v>
      </c>
      <c r="JZ225">
        <v>43.1638</v>
      </c>
      <c r="KA225">
        <v>43.4979</v>
      </c>
      <c r="KB225">
        <v>15.2248</v>
      </c>
      <c r="KC225">
        <v>179.434</v>
      </c>
      <c r="KD225">
        <v>9.30133</v>
      </c>
      <c r="KE225">
        <v>100.479</v>
      </c>
      <c r="KF225">
        <v>100.901</v>
      </c>
    </row>
    <row r="226" spans="1:292">
      <c r="A226">
        <v>208</v>
      </c>
      <c r="B226">
        <v>1679512778.5</v>
      </c>
      <c r="C226">
        <v>4191</v>
      </c>
      <c r="D226" t="s">
        <v>850</v>
      </c>
      <c r="E226" t="s">
        <v>851</v>
      </c>
      <c r="F226">
        <v>5</v>
      </c>
      <c r="G226" t="s">
        <v>821</v>
      </c>
      <c r="H226">
        <v>1679512771</v>
      </c>
      <c r="I226">
        <f>(J226)/1000</f>
        <v>0</v>
      </c>
      <c r="J226">
        <f>IF(DO226, AM226, AG226)</f>
        <v>0</v>
      </c>
      <c r="K226">
        <f>IF(DO226, AH226, AF226)</f>
        <v>0</v>
      </c>
      <c r="L226">
        <f>DQ226 - IF(AT226&gt;1, K226*DK226*100.0/(AV226*EE226), 0)</f>
        <v>0</v>
      </c>
      <c r="M226">
        <f>((S226-I226/2)*L226-K226)/(S226+I226/2)</f>
        <v>0</v>
      </c>
      <c r="N226">
        <f>M226*(DX226+DY226)/1000.0</f>
        <v>0</v>
      </c>
      <c r="O226">
        <f>(DQ226 - IF(AT226&gt;1, K226*DK226*100.0/(AV226*EE226), 0))*(DX226+DY226)/1000.0</f>
        <v>0</v>
      </c>
      <c r="P226">
        <f>2.0/((1/R226-1/Q226)+SIGN(R226)*SQRT((1/R226-1/Q226)*(1/R226-1/Q226) + 4*DL226/((DL226+1)*(DL226+1))*(2*1/R226*1/Q226-1/Q226*1/Q226)))</f>
        <v>0</v>
      </c>
      <c r="Q226">
        <f>IF(LEFT(DM226,1)&lt;&gt;"0",IF(LEFT(DM226,1)="1",3.0,DN226),$D$5+$E$5*(EE226*DX226/($K$5*1000))+$F$5*(EE226*DX226/($K$5*1000))*MAX(MIN(DK226,$J$5),$I$5)*MAX(MIN(DK226,$J$5),$I$5)+$G$5*MAX(MIN(DK226,$J$5),$I$5)*(EE226*DX226/($K$5*1000))+$H$5*(EE226*DX226/($K$5*1000))*(EE226*DX226/($K$5*1000)))</f>
        <v>0</v>
      </c>
      <c r="R226">
        <f>I226*(1000-(1000*0.61365*exp(17.502*V226/(240.97+V226))/(DX226+DY226)+DS226)/2)/(1000*0.61365*exp(17.502*V226/(240.97+V226))/(DX226+DY226)-DS226)</f>
        <v>0</v>
      </c>
      <c r="S226">
        <f>1/((DL226+1)/(P226/1.6)+1/(Q226/1.37)) + DL226/((DL226+1)/(P226/1.6) + DL226/(Q226/1.37))</f>
        <v>0</v>
      </c>
      <c r="T226">
        <f>(DG226*DJ226)</f>
        <v>0</v>
      </c>
      <c r="U226">
        <f>(DZ226+(T226+2*0.95*5.67E-8*(((DZ226+$B$9)+273)^4-(DZ226+273)^4)-44100*I226)/(1.84*29.3*Q226+8*0.95*5.67E-8*(DZ226+273)^3))</f>
        <v>0</v>
      </c>
      <c r="V226">
        <f>($C$9*EA226+$D$9*EB226+$E$9*U226)</f>
        <v>0</v>
      </c>
      <c r="W226">
        <f>0.61365*exp(17.502*V226/(240.97+V226))</f>
        <v>0</v>
      </c>
      <c r="X226">
        <f>(Y226/Z226*100)</f>
        <v>0</v>
      </c>
      <c r="Y226">
        <f>DS226*(DX226+DY226)/1000</f>
        <v>0</v>
      </c>
      <c r="Z226">
        <f>0.61365*exp(17.502*DZ226/(240.97+DZ226))</f>
        <v>0</v>
      </c>
      <c r="AA226">
        <f>(W226-DS226*(DX226+DY226)/1000)</f>
        <v>0</v>
      </c>
      <c r="AB226">
        <f>(-I226*44100)</f>
        <v>0</v>
      </c>
      <c r="AC226">
        <f>2*29.3*Q226*0.92*(DZ226-V226)</f>
        <v>0</v>
      </c>
      <c r="AD226">
        <f>2*0.95*5.67E-8*(((DZ226+$B$9)+273)^4-(V226+273)^4)</f>
        <v>0</v>
      </c>
      <c r="AE226">
        <f>T226+AD226+AB226+AC226</f>
        <v>0</v>
      </c>
      <c r="AF226">
        <f>DW226*AT226*(DR226-DQ226*(1000-AT226*DT226)/(1000-AT226*DS226))/(100*DK226)</f>
        <v>0</v>
      </c>
      <c r="AG226">
        <f>1000*DW226*AT226*(DS226-DT226)/(100*DK226*(1000-AT226*DS226))</f>
        <v>0</v>
      </c>
      <c r="AH226">
        <f>(AI226 - AJ226 - DX226*1E3/(8.314*(DZ226+273.15)) * AL226/DW226 * AK226) * DW226/(100*DK226) * (1000 - DT226)/1000</f>
        <v>0</v>
      </c>
      <c r="AI226">
        <v>203.5921413252529</v>
      </c>
      <c r="AJ226">
        <v>219.1614363636363</v>
      </c>
      <c r="AK226">
        <v>-3.346982878320512</v>
      </c>
      <c r="AL226">
        <v>67.30913549146528</v>
      </c>
      <c r="AM226">
        <f>(AO226 - AN226 + DX226*1E3/(8.314*(DZ226+273.15)) * AQ226/DW226 * AP226) * DW226/(100*DK226) * 1000/(1000 - AO226)</f>
        <v>0</v>
      </c>
      <c r="AN226">
        <v>9.231771870401246</v>
      </c>
      <c r="AO226">
        <v>9.379089878787878</v>
      </c>
      <c r="AP226">
        <v>1.396524275269558E-05</v>
      </c>
      <c r="AQ226">
        <v>94.11788988098148</v>
      </c>
      <c r="AR226">
        <v>0</v>
      </c>
      <c r="AS226">
        <v>0</v>
      </c>
      <c r="AT226">
        <f>IF(AR226*$H$15&gt;=AV226,1.0,(AV226/(AV226-AR226*$H$15)))</f>
        <v>0</v>
      </c>
      <c r="AU226">
        <f>(AT226-1)*100</f>
        <v>0</v>
      </c>
      <c r="AV226">
        <f>MAX(0,($B$15+$C$15*EE226)/(1+$D$15*EE226)*DX226/(DZ226+273)*$E$15)</f>
        <v>0</v>
      </c>
      <c r="AW226" t="s">
        <v>429</v>
      </c>
      <c r="AX226" t="s">
        <v>429</v>
      </c>
      <c r="AY226">
        <v>0</v>
      </c>
      <c r="AZ226">
        <v>0</v>
      </c>
      <c r="BA226">
        <f>1-AY226/AZ226</f>
        <v>0</v>
      </c>
      <c r="BB226">
        <v>0</v>
      </c>
      <c r="BC226" t="s">
        <v>429</v>
      </c>
      <c r="BD226" t="s">
        <v>429</v>
      </c>
      <c r="BE226">
        <v>0</v>
      </c>
      <c r="BF226">
        <v>0</v>
      </c>
      <c r="BG226">
        <f>1-BE226/BF226</f>
        <v>0</v>
      </c>
      <c r="BH226">
        <v>0.5</v>
      </c>
      <c r="BI226">
        <f>DH226</f>
        <v>0</v>
      </c>
      <c r="BJ226">
        <f>K226</f>
        <v>0</v>
      </c>
      <c r="BK226">
        <f>BG226*BH226*BI226</f>
        <v>0</v>
      </c>
      <c r="BL226">
        <f>(BJ226-BB226)/BI226</f>
        <v>0</v>
      </c>
      <c r="BM226">
        <f>(AZ226-BF226)/BF226</f>
        <v>0</v>
      </c>
      <c r="BN226">
        <f>AY226/(BA226+AY226/BF226)</f>
        <v>0</v>
      </c>
      <c r="BO226" t="s">
        <v>429</v>
      </c>
      <c r="BP226">
        <v>0</v>
      </c>
      <c r="BQ226">
        <f>IF(BP226&lt;&gt;0, BP226, BN226)</f>
        <v>0</v>
      </c>
      <c r="BR226">
        <f>1-BQ226/BF226</f>
        <v>0</v>
      </c>
      <c r="BS226">
        <f>(BF226-BE226)/(BF226-BQ226)</f>
        <v>0</v>
      </c>
      <c r="BT226">
        <f>(AZ226-BF226)/(AZ226-BQ226)</f>
        <v>0</v>
      </c>
      <c r="BU226">
        <f>(BF226-BE226)/(BF226-AY226)</f>
        <v>0</v>
      </c>
      <c r="BV226">
        <f>(AZ226-BF226)/(AZ226-AY226)</f>
        <v>0</v>
      </c>
      <c r="BW226">
        <f>(BS226*BQ226/BE226)</f>
        <v>0</v>
      </c>
      <c r="BX226">
        <f>(1-BW226)</f>
        <v>0</v>
      </c>
      <c r="DG226">
        <f>$B$13*EF226+$C$13*EG226+$F$13*ER226*(1-EU226)</f>
        <v>0</v>
      </c>
      <c r="DH226">
        <f>DG226*DI226</f>
        <v>0</v>
      </c>
      <c r="DI226">
        <f>($B$13*$D$11+$C$13*$D$11+$F$13*((FE226+EW226)/MAX(FE226+EW226+FF226, 0.1)*$I$11+FF226/MAX(FE226+EW226+FF226, 0.1)*$J$11))/($B$13+$C$13+$F$13)</f>
        <v>0</v>
      </c>
      <c r="DJ226">
        <f>($B$13*$K$11+$C$13*$K$11+$F$13*((FE226+EW226)/MAX(FE226+EW226+FF226, 0.1)*$P$11+FF226/MAX(FE226+EW226+FF226, 0.1)*$Q$11))/($B$13+$C$13+$F$13)</f>
        <v>0</v>
      </c>
      <c r="DK226">
        <v>2.18</v>
      </c>
      <c r="DL226">
        <v>0.5</v>
      </c>
      <c r="DM226" t="s">
        <v>430</v>
      </c>
      <c r="DN226">
        <v>2</v>
      </c>
      <c r="DO226" t="b">
        <v>1</v>
      </c>
      <c r="DP226">
        <v>1679512771</v>
      </c>
      <c r="DQ226">
        <v>240.2551851851852</v>
      </c>
      <c r="DR226">
        <v>216.0888888888889</v>
      </c>
      <c r="DS226">
        <v>9.372361481481482</v>
      </c>
      <c r="DT226">
        <v>9.212563703703703</v>
      </c>
      <c r="DU226">
        <v>240.8464444444444</v>
      </c>
      <c r="DV226">
        <v>9.344793333333334</v>
      </c>
      <c r="DW226">
        <v>500.0068148148149</v>
      </c>
      <c r="DX226">
        <v>89.96589999999999</v>
      </c>
      <c r="DY226">
        <v>0.09999137037037037</v>
      </c>
      <c r="DZ226">
        <v>18.9429037037037</v>
      </c>
      <c r="EA226">
        <v>20.00174814814815</v>
      </c>
      <c r="EB226">
        <v>999.9000000000001</v>
      </c>
      <c r="EC226">
        <v>0</v>
      </c>
      <c r="ED226">
        <v>0</v>
      </c>
      <c r="EE226">
        <v>9996.891851851853</v>
      </c>
      <c r="EF226">
        <v>0</v>
      </c>
      <c r="EG226">
        <v>12.4464</v>
      </c>
      <c r="EH226">
        <v>24.16628148148148</v>
      </c>
      <c r="EI226">
        <v>242.5281851851852</v>
      </c>
      <c r="EJ226">
        <v>218.098</v>
      </c>
      <c r="EK226">
        <v>0.1597975185185185</v>
      </c>
      <c r="EL226">
        <v>216.0888888888889</v>
      </c>
      <c r="EM226">
        <v>9.212563703703703</v>
      </c>
      <c r="EN226">
        <v>0.8431928148148148</v>
      </c>
      <c r="EO226">
        <v>0.8288165925925925</v>
      </c>
      <c r="EP226">
        <v>4.456018148148148</v>
      </c>
      <c r="EQ226">
        <v>4.210646666666666</v>
      </c>
      <c r="ER226">
        <v>1999.97</v>
      </c>
      <c r="ES226">
        <v>0.9799986666666667</v>
      </c>
      <c r="ET226">
        <v>0.02000103333333333</v>
      </c>
      <c r="EU226">
        <v>0</v>
      </c>
      <c r="EV226">
        <v>203.4319259259259</v>
      </c>
      <c r="EW226">
        <v>5.00078</v>
      </c>
      <c r="EX226">
        <v>4021.866666666667</v>
      </c>
      <c r="EY226">
        <v>16379.37777777778</v>
      </c>
      <c r="EZ226">
        <v>38.08544444444443</v>
      </c>
      <c r="FA226">
        <v>39.95811111111111</v>
      </c>
      <c r="FB226">
        <v>39.33307407407407</v>
      </c>
      <c r="FC226">
        <v>39.62018518518518</v>
      </c>
      <c r="FD226">
        <v>39.00670370370371</v>
      </c>
      <c r="FE226">
        <v>1955.07</v>
      </c>
      <c r="FF226">
        <v>39.9</v>
      </c>
      <c r="FG226">
        <v>0</v>
      </c>
      <c r="FH226">
        <v>1679512760.8</v>
      </c>
      <c r="FI226">
        <v>0</v>
      </c>
      <c r="FJ226">
        <v>203.4316</v>
      </c>
      <c r="FK226">
        <v>1.273230757539068</v>
      </c>
      <c r="FL226">
        <v>22.42384617843749</v>
      </c>
      <c r="FM226">
        <v>4022.026400000001</v>
      </c>
      <c r="FN226">
        <v>15</v>
      </c>
      <c r="FO226">
        <v>0</v>
      </c>
      <c r="FP226" t="s">
        <v>431</v>
      </c>
      <c r="FQ226">
        <v>1679456443.1</v>
      </c>
      <c r="FR226">
        <v>1679456433.1</v>
      </c>
      <c r="FS226">
        <v>0</v>
      </c>
      <c r="FT226">
        <v>-0.109</v>
      </c>
      <c r="FU226">
        <v>0.019</v>
      </c>
      <c r="FV226">
        <v>-0.823</v>
      </c>
      <c r="FW226">
        <v>0.271</v>
      </c>
      <c r="FX226">
        <v>420</v>
      </c>
      <c r="FY226">
        <v>24</v>
      </c>
      <c r="FZ226">
        <v>0.71</v>
      </c>
      <c r="GA226">
        <v>0.25</v>
      </c>
      <c r="GB226">
        <v>24.1091075</v>
      </c>
      <c r="GC226">
        <v>0.8844799249530112</v>
      </c>
      <c r="GD226">
        <v>0.09186616185380791</v>
      </c>
      <c r="GE226">
        <v>0</v>
      </c>
      <c r="GF226">
        <v>0.1621786</v>
      </c>
      <c r="GG226">
        <v>-0.0673588367729835</v>
      </c>
      <c r="GH226">
        <v>0.01483891483026977</v>
      </c>
      <c r="GI226">
        <v>1</v>
      </c>
      <c r="GJ226">
        <v>1</v>
      </c>
      <c r="GK226">
        <v>2</v>
      </c>
      <c r="GL226" t="s">
        <v>432</v>
      </c>
      <c r="GM226">
        <v>3.10117</v>
      </c>
      <c r="GN226">
        <v>2.73526</v>
      </c>
      <c r="GO226">
        <v>0.0514873</v>
      </c>
      <c r="GP226">
        <v>0.0463247</v>
      </c>
      <c r="GQ226">
        <v>0.0541397</v>
      </c>
      <c r="GR226">
        <v>0.0540975</v>
      </c>
      <c r="GS226">
        <v>24417</v>
      </c>
      <c r="GT226">
        <v>24245</v>
      </c>
      <c r="GU226">
        <v>26282.3</v>
      </c>
      <c r="GV226">
        <v>25753.3</v>
      </c>
      <c r="GW226">
        <v>39924.2</v>
      </c>
      <c r="GX226">
        <v>37180</v>
      </c>
      <c r="GY226">
        <v>45991.7</v>
      </c>
      <c r="GZ226">
        <v>42532.6</v>
      </c>
      <c r="HA226">
        <v>1.91683</v>
      </c>
      <c r="HB226">
        <v>1.9303</v>
      </c>
      <c r="HC226">
        <v>0.0142679</v>
      </c>
      <c r="HD226">
        <v>0</v>
      </c>
      <c r="HE226">
        <v>19.7735</v>
      </c>
      <c r="HF226">
        <v>999.9</v>
      </c>
      <c r="HG226">
        <v>39.1</v>
      </c>
      <c r="HH226">
        <v>29.7</v>
      </c>
      <c r="HI226">
        <v>18.1978</v>
      </c>
      <c r="HJ226">
        <v>60.6134</v>
      </c>
      <c r="HK226">
        <v>25.8934</v>
      </c>
      <c r="HL226">
        <v>1</v>
      </c>
      <c r="HM226">
        <v>-0.06978910000000001</v>
      </c>
      <c r="HN226">
        <v>4.32658</v>
      </c>
      <c r="HO226">
        <v>20.2253</v>
      </c>
      <c r="HP226">
        <v>5.21504</v>
      </c>
      <c r="HQ226">
        <v>11.98</v>
      </c>
      <c r="HR226">
        <v>4.96465</v>
      </c>
      <c r="HS226">
        <v>3.27395</v>
      </c>
      <c r="HT226">
        <v>9999</v>
      </c>
      <c r="HU226">
        <v>9999</v>
      </c>
      <c r="HV226">
        <v>9999</v>
      </c>
      <c r="HW226">
        <v>936.8</v>
      </c>
      <c r="HX226">
        <v>1.86417</v>
      </c>
      <c r="HY226">
        <v>1.86015</v>
      </c>
      <c r="HZ226">
        <v>1.85837</v>
      </c>
      <c r="IA226">
        <v>1.85989</v>
      </c>
      <c r="IB226">
        <v>1.85989</v>
      </c>
      <c r="IC226">
        <v>1.85834</v>
      </c>
      <c r="ID226">
        <v>1.85731</v>
      </c>
      <c r="IE226">
        <v>1.85238</v>
      </c>
      <c r="IF226">
        <v>0</v>
      </c>
      <c r="IG226">
        <v>0</v>
      </c>
      <c r="IH226">
        <v>0</v>
      </c>
      <c r="II226">
        <v>0</v>
      </c>
      <c r="IJ226" t="s">
        <v>433</v>
      </c>
      <c r="IK226" t="s">
        <v>434</v>
      </c>
      <c r="IL226" t="s">
        <v>435</v>
      </c>
      <c r="IM226" t="s">
        <v>435</v>
      </c>
      <c r="IN226" t="s">
        <v>435</v>
      </c>
      <c r="IO226" t="s">
        <v>435</v>
      </c>
      <c r="IP226">
        <v>0</v>
      </c>
      <c r="IQ226">
        <v>100</v>
      </c>
      <c r="IR226">
        <v>100</v>
      </c>
      <c r="IS226">
        <v>-0.57</v>
      </c>
      <c r="IT226">
        <v>0.0276</v>
      </c>
      <c r="IU226">
        <v>-0.3228139330668147</v>
      </c>
      <c r="IV226">
        <v>-0.001399286051689175</v>
      </c>
      <c r="IW226">
        <v>1.297619083215453E-06</v>
      </c>
      <c r="IX226">
        <v>-4.997941095464379E-10</v>
      </c>
      <c r="IY226">
        <v>-0.005634625857734406</v>
      </c>
      <c r="IZ226">
        <v>-0.003512179546530375</v>
      </c>
      <c r="JA226">
        <v>0.0008073039280847738</v>
      </c>
      <c r="JB226">
        <v>-5.485301315548657E-06</v>
      </c>
      <c r="JC226">
        <v>2</v>
      </c>
      <c r="JD226">
        <v>1997</v>
      </c>
      <c r="JE226">
        <v>1</v>
      </c>
      <c r="JF226">
        <v>25</v>
      </c>
      <c r="JG226">
        <v>938.9</v>
      </c>
      <c r="JH226">
        <v>939.1</v>
      </c>
      <c r="JI226">
        <v>0.581055</v>
      </c>
      <c r="JJ226">
        <v>2.64526</v>
      </c>
      <c r="JK226">
        <v>1.49658</v>
      </c>
      <c r="JL226">
        <v>2.39014</v>
      </c>
      <c r="JM226">
        <v>1.54907</v>
      </c>
      <c r="JN226">
        <v>2.41821</v>
      </c>
      <c r="JO226">
        <v>34.715</v>
      </c>
      <c r="JP226">
        <v>24.1838</v>
      </c>
      <c r="JQ226">
        <v>18</v>
      </c>
      <c r="JR226">
        <v>490.202</v>
      </c>
      <c r="JS226">
        <v>510.707</v>
      </c>
      <c r="JT226">
        <v>15.2254</v>
      </c>
      <c r="JU226">
        <v>26.2163</v>
      </c>
      <c r="JV226">
        <v>29.9997</v>
      </c>
      <c r="JW226">
        <v>26.3967</v>
      </c>
      <c r="JX226">
        <v>26.3643</v>
      </c>
      <c r="JY226">
        <v>11.7259</v>
      </c>
      <c r="JZ226">
        <v>42.8823</v>
      </c>
      <c r="KA226">
        <v>43.1076</v>
      </c>
      <c r="KB226">
        <v>15.1834</v>
      </c>
      <c r="KC226">
        <v>166.075</v>
      </c>
      <c r="KD226">
        <v>9.299329999999999</v>
      </c>
      <c r="KE226">
        <v>100.48</v>
      </c>
      <c r="KF226">
        <v>100.903</v>
      </c>
    </row>
    <row r="227" spans="1:292">
      <c r="A227">
        <v>209</v>
      </c>
      <c r="B227">
        <v>1679512783.5</v>
      </c>
      <c r="C227">
        <v>4196</v>
      </c>
      <c r="D227" t="s">
        <v>852</v>
      </c>
      <c r="E227" t="s">
        <v>853</v>
      </c>
      <c r="F227">
        <v>5</v>
      </c>
      <c r="G227" t="s">
        <v>821</v>
      </c>
      <c r="H227">
        <v>1679512775.714286</v>
      </c>
      <c r="I227">
        <f>(J227)/1000</f>
        <v>0</v>
      </c>
      <c r="J227">
        <f>IF(DO227, AM227, AG227)</f>
        <v>0</v>
      </c>
      <c r="K227">
        <f>IF(DO227, AH227, AF227)</f>
        <v>0</v>
      </c>
      <c r="L227">
        <f>DQ227 - IF(AT227&gt;1, K227*DK227*100.0/(AV227*EE227), 0)</f>
        <v>0</v>
      </c>
      <c r="M227">
        <f>((S227-I227/2)*L227-K227)/(S227+I227/2)</f>
        <v>0</v>
      </c>
      <c r="N227">
        <f>M227*(DX227+DY227)/1000.0</f>
        <v>0</v>
      </c>
      <c r="O227">
        <f>(DQ227 - IF(AT227&gt;1, K227*DK227*100.0/(AV227*EE227), 0))*(DX227+DY227)/1000.0</f>
        <v>0</v>
      </c>
      <c r="P227">
        <f>2.0/((1/R227-1/Q227)+SIGN(R227)*SQRT((1/R227-1/Q227)*(1/R227-1/Q227) + 4*DL227/((DL227+1)*(DL227+1))*(2*1/R227*1/Q227-1/Q227*1/Q227)))</f>
        <v>0</v>
      </c>
      <c r="Q227">
        <f>IF(LEFT(DM227,1)&lt;&gt;"0",IF(LEFT(DM227,1)="1",3.0,DN227),$D$5+$E$5*(EE227*DX227/($K$5*1000))+$F$5*(EE227*DX227/($K$5*1000))*MAX(MIN(DK227,$J$5),$I$5)*MAX(MIN(DK227,$J$5),$I$5)+$G$5*MAX(MIN(DK227,$J$5),$I$5)*(EE227*DX227/($K$5*1000))+$H$5*(EE227*DX227/($K$5*1000))*(EE227*DX227/($K$5*1000)))</f>
        <v>0</v>
      </c>
      <c r="R227">
        <f>I227*(1000-(1000*0.61365*exp(17.502*V227/(240.97+V227))/(DX227+DY227)+DS227)/2)/(1000*0.61365*exp(17.502*V227/(240.97+V227))/(DX227+DY227)-DS227)</f>
        <v>0</v>
      </c>
      <c r="S227">
        <f>1/((DL227+1)/(P227/1.6)+1/(Q227/1.37)) + DL227/((DL227+1)/(P227/1.6) + DL227/(Q227/1.37))</f>
        <v>0</v>
      </c>
      <c r="T227">
        <f>(DG227*DJ227)</f>
        <v>0</v>
      </c>
      <c r="U227">
        <f>(DZ227+(T227+2*0.95*5.67E-8*(((DZ227+$B$9)+273)^4-(DZ227+273)^4)-44100*I227)/(1.84*29.3*Q227+8*0.95*5.67E-8*(DZ227+273)^3))</f>
        <v>0</v>
      </c>
      <c r="V227">
        <f>($C$9*EA227+$D$9*EB227+$E$9*U227)</f>
        <v>0</v>
      </c>
      <c r="W227">
        <f>0.61365*exp(17.502*V227/(240.97+V227))</f>
        <v>0</v>
      </c>
      <c r="X227">
        <f>(Y227/Z227*100)</f>
        <v>0</v>
      </c>
      <c r="Y227">
        <f>DS227*(DX227+DY227)/1000</f>
        <v>0</v>
      </c>
      <c r="Z227">
        <f>0.61365*exp(17.502*DZ227/(240.97+DZ227))</f>
        <v>0</v>
      </c>
      <c r="AA227">
        <f>(W227-DS227*(DX227+DY227)/1000)</f>
        <v>0</v>
      </c>
      <c r="AB227">
        <f>(-I227*44100)</f>
        <v>0</v>
      </c>
      <c r="AC227">
        <f>2*29.3*Q227*0.92*(DZ227-V227)</f>
        <v>0</v>
      </c>
      <c r="AD227">
        <f>2*0.95*5.67E-8*(((DZ227+$B$9)+273)^4-(V227+273)^4)</f>
        <v>0</v>
      </c>
      <c r="AE227">
        <f>T227+AD227+AB227+AC227</f>
        <v>0</v>
      </c>
      <c r="AF227">
        <f>DW227*AT227*(DR227-DQ227*(1000-AT227*DT227)/(1000-AT227*DS227))/(100*DK227)</f>
        <v>0</v>
      </c>
      <c r="AG227">
        <f>1000*DW227*AT227*(DS227-DT227)/(100*DK227*(1000-AT227*DS227))</f>
        <v>0</v>
      </c>
      <c r="AH227">
        <f>(AI227 - AJ227 - DX227*1E3/(8.314*(DZ227+273.15)) * AL227/DW227 * AK227) * DW227/(100*DK227) * (1000 - DT227)/1000</f>
        <v>0</v>
      </c>
      <c r="AI227">
        <v>186.8692402968064</v>
      </c>
      <c r="AJ227">
        <v>202.563</v>
      </c>
      <c r="AK227">
        <v>-3.319996447605391</v>
      </c>
      <c r="AL227">
        <v>67.30913549146528</v>
      </c>
      <c r="AM227">
        <f>(AO227 - AN227 + DX227*1E3/(8.314*(DZ227+273.15)) * AQ227/DW227 * AP227) * DW227/(100*DK227) * 1000/(1000 - AO227)</f>
        <v>0</v>
      </c>
      <c r="AN227">
        <v>9.213086098890669</v>
      </c>
      <c r="AO227">
        <v>9.377920363636365</v>
      </c>
      <c r="AP227">
        <v>-3.652062454660495E-06</v>
      </c>
      <c r="AQ227">
        <v>94.11788988098148</v>
      </c>
      <c r="AR227">
        <v>0</v>
      </c>
      <c r="AS227">
        <v>0</v>
      </c>
      <c r="AT227">
        <f>IF(AR227*$H$15&gt;=AV227,1.0,(AV227/(AV227-AR227*$H$15)))</f>
        <v>0</v>
      </c>
      <c r="AU227">
        <f>(AT227-1)*100</f>
        <v>0</v>
      </c>
      <c r="AV227">
        <f>MAX(0,($B$15+$C$15*EE227)/(1+$D$15*EE227)*DX227/(DZ227+273)*$E$15)</f>
        <v>0</v>
      </c>
      <c r="AW227" t="s">
        <v>429</v>
      </c>
      <c r="AX227" t="s">
        <v>429</v>
      </c>
      <c r="AY227">
        <v>0</v>
      </c>
      <c r="AZ227">
        <v>0</v>
      </c>
      <c r="BA227">
        <f>1-AY227/AZ227</f>
        <v>0</v>
      </c>
      <c r="BB227">
        <v>0</v>
      </c>
      <c r="BC227" t="s">
        <v>429</v>
      </c>
      <c r="BD227" t="s">
        <v>429</v>
      </c>
      <c r="BE227">
        <v>0</v>
      </c>
      <c r="BF227">
        <v>0</v>
      </c>
      <c r="BG227">
        <f>1-BE227/BF227</f>
        <v>0</v>
      </c>
      <c r="BH227">
        <v>0.5</v>
      </c>
      <c r="BI227">
        <f>DH227</f>
        <v>0</v>
      </c>
      <c r="BJ227">
        <f>K227</f>
        <v>0</v>
      </c>
      <c r="BK227">
        <f>BG227*BH227*BI227</f>
        <v>0</v>
      </c>
      <c r="BL227">
        <f>(BJ227-BB227)/BI227</f>
        <v>0</v>
      </c>
      <c r="BM227">
        <f>(AZ227-BF227)/BF227</f>
        <v>0</v>
      </c>
      <c r="BN227">
        <f>AY227/(BA227+AY227/BF227)</f>
        <v>0</v>
      </c>
      <c r="BO227" t="s">
        <v>429</v>
      </c>
      <c r="BP227">
        <v>0</v>
      </c>
      <c r="BQ227">
        <f>IF(BP227&lt;&gt;0, BP227, BN227)</f>
        <v>0</v>
      </c>
      <c r="BR227">
        <f>1-BQ227/BF227</f>
        <v>0</v>
      </c>
      <c r="BS227">
        <f>(BF227-BE227)/(BF227-BQ227)</f>
        <v>0</v>
      </c>
      <c r="BT227">
        <f>(AZ227-BF227)/(AZ227-BQ227)</f>
        <v>0</v>
      </c>
      <c r="BU227">
        <f>(BF227-BE227)/(BF227-AY227)</f>
        <v>0</v>
      </c>
      <c r="BV227">
        <f>(AZ227-BF227)/(AZ227-AY227)</f>
        <v>0</v>
      </c>
      <c r="BW227">
        <f>(BS227*BQ227/BE227)</f>
        <v>0</v>
      </c>
      <c r="BX227">
        <f>(1-BW227)</f>
        <v>0</v>
      </c>
      <c r="DG227">
        <f>$B$13*EF227+$C$13*EG227+$F$13*ER227*(1-EU227)</f>
        <v>0</v>
      </c>
      <c r="DH227">
        <f>DG227*DI227</f>
        <v>0</v>
      </c>
      <c r="DI227">
        <f>($B$13*$D$11+$C$13*$D$11+$F$13*((FE227+EW227)/MAX(FE227+EW227+FF227, 0.1)*$I$11+FF227/MAX(FE227+EW227+FF227, 0.1)*$J$11))/($B$13+$C$13+$F$13)</f>
        <v>0</v>
      </c>
      <c r="DJ227">
        <f>($B$13*$K$11+$C$13*$K$11+$F$13*((FE227+EW227)/MAX(FE227+EW227+FF227, 0.1)*$P$11+FF227/MAX(FE227+EW227+FF227, 0.1)*$Q$11))/($B$13+$C$13+$F$13)</f>
        <v>0</v>
      </c>
      <c r="DK227">
        <v>2.18</v>
      </c>
      <c r="DL227">
        <v>0.5</v>
      </c>
      <c r="DM227" t="s">
        <v>430</v>
      </c>
      <c r="DN227">
        <v>2</v>
      </c>
      <c r="DO227" t="b">
        <v>1</v>
      </c>
      <c r="DP227">
        <v>1679512775.714286</v>
      </c>
      <c r="DQ227">
        <v>224.6899642857143</v>
      </c>
      <c r="DR227">
        <v>200.4466071428571</v>
      </c>
      <c r="DS227">
        <v>9.373996071428573</v>
      </c>
      <c r="DT227">
        <v>9.215124642857143</v>
      </c>
      <c r="DU227">
        <v>225.2675714285714</v>
      </c>
      <c r="DV227">
        <v>9.346411785714285</v>
      </c>
      <c r="DW227">
        <v>500.0386071428572</v>
      </c>
      <c r="DX227">
        <v>89.96726785714286</v>
      </c>
      <c r="DY227">
        <v>0.1000704428571428</v>
      </c>
      <c r="DZ227">
        <v>18.94653214285714</v>
      </c>
      <c r="EA227">
        <v>20.00967142857143</v>
      </c>
      <c r="EB227">
        <v>999.9000000000002</v>
      </c>
      <c r="EC227">
        <v>0</v>
      </c>
      <c r="ED227">
        <v>0</v>
      </c>
      <c r="EE227">
        <v>9990.39642857143</v>
      </c>
      <c r="EF227">
        <v>0</v>
      </c>
      <c r="EG227">
        <v>12.4464</v>
      </c>
      <c r="EH227">
        <v>24.24328928571429</v>
      </c>
      <c r="EI227">
        <v>226.8158928571429</v>
      </c>
      <c r="EJ227">
        <v>202.3108214285714</v>
      </c>
      <c r="EK227">
        <v>0.158871</v>
      </c>
      <c r="EL227">
        <v>200.4466071428571</v>
      </c>
      <c r="EM227">
        <v>9.215124642857143</v>
      </c>
      <c r="EN227">
        <v>0.84335275</v>
      </c>
      <c r="EO227">
        <v>0.829059607142857</v>
      </c>
      <c r="EP227">
        <v>4.458725714285714</v>
      </c>
      <c r="EQ227">
        <v>4.2148275</v>
      </c>
      <c r="ER227">
        <v>1999.978214285715</v>
      </c>
      <c r="ES227">
        <v>0.9799992142857141</v>
      </c>
      <c r="ET227">
        <v>0.02000046428571428</v>
      </c>
      <c r="EU227">
        <v>0</v>
      </c>
      <c r="EV227">
        <v>203.47025</v>
      </c>
      <c r="EW227">
        <v>5.00078</v>
      </c>
      <c r="EX227">
        <v>4023.608214285714</v>
      </c>
      <c r="EY227">
        <v>16379.45</v>
      </c>
      <c r="EZ227">
        <v>38.17171428571428</v>
      </c>
      <c r="FA227">
        <v>40.04660714285713</v>
      </c>
      <c r="FB227">
        <v>39.37696428571428</v>
      </c>
      <c r="FC227">
        <v>39.72746428571428</v>
      </c>
      <c r="FD227">
        <v>39.08014285714285</v>
      </c>
      <c r="FE227">
        <v>1955.078214285714</v>
      </c>
      <c r="FF227">
        <v>39.9</v>
      </c>
      <c r="FG227">
        <v>0</v>
      </c>
      <c r="FH227">
        <v>1679512765.6</v>
      </c>
      <c r="FI227">
        <v>0</v>
      </c>
      <c r="FJ227">
        <v>203.4672</v>
      </c>
      <c r="FK227">
        <v>0.2126922977667789</v>
      </c>
      <c r="FL227">
        <v>22.9953846486206</v>
      </c>
      <c r="FM227">
        <v>4023.7924</v>
      </c>
      <c r="FN227">
        <v>15</v>
      </c>
      <c r="FO227">
        <v>0</v>
      </c>
      <c r="FP227" t="s">
        <v>431</v>
      </c>
      <c r="FQ227">
        <v>1679456443.1</v>
      </c>
      <c r="FR227">
        <v>1679456433.1</v>
      </c>
      <c r="FS227">
        <v>0</v>
      </c>
      <c r="FT227">
        <v>-0.109</v>
      </c>
      <c r="FU227">
        <v>0.019</v>
      </c>
      <c r="FV227">
        <v>-0.823</v>
      </c>
      <c r="FW227">
        <v>0.271</v>
      </c>
      <c r="FX227">
        <v>420</v>
      </c>
      <c r="FY227">
        <v>24</v>
      </c>
      <c r="FZ227">
        <v>0.71</v>
      </c>
      <c r="GA227">
        <v>0.25</v>
      </c>
      <c r="GB227">
        <v>24.2081775</v>
      </c>
      <c r="GC227">
        <v>0.9752634146341577</v>
      </c>
      <c r="GD227">
        <v>0.09972110480610422</v>
      </c>
      <c r="GE227">
        <v>0</v>
      </c>
      <c r="GF227">
        <v>0.161176775</v>
      </c>
      <c r="GG227">
        <v>-0.04709748968105087</v>
      </c>
      <c r="GH227">
        <v>0.01220150411524641</v>
      </c>
      <c r="GI227">
        <v>1</v>
      </c>
      <c r="GJ227">
        <v>1</v>
      </c>
      <c r="GK227">
        <v>2</v>
      </c>
      <c r="GL227" t="s">
        <v>432</v>
      </c>
      <c r="GM227">
        <v>3.10106</v>
      </c>
      <c r="GN227">
        <v>2.73519</v>
      </c>
      <c r="GO227">
        <v>0.0480874</v>
      </c>
      <c r="GP227">
        <v>0.0427683</v>
      </c>
      <c r="GQ227">
        <v>0.0541346</v>
      </c>
      <c r="GR227">
        <v>0.0541342</v>
      </c>
      <c r="GS227">
        <v>24505.2</v>
      </c>
      <c r="GT227">
        <v>24335.7</v>
      </c>
      <c r="GU227">
        <v>26282.9</v>
      </c>
      <c r="GV227">
        <v>25753.6</v>
      </c>
      <c r="GW227">
        <v>39924.7</v>
      </c>
      <c r="GX227">
        <v>37178.6</v>
      </c>
      <c r="GY227">
        <v>45992.5</v>
      </c>
      <c r="GZ227">
        <v>42533.1</v>
      </c>
      <c r="HA227">
        <v>1.91645</v>
      </c>
      <c r="HB227">
        <v>1.93065</v>
      </c>
      <c r="HC227">
        <v>0.014741</v>
      </c>
      <c r="HD227">
        <v>0</v>
      </c>
      <c r="HE227">
        <v>19.7747</v>
      </c>
      <c r="HF227">
        <v>999.9</v>
      </c>
      <c r="HG227">
        <v>39</v>
      </c>
      <c r="HH227">
        <v>29.7</v>
      </c>
      <c r="HI227">
        <v>18.1519</v>
      </c>
      <c r="HJ227">
        <v>60.5634</v>
      </c>
      <c r="HK227">
        <v>25.6851</v>
      </c>
      <c r="HL227">
        <v>1</v>
      </c>
      <c r="HM227">
        <v>-0.07003810000000001</v>
      </c>
      <c r="HN227">
        <v>4.41434</v>
      </c>
      <c r="HO227">
        <v>20.2232</v>
      </c>
      <c r="HP227">
        <v>5.21534</v>
      </c>
      <c r="HQ227">
        <v>11.98</v>
      </c>
      <c r="HR227">
        <v>4.9646</v>
      </c>
      <c r="HS227">
        <v>3.27378</v>
      </c>
      <c r="HT227">
        <v>9999</v>
      </c>
      <c r="HU227">
        <v>9999</v>
      </c>
      <c r="HV227">
        <v>9999</v>
      </c>
      <c r="HW227">
        <v>936.8</v>
      </c>
      <c r="HX227">
        <v>1.86417</v>
      </c>
      <c r="HY227">
        <v>1.86017</v>
      </c>
      <c r="HZ227">
        <v>1.85837</v>
      </c>
      <c r="IA227">
        <v>1.85989</v>
      </c>
      <c r="IB227">
        <v>1.85989</v>
      </c>
      <c r="IC227">
        <v>1.85835</v>
      </c>
      <c r="ID227">
        <v>1.85736</v>
      </c>
      <c r="IE227">
        <v>1.85241</v>
      </c>
      <c r="IF227">
        <v>0</v>
      </c>
      <c r="IG227">
        <v>0</v>
      </c>
      <c r="IH227">
        <v>0</v>
      </c>
      <c r="II227">
        <v>0</v>
      </c>
      <c r="IJ227" t="s">
        <v>433</v>
      </c>
      <c r="IK227" t="s">
        <v>434</v>
      </c>
      <c r="IL227" t="s">
        <v>435</v>
      </c>
      <c r="IM227" t="s">
        <v>435</v>
      </c>
      <c r="IN227" t="s">
        <v>435</v>
      </c>
      <c r="IO227" t="s">
        <v>435</v>
      </c>
      <c r="IP227">
        <v>0</v>
      </c>
      <c r="IQ227">
        <v>100</v>
      </c>
      <c r="IR227">
        <v>100</v>
      </c>
      <c r="IS227">
        <v>-0.554</v>
      </c>
      <c r="IT227">
        <v>0.0276</v>
      </c>
      <c r="IU227">
        <v>-0.3228139330668147</v>
      </c>
      <c r="IV227">
        <v>-0.001399286051689175</v>
      </c>
      <c r="IW227">
        <v>1.297619083215453E-06</v>
      </c>
      <c r="IX227">
        <v>-4.997941095464379E-10</v>
      </c>
      <c r="IY227">
        <v>-0.005634625857734406</v>
      </c>
      <c r="IZ227">
        <v>-0.003512179546530375</v>
      </c>
      <c r="JA227">
        <v>0.0008073039280847738</v>
      </c>
      <c r="JB227">
        <v>-5.485301315548657E-06</v>
      </c>
      <c r="JC227">
        <v>2</v>
      </c>
      <c r="JD227">
        <v>1997</v>
      </c>
      <c r="JE227">
        <v>1</v>
      </c>
      <c r="JF227">
        <v>25</v>
      </c>
      <c r="JG227">
        <v>939</v>
      </c>
      <c r="JH227">
        <v>939.2</v>
      </c>
      <c r="JI227">
        <v>0.5432129999999999</v>
      </c>
      <c r="JJ227">
        <v>2.65259</v>
      </c>
      <c r="JK227">
        <v>1.49658</v>
      </c>
      <c r="JL227">
        <v>2.39014</v>
      </c>
      <c r="JM227">
        <v>1.54907</v>
      </c>
      <c r="JN227">
        <v>2.40479</v>
      </c>
      <c r="JO227">
        <v>34.715</v>
      </c>
      <c r="JP227">
        <v>24.1838</v>
      </c>
      <c r="JQ227">
        <v>18</v>
      </c>
      <c r="JR227">
        <v>489.95</v>
      </c>
      <c r="JS227">
        <v>510.903</v>
      </c>
      <c r="JT227">
        <v>15.1931</v>
      </c>
      <c r="JU227">
        <v>26.211</v>
      </c>
      <c r="JV227">
        <v>30</v>
      </c>
      <c r="JW227">
        <v>26.3924</v>
      </c>
      <c r="JX227">
        <v>26.36</v>
      </c>
      <c r="JY227">
        <v>10.9694</v>
      </c>
      <c r="JZ227">
        <v>42.6077</v>
      </c>
      <c r="KA227">
        <v>42.7203</v>
      </c>
      <c r="KB227">
        <v>15.1702</v>
      </c>
      <c r="KC227">
        <v>146.04</v>
      </c>
      <c r="KD227">
        <v>9.299329999999999</v>
      </c>
      <c r="KE227">
        <v>100.482</v>
      </c>
      <c r="KF227">
        <v>100.904</v>
      </c>
    </row>
    <row r="228" spans="1:292">
      <c r="A228">
        <v>210</v>
      </c>
      <c r="B228">
        <v>1679512788.5</v>
      </c>
      <c r="C228">
        <v>4201</v>
      </c>
      <c r="D228" t="s">
        <v>854</v>
      </c>
      <c r="E228" t="s">
        <v>855</v>
      </c>
      <c r="F228">
        <v>5</v>
      </c>
      <c r="G228" t="s">
        <v>821</v>
      </c>
      <c r="H228">
        <v>1679512781</v>
      </c>
      <c r="I228">
        <f>(J228)/1000</f>
        <v>0</v>
      </c>
      <c r="J228">
        <f>IF(DO228, AM228, AG228)</f>
        <v>0</v>
      </c>
      <c r="K228">
        <f>IF(DO228, AH228, AF228)</f>
        <v>0</v>
      </c>
      <c r="L228">
        <f>DQ228 - IF(AT228&gt;1, K228*DK228*100.0/(AV228*EE228), 0)</f>
        <v>0</v>
      </c>
      <c r="M228">
        <f>((S228-I228/2)*L228-K228)/(S228+I228/2)</f>
        <v>0</v>
      </c>
      <c r="N228">
        <f>M228*(DX228+DY228)/1000.0</f>
        <v>0</v>
      </c>
      <c r="O228">
        <f>(DQ228 - IF(AT228&gt;1, K228*DK228*100.0/(AV228*EE228), 0))*(DX228+DY228)/1000.0</f>
        <v>0</v>
      </c>
      <c r="P228">
        <f>2.0/((1/R228-1/Q228)+SIGN(R228)*SQRT((1/R228-1/Q228)*(1/R228-1/Q228) + 4*DL228/((DL228+1)*(DL228+1))*(2*1/R228*1/Q228-1/Q228*1/Q228)))</f>
        <v>0</v>
      </c>
      <c r="Q228">
        <f>IF(LEFT(DM228,1)&lt;&gt;"0",IF(LEFT(DM228,1)="1",3.0,DN228),$D$5+$E$5*(EE228*DX228/($K$5*1000))+$F$5*(EE228*DX228/($K$5*1000))*MAX(MIN(DK228,$J$5),$I$5)*MAX(MIN(DK228,$J$5),$I$5)+$G$5*MAX(MIN(DK228,$J$5),$I$5)*(EE228*DX228/($K$5*1000))+$H$5*(EE228*DX228/($K$5*1000))*(EE228*DX228/($K$5*1000)))</f>
        <v>0</v>
      </c>
      <c r="R228">
        <f>I228*(1000-(1000*0.61365*exp(17.502*V228/(240.97+V228))/(DX228+DY228)+DS228)/2)/(1000*0.61365*exp(17.502*V228/(240.97+V228))/(DX228+DY228)-DS228)</f>
        <v>0</v>
      </c>
      <c r="S228">
        <f>1/((DL228+1)/(P228/1.6)+1/(Q228/1.37)) + DL228/((DL228+1)/(P228/1.6) + DL228/(Q228/1.37))</f>
        <v>0</v>
      </c>
      <c r="T228">
        <f>(DG228*DJ228)</f>
        <v>0</v>
      </c>
      <c r="U228">
        <f>(DZ228+(T228+2*0.95*5.67E-8*(((DZ228+$B$9)+273)^4-(DZ228+273)^4)-44100*I228)/(1.84*29.3*Q228+8*0.95*5.67E-8*(DZ228+273)^3))</f>
        <v>0</v>
      </c>
      <c r="V228">
        <f>($C$9*EA228+$D$9*EB228+$E$9*U228)</f>
        <v>0</v>
      </c>
      <c r="W228">
        <f>0.61365*exp(17.502*V228/(240.97+V228))</f>
        <v>0</v>
      </c>
      <c r="X228">
        <f>(Y228/Z228*100)</f>
        <v>0</v>
      </c>
      <c r="Y228">
        <f>DS228*(DX228+DY228)/1000</f>
        <v>0</v>
      </c>
      <c r="Z228">
        <f>0.61365*exp(17.502*DZ228/(240.97+DZ228))</f>
        <v>0</v>
      </c>
      <c r="AA228">
        <f>(W228-DS228*(DX228+DY228)/1000)</f>
        <v>0</v>
      </c>
      <c r="AB228">
        <f>(-I228*44100)</f>
        <v>0</v>
      </c>
      <c r="AC228">
        <f>2*29.3*Q228*0.92*(DZ228-V228)</f>
        <v>0</v>
      </c>
      <c r="AD228">
        <f>2*0.95*5.67E-8*(((DZ228+$B$9)+273)^4-(V228+273)^4)</f>
        <v>0</v>
      </c>
      <c r="AE228">
        <f>T228+AD228+AB228+AC228</f>
        <v>0</v>
      </c>
      <c r="AF228">
        <f>DW228*AT228*(DR228-DQ228*(1000-AT228*DT228)/(1000-AT228*DS228))/(100*DK228)</f>
        <v>0</v>
      </c>
      <c r="AG228">
        <f>1000*DW228*AT228*(DS228-DT228)/(100*DK228*(1000-AT228*DS228))</f>
        <v>0</v>
      </c>
      <c r="AH228">
        <f>(AI228 - AJ228 - DX228*1E3/(8.314*(DZ228+273.15)) * AL228/DW228 * AK228) * DW228/(100*DK228) * (1000 - DT228)/1000</f>
        <v>0</v>
      </c>
      <c r="AI228">
        <v>170.1822516040104</v>
      </c>
      <c r="AJ228">
        <v>185.9296424242425</v>
      </c>
      <c r="AK228">
        <v>-3.329055503596869</v>
      </c>
      <c r="AL228">
        <v>67.30913549146528</v>
      </c>
      <c r="AM228">
        <f>(AO228 - AN228 + DX228*1E3/(8.314*(DZ228+273.15)) * AQ228/DW228 * AP228) * DW228/(100*DK228) * 1000/(1000 - AO228)</f>
        <v>0</v>
      </c>
      <c r="AN228">
        <v>9.228644958374947</v>
      </c>
      <c r="AO228">
        <v>9.382829030303032</v>
      </c>
      <c r="AP228">
        <v>4.102723765631884E-06</v>
      </c>
      <c r="AQ228">
        <v>94.11788988098148</v>
      </c>
      <c r="AR228">
        <v>0</v>
      </c>
      <c r="AS228">
        <v>0</v>
      </c>
      <c r="AT228">
        <f>IF(AR228*$H$15&gt;=AV228,1.0,(AV228/(AV228-AR228*$H$15)))</f>
        <v>0</v>
      </c>
      <c r="AU228">
        <f>(AT228-1)*100</f>
        <v>0</v>
      </c>
      <c r="AV228">
        <f>MAX(0,($B$15+$C$15*EE228)/(1+$D$15*EE228)*DX228/(DZ228+273)*$E$15)</f>
        <v>0</v>
      </c>
      <c r="AW228" t="s">
        <v>429</v>
      </c>
      <c r="AX228" t="s">
        <v>429</v>
      </c>
      <c r="AY228">
        <v>0</v>
      </c>
      <c r="AZ228">
        <v>0</v>
      </c>
      <c r="BA228">
        <f>1-AY228/AZ228</f>
        <v>0</v>
      </c>
      <c r="BB228">
        <v>0</v>
      </c>
      <c r="BC228" t="s">
        <v>429</v>
      </c>
      <c r="BD228" t="s">
        <v>429</v>
      </c>
      <c r="BE228">
        <v>0</v>
      </c>
      <c r="BF228">
        <v>0</v>
      </c>
      <c r="BG228">
        <f>1-BE228/BF228</f>
        <v>0</v>
      </c>
      <c r="BH228">
        <v>0.5</v>
      </c>
      <c r="BI228">
        <f>DH228</f>
        <v>0</v>
      </c>
      <c r="BJ228">
        <f>K228</f>
        <v>0</v>
      </c>
      <c r="BK228">
        <f>BG228*BH228*BI228</f>
        <v>0</v>
      </c>
      <c r="BL228">
        <f>(BJ228-BB228)/BI228</f>
        <v>0</v>
      </c>
      <c r="BM228">
        <f>(AZ228-BF228)/BF228</f>
        <v>0</v>
      </c>
      <c r="BN228">
        <f>AY228/(BA228+AY228/BF228)</f>
        <v>0</v>
      </c>
      <c r="BO228" t="s">
        <v>429</v>
      </c>
      <c r="BP228">
        <v>0</v>
      </c>
      <c r="BQ228">
        <f>IF(BP228&lt;&gt;0, BP228, BN228)</f>
        <v>0</v>
      </c>
      <c r="BR228">
        <f>1-BQ228/BF228</f>
        <v>0</v>
      </c>
      <c r="BS228">
        <f>(BF228-BE228)/(BF228-BQ228)</f>
        <v>0</v>
      </c>
      <c r="BT228">
        <f>(AZ228-BF228)/(AZ228-BQ228)</f>
        <v>0</v>
      </c>
      <c r="BU228">
        <f>(BF228-BE228)/(BF228-AY228)</f>
        <v>0</v>
      </c>
      <c r="BV228">
        <f>(AZ228-BF228)/(AZ228-AY228)</f>
        <v>0</v>
      </c>
      <c r="BW228">
        <f>(BS228*BQ228/BE228)</f>
        <v>0</v>
      </c>
      <c r="BX228">
        <f>(1-BW228)</f>
        <v>0</v>
      </c>
      <c r="DG228">
        <f>$B$13*EF228+$C$13*EG228+$F$13*ER228*(1-EU228)</f>
        <v>0</v>
      </c>
      <c r="DH228">
        <f>DG228*DI228</f>
        <v>0</v>
      </c>
      <c r="DI228">
        <f>($B$13*$D$11+$C$13*$D$11+$F$13*((FE228+EW228)/MAX(FE228+EW228+FF228, 0.1)*$I$11+FF228/MAX(FE228+EW228+FF228, 0.1)*$J$11))/($B$13+$C$13+$F$13)</f>
        <v>0</v>
      </c>
      <c r="DJ228">
        <f>($B$13*$K$11+$C$13*$K$11+$F$13*((FE228+EW228)/MAX(FE228+EW228+FF228, 0.1)*$P$11+FF228/MAX(FE228+EW228+FF228, 0.1)*$Q$11))/($B$13+$C$13+$F$13)</f>
        <v>0</v>
      </c>
      <c r="DK228">
        <v>2.18</v>
      </c>
      <c r="DL228">
        <v>0.5</v>
      </c>
      <c r="DM228" t="s">
        <v>430</v>
      </c>
      <c r="DN228">
        <v>2</v>
      </c>
      <c r="DO228" t="b">
        <v>1</v>
      </c>
      <c r="DP228">
        <v>1679512781</v>
      </c>
      <c r="DQ228">
        <v>207.2507777777778</v>
      </c>
      <c r="DR228">
        <v>182.9113333333333</v>
      </c>
      <c r="DS228">
        <v>9.377605185185185</v>
      </c>
      <c r="DT228">
        <v>9.224444074074073</v>
      </c>
      <c r="DU228">
        <v>207.8125185185185</v>
      </c>
      <c r="DV228">
        <v>9.349984444444445</v>
      </c>
      <c r="DW228">
        <v>500.0368148148148</v>
      </c>
      <c r="DX228">
        <v>89.96797037037037</v>
      </c>
      <c r="DY228">
        <v>0.1000467703703704</v>
      </c>
      <c r="DZ228">
        <v>18.9516</v>
      </c>
      <c r="EA228">
        <v>20.01578518518518</v>
      </c>
      <c r="EB228">
        <v>999.9000000000001</v>
      </c>
      <c r="EC228">
        <v>0</v>
      </c>
      <c r="ED228">
        <v>0</v>
      </c>
      <c r="EE228">
        <v>9978.399629629632</v>
      </c>
      <c r="EF228">
        <v>0</v>
      </c>
      <c r="EG228">
        <v>12.4464</v>
      </c>
      <c r="EH228">
        <v>24.3393925925926</v>
      </c>
      <c r="EI228">
        <v>209.2124814814815</v>
      </c>
      <c r="EJ228">
        <v>184.6142592592593</v>
      </c>
      <c r="EK228">
        <v>0.1531599259259259</v>
      </c>
      <c r="EL228">
        <v>182.9113333333333</v>
      </c>
      <c r="EM228">
        <v>9.224444074074073</v>
      </c>
      <c r="EN228">
        <v>0.8436841111111112</v>
      </c>
      <c r="EO228">
        <v>0.8299046296296296</v>
      </c>
      <c r="EP228">
        <v>4.464335185185185</v>
      </c>
      <c r="EQ228">
        <v>4.229353333333332</v>
      </c>
      <c r="ER228">
        <v>1999.985555555555</v>
      </c>
      <c r="ES228">
        <v>0.9799997777777776</v>
      </c>
      <c r="ET228">
        <v>0.01999988518518519</v>
      </c>
      <c r="EU228">
        <v>0</v>
      </c>
      <c r="EV228">
        <v>203.4777037037037</v>
      </c>
      <c r="EW228">
        <v>5.00078</v>
      </c>
      <c r="EX228">
        <v>4025.704074074075</v>
      </c>
      <c r="EY228">
        <v>16379.51111111111</v>
      </c>
      <c r="EZ228">
        <v>38.26137037037036</v>
      </c>
      <c r="FA228">
        <v>40.14096296296297</v>
      </c>
      <c r="FB228">
        <v>39.4187037037037</v>
      </c>
      <c r="FC228">
        <v>39.86325925925926</v>
      </c>
      <c r="FD228">
        <v>39.16185185185185</v>
      </c>
      <c r="FE228">
        <v>1955.085555555555</v>
      </c>
      <c r="FF228">
        <v>39.9</v>
      </c>
      <c r="FG228">
        <v>0</v>
      </c>
      <c r="FH228">
        <v>1679512771</v>
      </c>
      <c r="FI228">
        <v>0</v>
      </c>
      <c r="FJ228">
        <v>203.4568461538461</v>
      </c>
      <c r="FK228">
        <v>-0.9502906073591582</v>
      </c>
      <c r="FL228">
        <v>23.84341876381746</v>
      </c>
      <c r="FM228">
        <v>4025.816923076924</v>
      </c>
      <c r="FN228">
        <v>15</v>
      </c>
      <c r="FO228">
        <v>0</v>
      </c>
      <c r="FP228" t="s">
        <v>431</v>
      </c>
      <c r="FQ228">
        <v>1679456443.1</v>
      </c>
      <c r="FR228">
        <v>1679456433.1</v>
      </c>
      <c r="FS228">
        <v>0</v>
      </c>
      <c r="FT228">
        <v>-0.109</v>
      </c>
      <c r="FU228">
        <v>0.019</v>
      </c>
      <c r="FV228">
        <v>-0.823</v>
      </c>
      <c r="FW228">
        <v>0.271</v>
      </c>
      <c r="FX228">
        <v>420</v>
      </c>
      <c r="FY228">
        <v>24</v>
      </c>
      <c r="FZ228">
        <v>0.71</v>
      </c>
      <c r="GA228">
        <v>0.25</v>
      </c>
      <c r="GB228">
        <v>24.272115</v>
      </c>
      <c r="GC228">
        <v>1.068661913696054</v>
      </c>
      <c r="GD228">
        <v>0.10800555437106</v>
      </c>
      <c r="GE228">
        <v>0</v>
      </c>
      <c r="GF228">
        <v>0.157409325</v>
      </c>
      <c r="GG228">
        <v>-0.03502866416510325</v>
      </c>
      <c r="GH228">
        <v>0.01117322243667309</v>
      </c>
      <c r="GI228">
        <v>1</v>
      </c>
      <c r="GJ228">
        <v>1</v>
      </c>
      <c r="GK228">
        <v>2</v>
      </c>
      <c r="GL228" t="s">
        <v>432</v>
      </c>
      <c r="GM228">
        <v>3.10092</v>
      </c>
      <c r="GN228">
        <v>2.73519</v>
      </c>
      <c r="GO228">
        <v>0.0445912</v>
      </c>
      <c r="GP228">
        <v>0.039149</v>
      </c>
      <c r="GQ228">
        <v>0.0541581</v>
      </c>
      <c r="GR228">
        <v>0.054221</v>
      </c>
      <c r="GS228">
        <v>24595.2</v>
      </c>
      <c r="GT228">
        <v>24427.9</v>
      </c>
      <c r="GU228">
        <v>26283</v>
      </c>
      <c r="GV228">
        <v>25753.8</v>
      </c>
      <c r="GW228">
        <v>39923.6</v>
      </c>
      <c r="GX228">
        <v>37174.8</v>
      </c>
      <c r="GY228">
        <v>45992.8</v>
      </c>
      <c r="GZ228">
        <v>42533.2</v>
      </c>
      <c r="HA228">
        <v>1.91647</v>
      </c>
      <c r="HB228">
        <v>1.93065</v>
      </c>
      <c r="HC228">
        <v>0.0145733</v>
      </c>
      <c r="HD228">
        <v>0</v>
      </c>
      <c r="HE228">
        <v>19.7752</v>
      </c>
      <c r="HF228">
        <v>999.9</v>
      </c>
      <c r="HG228">
        <v>38.9</v>
      </c>
      <c r="HH228">
        <v>29.7</v>
      </c>
      <c r="HI228">
        <v>18.1067</v>
      </c>
      <c r="HJ228">
        <v>61.1734</v>
      </c>
      <c r="HK228">
        <v>26.0016</v>
      </c>
      <c r="HL228">
        <v>1</v>
      </c>
      <c r="HM228">
        <v>-0.070061</v>
      </c>
      <c r="HN228">
        <v>4.42846</v>
      </c>
      <c r="HO228">
        <v>20.2228</v>
      </c>
      <c r="HP228">
        <v>5.21594</v>
      </c>
      <c r="HQ228">
        <v>11.98</v>
      </c>
      <c r="HR228">
        <v>4.9647</v>
      </c>
      <c r="HS228">
        <v>3.27383</v>
      </c>
      <c r="HT228">
        <v>9999</v>
      </c>
      <c r="HU228">
        <v>9999</v>
      </c>
      <c r="HV228">
        <v>9999</v>
      </c>
      <c r="HW228">
        <v>936.8</v>
      </c>
      <c r="HX228">
        <v>1.86417</v>
      </c>
      <c r="HY228">
        <v>1.86014</v>
      </c>
      <c r="HZ228">
        <v>1.85837</v>
      </c>
      <c r="IA228">
        <v>1.85989</v>
      </c>
      <c r="IB228">
        <v>1.85989</v>
      </c>
      <c r="IC228">
        <v>1.85834</v>
      </c>
      <c r="ID228">
        <v>1.85734</v>
      </c>
      <c r="IE228">
        <v>1.85242</v>
      </c>
      <c r="IF228">
        <v>0</v>
      </c>
      <c r="IG228">
        <v>0</v>
      </c>
      <c r="IH228">
        <v>0</v>
      </c>
      <c r="II228">
        <v>0</v>
      </c>
      <c r="IJ228" t="s">
        <v>433</v>
      </c>
      <c r="IK228" t="s">
        <v>434</v>
      </c>
      <c r="IL228" t="s">
        <v>435</v>
      </c>
      <c r="IM228" t="s">
        <v>435</v>
      </c>
      <c r="IN228" t="s">
        <v>435</v>
      </c>
      <c r="IO228" t="s">
        <v>435</v>
      </c>
      <c r="IP228">
        <v>0</v>
      </c>
      <c r="IQ228">
        <v>100</v>
      </c>
      <c r="IR228">
        <v>100</v>
      </c>
      <c r="IS228">
        <v>-0.538</v>
      </c>
      <c r="IT228">
        <v>0.0277</v>
      </c>
      <c r="IU228">
        <v>-0.3228139330668147</v>
      </c>
      <c r="IV228">
        <v>-0.001399286051689175</v>
      </c>
      <c r="IW228">
        <v>1.297619083215453E-06</v>
      </c>
      <c r="IX228">
        <v>-4.997941095464379E-10</v>
      </c>
      <c r="IY228">
        <v>-0.005634625857734406</v>
      </c>
      <c r="IZ228">
        <v>-0.003512179546530375</v>
      </c>
      <c r="JA228">
        <v>0.0008073039280847738</v>
      </c>
      <c r="JB228">
        <v>-5.485301315548657E-06</v>
      </c>
      <c r="JC228">
        <v>2</v>
      </c>
      <c r="JD228">
        <v>1997</v>
      </c>
      <c r="JE228">
        <v>1</v>
      </c>
      <c r="JF228">
        <v>25</v>
      </c>
      <c r="JG228">
        <v>939.1</v>
      </c>
      <c r="JH228">
        <v>939.3</v>
      </c>
      <c r="JI228">
        <v>0.501709</v>
      </c>
      <c r="JJ228">
        <v>2.65869</v>
      </c>
      <c r="JK228">
        <v>1.49658</v>
      </c>
      <c r="JL228">
        <v>2.38892</v>
      </c>
      <c r="JM228">
        <v>1.54907</v>
      </c>
      <c r="JN228">
        <v>2.40845</v>
      </c>
      <c r="JO228">
        <v>34.715</v>
      </c>
      <c r="JP228">
        <v>24.1838</v>
      </c>
      <c r="JQ228">
        <v>18</v>
      </c>
      <c r="JR228">
        <v>489.923</v>
      </c>
      <c r="JS228">
        <v>510.865</v>
      </c>
      <c r="JT228">
        <v>15.1697</v>
      </c>
      <c r="JU228">
        <v>26.206</v>
      </c>
      <c r="JV228">
        <v>30</v>
      </c>
      <c r="JW228">
        <v>26.3873</v>
      </c>
      <c r="JX228">
        <v>26.3559</v>
      </c>
      <c r="JY228">
        <v>10.1234</v>
      </c>
      <c r="JZ228">
        <v>42.6077</v>
      </c>
      <c r="KA228">
        <v>42.7203</v>
      </c>
      <c r="KB228">
        <v>15.1488</v>
      </c>
      <c r="KC228">
        <v>132.682</v>
      </c>
      <c r="KD228">
        <v>9.299329999999999</v>
      </c>
      <c r="KE228">
        <v>100.482</v>
      </c>
      <c r="KF228">
        <v>100.904</v>
      </c>
    </row>
    <row r="229" spans="1:292">
      <c r="A229">
        <v>211</v>
      </c>
      <c r="B229">
        <v>1679512793.5</v>
      </c>
      <c r="C229">
        <v>4206</v>
      </c>
      <c r="D229" t="s">
        <v>856</v>
      </c>
      <c r="E229" t="s">
        <v>857</v>
      </c>
      <c r="F229">
        <v>5</v>
      </c>
      <c r="G229" t="s">
        <v>821</v>
      </c>
      <c r="H229">
        <v>1679512785.714286</v>
      </c>
      <c r="I229">
        <f>(J229)/1000</f>
        <v>0</v>
      </c>
      <c r="J229">
        <f>IF(DO229, AM229, AG229)</f>
        <v>0</v>
      </c>
      <c r="K229">
        <f>IF(DO229, AH229, AF229)</f>
        <v>0</v>
      </c>
      <c r="L229">
        <f>DQ229 - IF(AT229&gt;1, K229*DK229*100.0/(AV229*EE229), 0)</f>
        <v>0</v>
      </c>
      <c r="M229">
        <f>((S229-I229/2)*L229-K229)/(S229+I229/2)</f>
        <v>0</v>
      </c>
      <c r="N229">
        <f>M229*(DX229+DY229)/1000.0</f>
        <v>0</v>
      </c>
      <c r="O229">
        <f>(DQ229 - IF(AT229&gt;1, K229*DK229*100.0/(AV229*EE229), 0))*(DX229+DY229)/1000.0</f>
        <v>0</v>
      </c>
      <c r="P229">
        <f>2.0/((1/R229-1/Q229)+SIGN(R229)*SQRT((1/R229-1/Q229)*(1/R229-1/Q229) + 4*DL229/((DL229+1)*(DL229+1))*(2*1/R229*1/Q229-1/Q229*1/Q229)))</f>
        <v>0</v>
      </c>
      <c r="Q229">
        <f>IF(LEFT(DM229,1)&lt;&gt;"0",IF(LEFT(DM229,1)="1",3.0,DN229),$D$5+$E$5*(EE229*DX229/($K$5*1000))+$F$5*(EE229*DX229/($K$5*1000))*MAX(MIN(DK229,$J$5),$I$5)*MAX(MIN(DK229,$J$5),$I$5)+$G$5*MAX(MIN(DK229,$J$5),$I$5)*(EE229*DX229/($K$5*1000))+$H$5*(EE229*DX229/($K$5*1000))*(EE229*DX229/($K$5*1000)))</f>
        <v>0</v>
      </c>
      <c r="R229">
        <f>I229*(1000-(1000*0.61365*exp(17.502*V229/(240.97+V229))/(DX229+DY229)+DS229)/2)/(1000*0.61365*exp(17.502*V229/(240.97+V229))/(DX229+DY229)-DS229)</f>
        <v>0</v>
      </c>
      <c r="S229">
        <f>1/((DL229+1)/(P229/1.6)+1/(Q229/1.37)) + DL229/((DL229+1)/(P229/1.6) + DL229/(Q229/1.37))</f>
        <v>0</v>
      </c>
      <c r="T229">
        <f>(DG229*DJ229)</f>
        <v>0</v>
      </c>
      <c r="U229">
        <f>(DZ229+(T229+2*0.95*5.67E-8*(((DZ229+$B$9)+273)^4-(DZ229+273)^4)-44100*I229)/(1.84*29.3*Q229+8*0.95*5.67E-8*(DZ229+273)^3))</f>
        <v>0</v>
      </c>
      <c r="V229">
        <f>($C$9*EA229+$D$9*EB229+$E$9*U229)</f>
        <v>0</v>
      </c>
      <c r="W229">
        <f>0.61365*exp(17.502*V229/(240.97+V229))</f>
        <v>0</v>
      </c>
      <c r="X229">
        <f>(Y229/Z229*100)</f>
        <v>0</v>
      </c>
      <c r="Y229">
        <f>DS229*(DX229+DY229)/1000</f>
        <v>0</v>
      </c>
      <c r="Z229">
        <f>0.61365*exp(17.502*DZ229/(240.97+DZ229))</f>
        <v>0</v>
      </c>
      <c r="AA229">
        <f>(W229-DS229*(DX229+DY229)/1000)</f>
        <v>0</v>
      </c>
      <c r="AB229">
        <f>(-I229*44100)</f>
        <v>0</v>
      </c>
      <c r="AC229">
        <f>2*29.3*Q229*0.92*(DZ229-V229)</f>
        <v>0</v>
      </c>
      <c r="AD229">
        <f>2*0.95*5.67E-8*(((DZ229+$B$9)+273)^4-(V229+273)^4)</f>
        <v>0</v>
      </c>
      <c r="AE229">
        <f>T229+AD229+AB229+AC229</f>
        <v>0</v>
      </c>
      <c r="AF229">
        <f>DW229*AT229*(DR229-DQ229*(1000-AT229*DT229)/(1000-AT229*DS229))/(100*DK229)</f>
        <v>0</v>
      </c>
      <c r="AG229">
        <f>1000*DW229*AT229*(DS229-DT229)/(100*DK229*(1000-AT229*DS229))</f>
        <v>0</v>
      </c>
      <c r="AH229">
        <f>(AI229 - AJ229 - DX229*1E3/(8.314*(DZ229+273.15)) * AL229/DW229 * AK229) * DW229/(100*DK229) * (1000 - DT229)/1000</f>
        <v>0</v>
      </c>
      <c r="AI229">
        <v>153.5205582501023</v>
      </c>
      <c r="AJ229">
        <v>169.3255454545454</v>
      </c>
      <c r="AK229">
        <v>-3.317919909648799</v>
      </c>
      <c r="AL229">
        <v>67.30913549146528</v>
      </c>
      <c r="AM229">
        <f>(AO229 - AN229 + DX229*1E3/(8.314*(DZ229+273.15)) * AQ229/DW229 * AP229) * DW229/(100*DK229) * 1000/(1000 - AO229)</f>
        <v>0</v>
      </c>
      <c r="AN229">
        <v>9.238927932410643</v>
      </c>
      <c r="AO229">
        <v>9.388719333333333</v>
      </c>
      <c r="AP229">
        <v>5.771727388862345E-06</v>
      </c>
      <c r="AQ229">
        <v>94.11788988098148</v>
      </c>
      <c r="AR229">
        <v>0</v>
      </c>
      <c r="AS229">
        <v>0</v>
      </c>
      <c r="AT229">
        <f>IF(AR229*$H$15&gt;=AV229,1.0,(AV229/(AV229-AR229*$H$15)))</f>
        <v>0</v>
      </c>
      <c r="AU229">
        <f>(AT229-1)*100</f>
        <v>0</v>
      </c>
      <c r="AV229">
        <f>MAX(0,($B$15+$C$15*EE229)/(1+$D$15*EE229)*DX229/(DZ229+273)*$E$15)</f>
        <v>0</v>
      </c>
      <c r="AW229" t="s">
        <v>429</v>
      </c>
      <c r="AX229" t="s">
        <v>429</v>
      </c>
      <c r="AY229">
        <v>0</v>
      </c>
      <c r="AZ229">
        <v>0</v>
      </c>
      <c r="BA229">
        <f>1-AY229/AZ229</f>
        <v>0</v>
      </c>
      <c r="BB229">
        <v>0</v>
      </c>
      <c r="BC229" t="s">
        <v>429</v>
      </c>
      <c r="BD229" t="s">
        <v>429</v>
      </c>
      <c r="BE229">
        <v>0</v>
      </c>
      <c r="BF229">
        <v>0</v>
      </c>
      <c r="BG229">
        <f>1-BE229/BF229</f>
        <v>0</v>
      </c>
      <c r="BH229">
        <v>0.5</v>
      </c>
      <c r="BI229">
        <f>DH229</f>
        <v>0</v>
      </c>
      <c r="BJ229">
        <f>K229</f>
        <v>0</v>
      </c>
      <c r="BK229">
        <f>BG229*BH229*BI229</f>
        <v>0</v>
      </c>
      <c r="BL229">
        <f>(BJ229-BB229)/BI229</f>
        <v>0</v>
      </c>
      <c r="BM229">
        <f>(AZ229-BF229)/BF229</f>
        <v>0</v>
      </c>
      <c r="BN229">
        <f>AY229/(BA229+AY229/BF229)</f>
        <v>0</v>
      </c>
      <c r="BO229" t="s">
        <v>429</v>
      </c>
      <c r="BP229">
        <v>0</v>
      </c>
      <c r="BQ229">
        <f>IF(BP229&lt;&gt;0, BP229, BN229)</f>
        <v>0</v>
      </c>
      <c r="BR229">
        <f>1-BQ229/BF229</f>
        <v>0</v>
      </c>
      <c r="BS229">
        <f>(BF229-BE229)/(BF229-BQ229)</f>
        <v>0</v>
      </c>
      <c r="BT229">
        <f>(AZ229-BF229)/(AZ229-BQ229)</f>
        <v>0</v>
      </c>
      <c r="BU229">
        <f>(BF229-BE229)/(BF229-AY229)</f>
        <v>0</v>
      </c>
      <c r="BV229">
        <f>(AZ229-BF229)/(AZ229-AY229)</f>
        <v>0</v>
      </c>
      <c r="BW229">
        <f>(BS229*BQ229/BE229)</f>
        <v>0</v>
      </c>
      <c r="BX229">
        <f>(1-BW229)</f>
        <v>0</v>
      </c>
      <c r="DG229">
        <f>$B$13*EF229+$C$13*EG229+$F$13*ER229*(1-EU229)</f>
        <v>0</v>
      </c>
      <c r="DH229">
        <f>DG229*DI229</f>
        <v>0</v>
      </c>
      <c r="DI229">
        <f>($B$13*$D$11+$C$13*$D$11+$F$13*((FE229+EW229)/MAX(FE229+EW229+FF229, 0.1)*$I$11+FF229/MAX(FE229+EW229+FF229, 0.1)*$J$11))/($B$13+$C$13+$F$13)</f>
        <v>0</v>
      </c>
      <c r="DJ229">
        <f>($B$13*$K$11+$C$13*$K$11+$F$13*((FE229+EW229)/MAX(FE229+EW229+FF229, 0.1)*$P$11+FF229/MAX(FE229+EW229+FF229, 0.1)*$Q$11))/($B$13+$C$13+$F$13)</f>
        <v>0</v>
      </c>
      <c r="DK229">
        <v>2.18</v>
      </c>
      <c r="DL229">
        <v>0.5</v>
      </c>
      <c r="DM229" t="s">
        <v>430</v>
      </c>
      <c r="DN229">
        <v>2</v>
      </c>
      <c r="DO229" t="b">
        <v>1</v>
      </c>
      <c r="DP229">
        <v>1679512785.714286</v>
      </c>
      <c r="DQ229">
        <v>191.7211785714285</v>
      </c>
      <c r="DR229">
        <v>167.3135357142857</v>
      </c>
      <c r="DS229">
        <v>9.38172107142857</v>
      </c>
      <c r="DT229">
        <v>9.227980000000001</v>
      </c>
      <c r="DU229">
        <v>192.2683571428572</v>
      </c>
      <c r="DV229">
        <v>9.35406</v>
      </c>
      <c r="DW229">
        <v>499.9826428571428</v>
      </c>
      <c r="DX229">
        <v>89.96641428571427</v>
      </c>
      <c r="DY229">
        <v>0.09996411071428569</v>
      </c>
      <c r="DZ229">
        <v>18.95499642857143</v>
      </c>
      <c r="EA229">
        <v>20.01919642857143</v>
      </c>
      <c r="EB229">
        <v>999.9000000000002</v>
      </c>
      <c r="EC229">
        <v>0</v>
      </c>
      <c r="ED229">
        <v>0</v>
      </c>
      <c r="EE229">
        <v>9980.402857142855</v>
      </c>
      <c r="EF229">
        <v>0</v>
      </c>
      <c r="EG229">
        <v>12.4464</v>
      </c>
      <c r="EH229">
        <v>24.40760000000001</v>
      </c>
      <c r="EI229">
        <v>193.5366428571429</v>
      </c>
      <c r="EJ229">
        <v>168.87175</v>
      </c>
      <c r="EK229">
        <v>0.1537406428571429</v>
      </c>
      <c r="EL229">
        <v>167.3135357142857</v>
      </c>
      <c r="EM229">
        <v>9.227980000000001</v>
      </c>
      <c r="EN229">
        <v>0.8440398571428572</v>
      </c>
      <c r="EO229">
        <v>0.8302082500000001</v>
      </c>
      <c r="EP229">
        <v>4.470356428571429</v>
      </c>
      <c r="EQ229">
        <v>4.234565714285714</v>
      </c>
      <c r="ER229">
        <v>1999.978571428572</v>
      </c>
      <c r="ES229">
        <v>0.9800001785714284</v>
      </c>
      <c r="ET229">
        <v>0.01999947142857143</v>
      </c>
      <c r="EU229">
        <v>0</v>
      </c>
      <c r="EV229">
        <v>203.4683571428571</v>
      </c>
      <c r="EW229">
        <v>5.00078</v>
      </c>
      <c r="EX229">
        <v>4027.539285714286</v>
      </c>
      <c r="EY229">
        <v>16379.46071428572</v>
      </c>
      <c r="EZ229">
        <v>38.34575</v>
      </c>
      <c r="FA229">
        <v>40.22964285714285</v>
      </c>
      <c r="FB229">
        <v>39.48635714285714</v>
      </c>
      <c r="FC229">
        <v>39.96853571428571</v>
      </c>
      <c r="FD229">
        <v>39.23639285714285</v>
      </c>
      <c r="FE229">
        <v>1955.078571428572</v>
      </c>
      <c r="FF229">
        <v>39.9</v>
      </c>
      <c r="FG229">
        <v>0</v>
      </c>
      <c r="FH229">
        <v>1679512775.8</v>
      </c>
      <c r="FI229">
        <v>0</v>
      </c>
      <c r="FJ229">
        <v>203.4473846153846</v>
      </c>
      <c r="FK229">
        <v>0.7314187914592321</v>
      </c>
      <c r="FL229">
        <v>24.63111112315026</v>
      </c>
      <c r="FM229">
        <v>4027.719230769231</v>
      </c>
      <c r="FN229">
        <v>15</v>
      </c>
      <c r="FO229">
        <v>0</v>
      </c>
      <c r="FP229" t="s">
        <v>431</v>
      </c>
      <c r="FQ229">
        <v>1679456443.1</v>
      </c>
      <c r="FR229">
        <v>1679456433.1</v>
      </c>
      <c r="FS229">
        <v>0</v>
      </c>
      <c r="FT229">
        <v>-0.109</v>
      </c>
      <c r="FU229">
        <v>0.019</v>
      </c>
      <c r="FV229">
        <v>-0.823</v>
      </c>
      <c r="FW229">
        <v>0.271</v>
      </c>
      <c r="FX229">
        <v>420</v>
      </c>
      <c r="FY229">
        <v>24</v>
      </c>
      <c r="FZ229">
        <v>0.71</v>
      </c>
      <c r="GA229">
        <v>0.25</v>
      </c>
      <c r="GB229">
        <v>24.3693375</v>
      </c>
      <c r="GC229">
        <v>0.8835748592870365</v>
      </c>
      <c r="GD229">
        <v>0.09125057448449295</v>
      </c>
      <c r="GE229">
        <v>0</v>
      </c>
      <c r="GF229">
        <v>0.1518458</v>
      </c>
      <c r="GG229">
        <v>-0.01238053283302092</v>
      </c>
      <c r="GH229">
        <v>0.008978573562097714</v>
      </c>
      <c r="GI229">
        <v>1</v>
      </c>
      <c r="GJ229">
        <v>1</v>
      </c>
      <c r="GK229">
        <v>2</v>
      </c>
      <c r="GL229" t="s">
        <v>432</v>
      </c>
      <c r="GM229">
        <v>3.10107</v>
      </c>
      <c r="GN229">
        <v>2.7354</v>
      </c>
      <c r="GO229">
        <v>0.0410177</v>
      </c>
      <c r="GP229">
        <v>0.0353877</v>
      </c>
      <c r="GQ229">
        <v>0.0541836</v>
      </c>
      <c r="GR229">
        <v>0.0542102</v>
      </c>
      <c r="GS229">
        <v>24687.4</v>
      </c>
      <c r="GT229">
        <v>24523.3</v>
      </c>
      <c r="GU229">
        <v>26283.1</v>
      </c>
      <c r="GV229">
        <v>25753.5</v>
      </c>
      <c r="GW229">
        <v>39921.8</v>
      </c>
      <c r="GX229">
        <v>37174.7</v>
      </c>
      <c r="GY229">
        <v>45992.5</v>
      </c>
      <c r="GZ229">
        <v>42533</v>
      </c>
      <c r="HA229">
        <v>1.91658</v>
      </c>
      <c r="HB229">
        <v>1.93055</v>
      </c>
      <c r="HC229">
        <v>0.014931</v>
      </c>
      <c r="HD229">
        <v>0</v>
      </c>
      <c r="HE229">
        <v>19.776</v>
      </c>
      <c r="HF229">
        <v>999.9</v>
      </c>
      <c r="HG229">
        <v>38.8</v>
      </c>
      <c r="HH229">
        <v>29.7</v>
      </c>
      <c r="HI229">
        <v>18.06</v>
      </c>
      <c r="HJ229">
        <v>60.6434</v>
      </c>
      <c r="HK229">
        <v>25.9615</v>
      </c>
      <c r="HL229">
        <v>1</v>
      </c>
      <c r="HM229">
        <v>-0.0701092</v>
      </c>
      <c r="HN229">
        <v>4.44733</v>
      </c>
      <c r="HO229">
        <v>20.2223</v>
      </c>
      <c r="HP229">
        <v>5.21564</v>
      </c>
      <c r="HQ229">
        <v>11.98</v>
      </c>
      <c r="HR229">
        <v>4.96475</v>
      </c>
      <c r="HS229">
        <v>3.27375</v>
      </c>
      <c r="HT229">
        <v>9999</v>
      </c>
      <c r="HU229">
        <v>9999</v>
      </c>
      <c r="HV229">
        <v>9999</v>
      </c>
      <c r="HW229">
        <v>936.8</v>
      </c>
      <c r="HX229">
        <v>1.86417</v>
      </c>
      <c r="HY229">
        <v>1.86014</v>
      </c>
      <c r="HZ229">
        <v>1.85837</v>
      </c>
      <c r="IA229">
        <v>1.85988</v>
      </c>
      <c r="IB229">
        <v>1.8599</v>
      </c>
      <c r="IC229">
        <v>1.85834</v>
      </c>
      <c r="ID229">
        <v>1.85736</v>
      </c>
      <c r="IE229">
        <v>1.85241</v>
      </c>
      <c r="IF229">
        <v>0</v>
      </c>
      <c r="IG229">
        <v>0</v>
      </c>
      <c r="IH229">
        <v>0</v>
      </c>
      <c r="II229">
        <v>0</v>
      </c>
      <c r="IJ229" t="s">
        <v>433</v>
      </c>
      <c r="IK229" t="s">
        <v>434</v>
      </c>
      <c r="IL229" t="s">
        <v>435</v>
      </c>
      <c r="IM229" t="s">
        <v>435</v>
      </c>
      <c r="IN229" t="s">
        <v>435</v>
      </c>
      <c r="IO229" t="s">
        <v>435</v>
      </c>
      <c r="IP229">
        <v>0</v>
      </c>
      <c r="IQ229">
        <v>100</v>
      </c>
      <c r="IR229">
        <v>100</v>
      </c>
      <c r="IS229">
        <v>-0.523</v>
      </c>
      <c r="IT229">
        <v>0.0277</v>
      </c>
      <c r="IU229">
        <v>-0.3228139330668147</v>
      </c>
      <c r="IV229">
        <v>-0.001399286051689175</v>
      </c>
      <c r="IW229">
        <v>1.297619083215453E-06</v>
      </c>
      <c r="IX229">
        <v>-4.997941095464379E-10</v>
      </c>
      <c r="IY229">
        <v>-0.005634625857734406</v>
      </c>
      <c r="IZ229">
        <v>-0.003512179546530375</v>
      </c>
      <c r="JA229">
        <v>0.0008073039280847738</v>
      </c>
      <c r="JB229">
        <v>-5.485301315548657E-06</v>
      </c>
      <c r="JC229">
        <v>2</v>
      </c>
      <c r="JD229">
        <v>1997</v>
      </c>
      <c r="JE229">
        <v>1</v>
      </c>
      <c r="JF229">
        <v>25</v>
      </c>
      <c r="JG229">
        <v>939.2</v>
      </c>
      <c r="JH229">
        <v>939.3</v>
      </c>
      <c r="JI229">
        <v>0.462646</v>
      </c>
      <c r="JJ229">
        <v>2.66113</v>
      </c>
      <c r="JK229">
        <v>1.49658</v>
      </c>
      <c r="JL229">
        <v>2.38892</v>
      </c>
      <c r="JM229">
        <v>1.54907</v>
      </c>
      <c r="JN229">
        <v>2.3938</v>
      </c>
      <c r="JO229">
        <v>34.715</v>
      </c>
      <c r="JP229">
        <v>24.1838</v>
      </c>
      <c r="JQ229">
        <v>18</v>
      </c>
      <c r="JR229">
        <v>489.945</v>
      </c>
      <c r="JS229">
        <v>510.759</v>
      </c>
      <c r="JT229">
        <v>15.1469</v>
      </c>
      <c r="JU229">
        <v>26.2009</v>
      </c>
      <c r="JV229">
        <v>29.9999</v>
      </c>
      <c r="JW229">
        <v>26.3828</v>
      </c>
      <c r="JX229">
        <v>26.3517</v>
      </c>
      <c r="JY229">
        <v>9.35834</v>
      </c>
      <c r="JZ229">
        <v>42.6077</v>
      </c>
      <c r="KA229">
        <v>42.3355</v>
      </c>
      <c r="KB229">
        <v>15.1297</v>
      </c>
      <c r="KC229">
        <v>112.648</v>
      </c>
      <c r="KD229">
        <v>9.299329999999999</v>
      </c>
      <c r="KE229">
        <v>100.482</v>
      </c>
      <c r="KF229">
        <v>100.904</v>
      </c>
    </row>
    <row r="230" spans="1:292">
      <c r="A230">
        <v>212</v>
      </c>
      <c r="B230">
        <v>1679512798.5</v>
      </c>
      <c r="C230">
        <v>4211</v>
      </c>
      <c r="D230" t="s">
        <v>858</v>
      </c>
      <c r="E230" t="s">
        <v>859</v>
      </c>
      <c r="F230">
        <v>5</v>
      </c>
      <c r="G230" t="s">
        <v>821</v>
      </c>
      <c r="H230">
        <v>1679512791</v>
      </c>
      <c r="I230">
        <f>(J230)/1000</f>
        <v>0</v>
      </c>
      <c r="J230">
        <f>IF(DO230, AM230, AG230)</f>
        <v>0</v>
      </c>
      <c r="K230">
        <f>IF(DO230, AH230, AF230)</f>
        <v>0</v>
      </c>
      <c r="L230">
        <f>DQ230 - IF(AT230&gt;1, K230*DK230*100.0/(AV230*EE230), 0)</f>
        <v>0</v>
      </c>
      <c r="M230">
        <f>((S230-I230/2)*L230-K230)/(S230+I230/2)</f>
        <v>0</v>
      </c>
      <c r="N230">
        <f>M230*(DX230+DY230)/1000.0</f>
        <v>0</v>
      </c>
      <c r="O230">
        <f>(DQ230 - IF(AT230&gt;1, K230*DK230*100.0/(AV230*EE230), 0))*(DX230+DY230)/1000.0</f>
        <v>0</v>
      </c>
      <c r="P230">
        <f>2.0/((1/R230-1/Q230)+SIGN(R230)*SQRT((1/R230-1/Q230)*(1/R230-1/Q230) + 4*DL230/((DL230+1)*(DL230+1))*(2*1/R230*1/Q230-1/Q230*1/Q230)))</f>
        <v>0</v>
      </c>
      <c r="Q230">
        <f>IF(LEFT(DM230,1)&lt;&gt;"0",IF(LEFT(DM230,1)="1",3.0,DN230),$D$5+$E$5*(EE230*DX230/($K$5*1000))+$F$5*(EE230*DX230/($K$5*1000))*MAX(MIN(DK230,$J$5),$I$5)*MAX(MIN(DK230,$J$5),$I$5)+$G$5*MAX(MIN(DK230,$J$5),$I$5)*(EE230*DX230/($K$5*1000))+$H$5*(EE230*DX230/($K$5*1000))*(EE230*DX230/($K$5*1000)))</f>
        <v>0</v>
      </c>
      <c r="R230">
        <f>I230*(1000-(1000*0.61365*exp(17.502*V230/(240.97+V230))/(DX230+DY230)+DS230)/2)/(1000*0.61365*exp(17.502*V230/(240.97+V230))/(DX230+DY230)-DS230)</f>
        <v>0</v>
      </c>
      <c r="S230">
        <f>1/((DL230+1)/(P230/1.6)+1/(Q230/1.37)) + DL230/((DL230+1)/(P230/1.6) + DL230/(Q230/1.37))</f>
        <v>0</v>
      </c>
      <c r="T230">
        <f>(DG230*DJ230)</f>
        <v>0</v>
      </c>
      <c r="U230">
        <f>(DZ230+(T230+2*0.95*5.67E-8*(((DZ230+$B$9)+273)^4-(DZ230+273)^4)-44100*I230)/(1.84*29.3*Q230+8*0.95*5.67E-8*(DZ230+273)^3))</f>
        <v>0</v>
      </c>
      <c r="V230">
        <f>($C$9*EA230+$D$9*EB230+$E$9*U230)</f>
        <v>0</v>
      </c>
      <c r="W230">
        <f>0.61365*exp(17.502*V230/(240.97+V230))</f>
        <v>0</v>
      </c>
      <c r="X230">
        <f>(Y230/Z230*100)</f>
        <v>0</v>
      </c>
      <c r="Y230">
        <f>DS230*(DX230+DY230)/1000</f>
        <v>0</v>
      </c>
      <c r="Z230">
        <f>0.61365*exp(17.502*DZ230/(240.97+DZ230))</f>
        <v>0</v>
      </c>
      <c r="AA230">
        <f>(W230-DS230*(DX230+DY230)/1000)</f>
        <v>0</v>
      </c>
      <c r="AB230">
        <f>(-I230*44100)</f>
        <v>0</v>
      </c>
      <c r="AC230">
        <f>2*29.3*Q230*0.92*(DZ230-V230)</f>
        <v>0</v>
      </c>
      <c r="AD230">
        <f>2*0.95*5.67E-8*(((DZ230+$B$9)+273)^4-(V230+273)^4)</f>
        <v>0</v>
      </c>
      <c r="AE230">
        <f>T230+AD230+AB230+AC230</f>
        <v>0</v>
      </c>
      <c r="AF230">
        <f>DW230*AT230*(DR230-DQ230*(1000-AT230*DT230)/(1000-AT230*DS230))/(100*DK230)</f>
        <v>0</v>
      </c>
      <c r="AG230">
        <f>1000*DW230*AT230*(DS230-DT230)/(100*DK230*(1000-AT230*DS230))</f>
        <v>0</v>
      </c>
      <c r="AH230">
        <f>(AI230 - AJ230 - DX230*1E3/(8.314*(DZ230+273.15)) * AL230/DW230 * AK230) * DW230/(100*DK230) * (1000 - DT230)/1000</f>
        <v>0</v>
      </c>
      <c r="AI230">
        <v>136.677632470355</v>
      </c>
      <c r="AJ230">
        <v>152.6817090909091</v>
      </c>
      <c r="AK230">
        <v>-3.32558108065464</v>
      </c>
      <c r="AL230">
        <v>67.30913549146528</v>
      </c>
      <c r="AM230">
        <f>(AO230 - AN230 + DX230*1E3/(8.314*(DZ230+273.15)) * AQ230/DW230 * AP230) * DW230/(100*DK230) * 1000/(1000 - AO230)</f>
        <v>0</v>
      </c>
      <c r="AN230">
        <v>9.218701655553323</v>
      </c>
      <c r="AO230">
        <v>9.387761696969696</v>
      </c>
      <c r="AP230">
        <v>4.201012371210598E-06</v>
      </c>
      <c r="AQ230">
        <v>94.11788988098148</v>
      </c>
      <c r="AR230">
        <v>0</v>
      </c>
      <c r="AS230">
        <v>0</v>
      </c>
      <c r="AT230">
        <f>IF(AR230*$H$15&gt;=AV230,1.0,(AV230/(AV230-AR230*$H$15)))</f>
        <v>0</v>
      </c>
      <c r="AU230">
        <f>(AT230-1)*100</f>
        <v>0</v>
      </c>
      <c r="AV230">
        <f>MAX(0,($B$15+$C$15*EE230)/(1+$D$15*EE230)*DX230/(DZ230+273)*$E$15)</f>
        <v>0</v>
      </c>
      <c r="AW230" t="s">
        <v>429</v>
      </c>
      <c r="AX230" t="s">
        <v>429</v>
      </c>
      <c r="AY230">
        <v>0</v>
      </c>
      <c r="AZ230">
        <v>0</v>
      </c>
      <c r="BA230">
        <f>1-AY230/AZ230</f>
        <v>0</v>
      </c>
      <c r="BB230">
        <v>0</v>
      </c>
      <c r="BC230" t="s">
        <v>429</v>
      </c>
      <c r="BD230" t="s">
        <v>429</v>
      </c>
      <c r="BE230">
        <v>0</v>
      </c>
      <c r="BF230">
        <v>0</v>
      </c>
      <c r="BG230">
        <f>1-BE230/BF230</f>
        <v>0</v>
      </c>
      <c r="BH230">
        <v>0.5</v>
      </c>
      <c r="BI230">
        <f>DH230</f>
        <v>0</v>
      </c>
      <c r="BJ230">
        <f>K230</f>
        <v>0</v>
      </c>
      <c r="BK230">
        <f>BG230*BH230*BI230</f>
        <v>0</v>
      </c>
      <c r="BL230">
        <f>(BJ230-BB230)/BI230</f>
        <v>0</v>
      </c>
      <c r="BM230">
        <f>(AZ230-BF230)/BF230</f>
        <v>0</v>
      </c>
      <c r="BN230">
        <f>AY230/(BA230+AY230/BF230)</f>
        <v>0</v>
      </c>
      <c r="BO230" t="s">
        <v>429</v>
      </c>
      <c r="BP230">
        <v>0</v>
      </c>
      <c r="BQ230">
        <f>IF(BP230&lt;&gt;0, BP230, BN230)</f>
        <v>0</v>
      </c>
      <c r="BR230">
        <f>1-BQ230/BF230</f>
        <v>0</v>
      </c>
      <c r="BS230">
        <f>(BF230-BE230)/(BF230-BQ230)</f>
        <v>0</v>
      </c>
      <c r="BT230">
        <f>(AZ230-BF230)/(AZ230-BQ230)</f>
        <v>0</v>
      </c>
      <c r="BU230">
        <f>(BF230-BE230)/(BF230-AY230)</f>
        <v>0</v>
      </c>
      <c r="BV230">
        <f>(AZ230-BF230)/(AZ230-AY230)</f>
        <v>0</v>
      </c>
      <c r="BW230">
        <f>(BS230*BQ230/BE230)</f>
        <v>0</v>
      </c>
      <c r="BX230">
        <f>(1-BW230)</f>
        <v>0</v>
      </c>
      <c r="DG230">
        <f>$B$13*EF230+$C$13*EG230+$F$13*ER230*(1-EU230)</f>
        <v>0</v>
      </c>
      <c r="DH230">
        <f>DG230*DI230</f>
        <v>0</v>
      </c>
      <c r="DI230">
        <f>($B$13*$D$11+$C$13*$D$11+$F$13*((FE230+EW230)/MAX(FE230+EW230+FF230, 0.1)*$I$11+FF230/MAX(FE230+EW230+FF230, 0.1)*$J$11))/($B$13+$C$13+$F$13)</f>
        <v>0</v>
      </c>
      <c r="DJ230">
        <f>($B$13*$K$11+$C$13*$K$11+$F$13*((FE230+EW230)/MAX(FE230+EW230+FF230, 0.1)*$P$11+FF230/MAX(FE230+EW230+FF230, 0.1)*$Q$11))/($B$13+$C$13+$F$13)</f>
        <v>0</v>
      </c>
      <c r="DK230">
        <v>2.18</v>
      </c>
      <c r="DL230">
        <v>0.5</v>
      </c>
      <c r="DM230" t="s">
        <v>430</v>
      </c>
      <c r="DN230">
        <v>2</v>
      </c>
      <c r="DO230" t="b">
        <v>1</v>
      </c>
      <c r="DP230">
        <v>1679512791</v>
      </c>
      <c r="DQ230">
        <v>174.3094814814814</v>
      </c>
      <c r="DR230">
        <v>149.7968888888889</v>
      </c>
      <c r="DS230">
        <v>9.38574</v>
      </c>
      <c r="DT230">
        <v>9.228277037037037</v>
      </c>
      <c r="DU230">
        <v>174.8397407407408</v>
      </c>
      <c r="DV230">
        <v>9.358038888888888</v>
      </c>
      <c r="DW230">
        <v>499.9933703703703</v>
      </c>
      <c r="DX230">
        <v>89.96504074074073</v>
      </c>
      <c r="DY230">
        <v>0.09999465925925925</v>
      </c>
      <c r="DZ230">
        <v>18.95434814814815</v>
      </c>
      <c r="EA230">
        <v>20.01796666666667</v>
      </c>
      <c r="EB230">
        <v>999.9000000000001</v>
      </c>
      <c r="EC230">
        <v>0</v>
      </c>
      <c r="ED230">
        <v>0</v>
      </c>
      <c r="EE230">
        <v>9987.057037037037</v>
      </c>
      <c r="EF230">
        <v>0</v>
      </c>
      <c r="EG230">
        <v>12.4464</v>
      </c>
      <c r="EH230">
        <v>24.51264444444444</v>
      </c>
      <c r="EI230">
        <v>175.9608888888889</v>
      </c>
      <c r="EJ230">
        <v>151.1921851851852</v>
      </c>
      <c r="EK230">
        <v>0.1574623333333333</v>
      </c>
      <c r="EL230">
        <v>149.7968888888889</v>
      </c>
      <c r="EM230">
        <v>9.228277037037037</v>
      </c>
      <c r="EN230">
        <v>0.8443885555555555</v>
      </c>
      <c r="EO230">
        <v>0.8302224444444446</v>
      </c>
      <c r="EP230">
        <v>4.476256296296297</v>
      </c>
      <c r="EQ230">
        <v>4.234805185185186</v>
      </c>
      <c r="ER230">
        <v>1999.987407407408</v>
      </c>
      <c r="ES230">
        <v>0.9800007777777777</v>
      </c>
      <c r="ET230">
        <v>0.01999887777777778</v>
      </c>
      <c r="EU230">
        <v>0</v>
      </c>
      <c r="EV230">
        <v>203.4483703703704</v>
      </c>
      <c r="EW230">
        <v>5.00078</v>
      </c>
      <c r="EX230">
        <v>4029.835185185185</v>
      </c>
      <c r="EY230">
        <v>16379.53333333333</v>
      </c>
      <c r="EZ230">
        <v>38.43722222222222</v>
      </c>
      <c r="FA230">
        <v>40.31918518518518</v>
      </c>
      <c r="FB230">
        <v>39.54607407407407</v>
      </c>
      <c r="FC230">
        <v>40.0877037037037</v>
      </c>
      <c r="FD230">
        <v>39.31925925925925</v>
      </c>
      <c r="FE230">
        <v>1955.087407407407</v>
      </c>
      <c r="FF230">
        <v>39.9</v>
      </c>
      <c r="FG230">
        <v>0</v>
      </c>
      <c r="FH230">
        <v>1679512780.6</v>
      </c>
      <c r="FI230">
        <v>0</v>
      </c>
      <c r="FJ230">
        <v>203.4559615384615</v>
      </c>
      <c r="FK230">
        <v>-0.2102906000142635</v>
      </c>
      <c r="FL230">
        <v>26.58188033701884</v>
      </c>
      <c r="FM230">
        <v>4029.768461538462</v>
      </c>
      <c r="FN230">
        <v>15</v>
      </c>
      <c r="FO230">
        <v>0</v>
      </c>
      <c r="FP230" t="s">
        <v>431</v>
      </c>
      <c r="FQ230">
        <v>1679456443.1</v>
      </c>
      <c r="FR230">
        <v>1679456433.1</v>
      </c>
      <c r="FS230">
        <v>0</v>
      </c>
      <c r="FT230">
        <v>-0.109</v>
      </c>
      <c r="FU230">
        <v>0.019</v>
      </c>
      <c r="FV230">
        <v>-0.823</v>
      </c>
      <c r="FW230">
        <v>0.271</v>
      </c>
      <c r="FX230">
        <v>420</v>
      </c>
      <c r="FY230">
        <v>24</v>
      </c>
      <c r="FZ230">
        <v>0.71</v>
      </c>
      <c r="GA230">
        <v>0.25</v>
      </c>
      <c r="GB230">
        <v>24.466655</v>
      </c>
      <c r="GC230">
        <v>1.169493433395799</v>
      </c>
      <c r="GD230">
        <v>0.120124920291337</v>
      </c>
      <c r="GE230">
        <v>0</v>
      </c>
      <c r="GF230">
        <v>0.158549875</v>
      </c>
      <c r="GG230">
        <v>0.03284513696060028</v>
      </c>
      <c r="GH230">
        <v>0.01284643114290405</v>
      </c>
      <c r="GI230">
        <v>1</v>
      </c>
      <c r="GJ230">
        <v>1</v>
      </c>
      <c r="GK230">
        <v>2</v>
      </c>
      <c r="GL230" t="s">
        <v>432</v>
      </c>
      <c r="GM230">
        <v>3.10105</v>
      </c>
      <c r="GN230">
        <v>2.73536</v>
      </c>
      <c r="GO230">
        <v>0.0373496</v>
      </c>
      <c r="GP230">
        <v>0.0315678</v>
      </c>
      <c r="GQ230">
        <v>0.0541691</v>
      </c>
      <c r="GR230">
        <v>0.0540531</v>
      </c>
      <c r="GS230">
        <v>24782.2</v>
      </c>
      <c r="GT230">
        <v>24620.9</v>
      </c>
      <c r="GU230">
        <v>26283.3</v>
      </c>
      <c r="GV230">
        <v>25753.9</v>
      </c>
      <c r="GW230">
        <v>39922.5</v>
      </c>
      <c r="GX230">
        <v>37180.8</v>
      </c>
      <c r="GY230">
        <v>45993.1</v>
      </c>
      <c r="GZ230">
        <v>42533.4</v>
      </c>
      <c r="HA230">
        <v>1.91645</v>
      </c>
      <c r="HB230">
        <v>1.93082</v>
      </c>
      <c r="HC230">
        <v>0.0142902</v>
      </c>
      <c r="HD230">
        <v>0</v>
      </c>
      <c r="HE230">
        <v>19.7769</v>
      </c>
      <c r="HF230">
        <v>999.9</v>
      </c>
      <c r="HG230">
        <v>38.7</v>
      </c>
      <c r="HH230">
        <v>29.7</v>
      </c>
      <c r="HI230">
        <v>18.0147</v>
      </c>
      <c r="HJ230">
        <v>61.0434</v>
      </c>
      <c r="HK230">
        <v>25.9976</v>
      </c>
      <c r="HL230">
        <v>1</v>
      </c>
      <c r="HM230">
        <v>-0.0703659</v>
      </c>
      <c r="HN230">
        <v>4.45322</v>
      </c>
      <c r="HO230">
        <v>20.2218</v>
      </c>
      <c r="HP230">
        <v>5.21549</v>
      </c>
      <c r="HQ230">
        <v>11.98</v>
      </c>
      <c r="HR230">
        <v>4.9647</v>
      </c>
      <c r="HS230">
        <v>3.27378</v>
      </c>
      <c r="HT230">
        <v>9999</v>
      </c>
      <c r="HU230">
        <v>9999</v>
      </c>
      <c r="HV230">
        <v>9999</v>
      </c>
      <c r="HW230">
        <v>936.8</v>
      </c>
      <c r="HX230">
        <v>1.86417</v>
      </c>
      <c r="HY230">
        <v>1.86014</v>
      </c>
      <c r="HZ230">
        <v>1.85837</v>
      </c>
      <c r="IA230">
        <v>1.85989</v>
      </c>
      <c r="IB230">
        <v>1.85989</v>
      </c>
      <c r="IC230">
        <v>1.85834</v>
      </c>
      <c r="ID230">
        <v>1.85735</v>
      </c>
      <c r="IE230">
        <v>1.8524</v>
      </c>
      <c r="IF230">
        <v>0</v>
      </c>
      <c r="IG230">
        <v>0</v>
      </c>
      <c r="IH230">
        <v>0</v>
      </c>
      <c r="II230">
        <v>0</v>
      </c>
      <c r="IJ230" t="s">
        <v>433</v>
      </c>
      <c r="IK230" t="s">
        <v>434</v>
      </c>
      <c r="IL230" t="s">
        <v>435</v>
      </c>
      <c r="IM230" t="s">
        <v>435</v>
      </c>
      <c r="IN230" t="s">
        <v>435</v>
      </c>
      <c r="IO230" t="s">
        <v>435</v>
      </c>
      <c r="IP230">
        <v>0</v>
      </c>
      <c r="IQ230">
        <v>100</v>
      </c>
      <c r="IR230">
        <v>100</v>
      </c>
      <c r="IS230">
        <v>-0.505</v>
      </c>
      <c r="IT230">
        <v>0.0277</v>
      </c>
      <c r="IU230">
        <v>-0.3228139330668147</v>
      </c>
      <c r="IV230">
        <v>-0.001399286051689175</v>
      </c>
      <c r="IW230">
        <v>1.297619083215453E-06</v>
      </c>
      <c r="IX230">
        <v>-4.997941095464379E-10</v>
      </c>
      <c r="IY230">
        <v>-0.005634625857734406</v>
      </c>
      <c r="IZ230">
        <v>-0.003512179546530375</v>
      </c>
      <c r="JA230">
        <v>0.0008073039280847738</v>
      </c>
      <c r="JB230">
        <v>-5.485301315548657E-06</v>
      </c>
      <c r="JC230">
        <v>2</v>
      </c>
      <c r="JD230">
        <v>1997</v>
      </c>
      <c r="JE230">
        <v>1</v>
      </c>
      <c r="JF230">
        <v>25</v>
      </c>
      <c r="JG230">
        <v>939.3</v>
      </c>
      <c r="JH230">
        <v>939.4</v>
      </c>
      <c r="JI230">
        <v>0.421143</v>
      </c>
      <c r="JJ230">
        <v>2.66602</v>
      </c>
      <c r="JK230">
        <v>1.49658</v>
      </c>
      <c r="JL230">
        <v>2.38892</v>
      </c>
      <c r="JM230">
        <v>1.54907</v>
      </c>
      <c r="JN230">
        <v>2.39014</v>
      </c>
      <c r="JO230">
        <v>34.715</v>
      </c>
      <c r="JP230">
        <v>24.1751</v>
      </c>
      <c r="JQ230">
        <v>18</v>
      </c>
      <c r="JR230">
        <v>489.836</v>
      </c>
      <c r="JS230">
        <v>510.902</v>
      </c>
      <c r="JT230">
        <v>15.1259</v>
      </c>
      <c r="JU230">
        <v>26.1953</v>
      </c>
      <c r="JV230">
        <v>29.9998</v>
      </c>
      <c r="JW230">
        <v>26.3783</v>
      </c>
      <c r="JX230">
        <v>26.3471</v>
      </c>
      <c r="JY230">
        <v>8.50581</v>
      </c>
      <c r="JZ230">
        <v>42.3165</v>
      </c>
      <c r="KA230">
        <v>42.3355</v>
      </c>
      <c r="KB230">
        <v>15.1144</v>
      </c>
      <c r="KC230">
        <v>99.2906</v>
      </c>
      <c r="KD230">
        <v>9.299329999999999</v>
      </c>
      <c r="KE230">
        <v>100.483</v>
      </c>
      <c r="KF230">
        <v>100.905</v>
      </c>
    </row>
    <row r="231" spans="1:292">
      <c r="A231">
        <v>213</v>
      </c>
      <c r="B231">
        <v>1679512803.5</v>
      </c>
      <c r="C231">
        <v>4216</v>
      </c>
      <c r="D231" t="s">
        <v>860</v>
      </c>
      <c r="E231" t="s">
        <v>861</v>
      </c>
      <c r="F231">
        <v>5</v>
      </c>
      <c r="G231" t="s">
        <v>821</v>
      </c>
      <c r="H231">
        <v>1679512795.714286</v>
      </c>
      <c r="I231">
        <f>(J231)/1000</f>
        <v>0</v>
      </c>
      <c r="J231">
        <f>IF(DO231, AM231, AG231)</f>
        <v>0</v>
      </c>
      <c r="K231">
        <f>IF(DO231, AH231, AF231)</f>
        <v>0</v>
      </c>
      <c r="L231">
        <f>DQ231 - IF(AT231&gt;1, K231*DK231*100.0/(AV231*EE231), 0)</f>
        <v>0</v>
      </c>
      <c r="M231">
        <f>((S231-I231/2)*L231-K231)/(S231+I231/2)</f>
        <v>0</v>
      </c>
      <c r="N231">
        <f>M231*(DX231+DY231)/1000.0</f>
        <v>0</v>
      </c>
      <c r="O231">
        <f>(DQ231 - IF(AT231&gt;1, K231*DK231*100.0/(AV231*EE231), 0))*(DX231+DY231)/1000.0</f>
        <v>0</v>
      </c>
      <c r="P231">
        <f>2.0/((1/R231-1/Q231)+SIGN(R231)*SQRT((1/R231-1/Q231)*(1/R231-1/Q231) + 4*DL231/((DL231+1)*(DL231+1))*(2*1/R231*1/Q231-1/Q231*1/Q231)))</f>
        <v>0</v>
      </c>
      <c r="Q231">
        <f>IF(LEFT(DM231,1)&lt;&gt;"0",IF(LEFT(DM231,1)="1",3.0,DN231),$D$5+$E$5*(EE231*DX231/($K$5*1000))+$F$5*(EE231*DX231/($K$5*1000))*MAX(MIN(DK231,$J$5),$I$5)*MAX(MIN(DK231,$J$5),$I$5)+$G$5*MAX(MIN(DK231,$J$5),$I$5)*(EE231*DX231/($K$5*1000))+$H$5*(EE231*DX231/($K$5*1000))*(EE231*DX231/($K$5*1000)))</f>
        <v>0</v>
      </c>
      <c r="R231">
        <f>I231*(1000-(1000*0.61365*exp(17.502*V231/(240.97+V231))/(DX231+DY231)+DS231)/2)/(1000*0.61365*exp(17.502*V231/(240.97+V231))/(DX231+DY231)-DS231)</f>
        <v>0</v>
      </c>
      <c r="S231">
        <f>1/((DL231+1)/(P231/1.6)+1/(Q231/1.37)) + DL231/((DL231+1)/(P231/1.6) + DL231/(Q231/1.37))</f>
        <v>0</v>
      </c>
      <c r="T231">
        <f>(DG231*DJ231)</f>
        <v>0</v>
      </c>
      <c r="U231">
        <f>(DZ231+(T231+2*0.95*5.67E-8*(((DZ231+$B$9)+273)^4-(DZ231+273)^4)-44100*I231)/(1.84*29.3*Q231+8*0.95*5.67E-8*(DZ231+273)^3))</f>
        <v>0</v>
      </c>
      <c r="V231">
        <f>($C$9*EA231+$D$9*EB231+$E$9*U231)</f>
        <v>0</v>
      </c>
      <c r="W231">
        <f>0.61365*exp(17.502*V231/(240.97+V231))</f>
        <v>0</v>
      </c>
      <c r="X231">
        <f>(Y231/Z231*100)</f>
        <v>0</v>
      </c>
      <c r="Y231">
        <f>DS231*(DX231+DY231)/1000</f>
        <v>0</v>
      </c>
      <c r="Z231">
        <f>0.61365*exp(17.502*DZ231/(240.97+DZ231))</f>
        <v>0</v>
      </c>
      <c r="AA231">
        <f>(W231-DS231*(DX231+DY231)/1000)</f>
        <v>0</v>
      </c>
      <c r="AB231">
        <f>(-I231*44100)</f>
        <v>0</v>
      </c>
      <c r="AC231">
        <f>2*29.3*Q231*0.92*(DZ231-V231)</f>
        <v>0</v>
      </c>
      <c r="AD231">
        <f>2*0.95*5.67E-8*(((DZ231+$B$9)+273)^4-(V231+273)^4)</f>
        <v>0</v>
      </c>
      <c r="AE231">
        <f>T231+AD231+AB231+AC231</f>
        <v>0</v>
      </c>
      <c r="AF231">
        <f>DW231*AT231*(DR231-DQ231*(1000-AT231*DT231)/(1000-AT231*DS231))/(100*DK231)</f>
        <v>0</v>
      </c>
      <c r="AG231">
        <f>1000*DW231*AT231*(DS231-DT231)/(100*DK231*(1000-AT231*DS231))</f>
        <v>0</v>
      </c>
      <c r="AH231">
        <f>(AI231 - AJ231 - DX231*1E3/(8.314*(DZ231+273.15)) * AL231/DW231 * AK231) * DW231/(100*DK231) * (1000 - DT231)/1000</f>
        <v>0</v>
      </c>
      <c r="AI231">
        <v>120.0438768631359</v>
      </c>
      <c r="AJ231">
        <v>135.9666666666667</v>
      </c>
      <c r="AK231">
        <v>-3.349891947844407</v>
      </c>
      <c r="AL231">
        <v>67.30913549146528</v>
      </c>
      <c r="AM231">
        <f>(AO231 - AN231 + DX231*1E3/(8.314*(DZ231+273.15)) * AQ231/DW231 * AP231) * DW231/(100*DK231) * 1000/(1000 - AO231)</f>
        <v>0</v>
      </c>
      <c r="AN231">
        <v>9.216708142226434</v>
      </c>
      <c r="AO231">
        <v>9.381350787878784</v>
      </c>
      <c r="AP231">
        <v>-8.725429037348565E-06</v>
      </c>
      <c r="AQ231">
        <v>94.11788988098148</v>
      </c>
      <c r="AR231">
        <v>0</v>
      </c>
      <c r="AS231">
        <v>0</v>
      </c>
      <c r="AT231">
        <f>IF(AR231*$H$15&gt;=AV231,1.0,(AV231/(AV231-AR231*$H$15)))</f>
        <v>0</v>
      </c>
      <c r="AU231">
        <f>(AT231-1)*100</f>
        <v>0</v>
      </c>
      <c r="AV231">
        <f>MAX(0,($B$15+$C$15*EE231)/(1+$D$15*EE231)*DX231/(DZ231+273)*$E$15)</f>
        <v>0</v>
      </c>
      <c r="AW231" t="s">
        <v>429</v>
      </c>
      <c r="AX231" t="s">
        <v>429</v>
      </c>
      <c r="AY231">
        <v>0</v>
      </c>
      <c r="AZ231">
        <v>0</v>
      </c>
      <c r="BA231">
        <f>1-AY231/AZ231</f>
        <v>0</v>
      </c>
      <c r="BB231">
        <v>0</v>
      </c>
      <c r="BC231" t="s">
        <v>429</v>
      </c>
      <c r="BD231" t="s">
        <v>429</v>
      </c>
      <c r="BE231">
        <v>0</v>
      </c>
      <c r="BF231">
        <v>0</v>
      </c>
      <c r="BG231">
        <f>1-BE231/BF231</f>
        <v>0</v>
      </c>
      <c r="BH231">
        <v>0.5</v>
      </c>
      <c r="BI231">
        <f>DH231</f>
        <v>0</v>
      </c>
      <c r="BJ231">
        <f>K231</f>
        <v>0</v>
      </c>
      <c r="BK231">
        <f>BG231*BH231*BI231</f>
        <v>0</v>
      </c>
      <c r="BL231">
        <f>(BJ231-BB231)/BI231</f>
        <v>0</v>
      </c>
      <c r="BM231">
        <f>(AZ231-BF231)/BF231</f>
        <v>0</v>
      </c>
      <c r="BN231">
        <f>AY231/(BA231+AY231/BF231)</f>
        <v>0</v>
      </c>
      <c r="BO231" t="s">
        <v>429</v>
      </c>
      <c r="BP231">
        <v>0</v>
      </c>
      <c r="BQ231">
        <f>IF(BP231&lt;&gt;0, BP231, BN231)</f>
        <v>0</v>
      </c>
      <c r="BR231">
        <f>1-BQ231/BF231</f>
        <v>0</v>
      </c>
      <c r="BS231">
        <f>(BF231-BE231)/(BF231-BQ231)</f>
        <v>0</v>
      </c>
      <c r="BT231">
        <f>(AZ231-BF231)/(AZ231-BQ231)</f>
        <v>0</v>
      </c>
      <c r="BU231">
        <f>(BF231-BE231)/(BF231-AY231)</f>
        <v>0</v>
      </c>
      <c r="BV231">
        <f>(AZ231-BF231)/(AZ231-AY231)</f>
        <v>0</v>
      </c>
      <c r="BW231">
        <f>(BS231*BQ231/BE231)</f>
        <v>0</v>
      </c>
      <c r="BX231">
        <f>(1-BW231)</f>
        <v>0</v>
      </c>
      <c r="DG231">
        <f>$B$13*EF231+$C$13*EG231+$F$13*ER231*(1-EU231)</f>
        <v>0</v>
      </c>
      <c r="DH231">
        <f>DG231*DI231</f>
        <v>0</v>
      </c>
      <c r="DI231">
        <f>($B$13*$D$11+$C$13*$D$11+$F$13*((FE231+EW231)/MAX(FE231+EW231+FF231, 0.1)*$I$11+FF231/MAX(FE231+EW231+FF231, 0.1)*$J$11))/($B$13+$C$13+$F$13)</f>
        <v>0</v>
      </c>
      <c r="DJ231">
        <f>($B$13*$K$11+$C$13*$K$11+$F$13*((FE231+EW231)/MAX(FE231+EW231+FF231, 0.1)*$P$11+FF231/MAX(FE231+EW231+FF231, 0.1)*$Q$11))/($B$13+$C$13+$F$13)</f>
        <v>0</v>
      </c>
      <c r="DK231">
        <v>2.18</v>
      </c>
      <c r="DL231">
        <v>0.5</v>
      </c>
      <c r="DM231" t="s">
        <v>430</v>
      </c>
      <c r="DN231">
        <v>2</v>
      </c>
      <c r="DO231" t="b">
        <v>1</v>
      </c>
      <c r="DP231">
        <v>1679512795.714286</v>
      </c>
      <c r="DQ231">
        <v>158.7639642857143</v>
      </c>
      <c r="DR231">
        <v>134.18025</v>
      </c>
      <c r="DS231">
        <v>9.386163214285714</v>
      </c>
      <c r="DT231">
        <v>9.224248214285714</v>
      </c>
      <c r="DU231">
        <v>159.2785714285714</v>
      </c>
      <c r="DV231">
        <v>9.358457857142856</v>
      </c>
      <c r="DW231">
        <v>499.9933571428571</v>
      </c>
      <c r="DX231">
        <v>89.96279999999999</v>
      </c>
      <c r="DY231">
        <v>0.09992466428571427</v>
      </c>
      <c r="DZ231">
        <v>18.95237857142857</v>
      </c>
      <c r="EA231">
        <v>20.01725714285714</v>
      </c>
      <c r="EB231">
        <v>999.9000000000002</v>
      </c>
      <c r="EC231">
        <v>0</v>
      </c>
      <c r="ED231">
        <v>0</v>
      </c>
      <c r="EE231">
        <v>10002.81142857143</v>
      </c>
      <c r="EF231">
        <v>0</v>
      </c>
      <c r="EG231">
        <v>12.4464</v>
      </c>
      <c r="EH231">
        <v>24.58371071428571</v>
      </c>
      <c r="EI231">
        <v>160.2682857142857</v>
      </c>
      <c r="EJ231">
        <v>135.4296428571429</v>
      </c>
      <c r="EK231">
        <v>0.1619151785714286</v>
      </c>
      <c r="EL231">
        <v>134.18025</v>
      </c>
      <c r="EM231">
        <v>9.224248214285714</v>
      </c>
      <c r="EN231">
        <v>0.8444055714285712</v>
      </c>
      <c r="EO231">
        <v>0.8298392142857143</v>
      </c>
      <c r="EP231">
        <v>4.476545714285714</v>
      </c>
      <c r="EQ231">
        <v>4.228222499999999</v>
      </c>
      <c r="ER231">
        <v>1999.9975</v>
      </c>
      <c r="ES231">
        <v>0.980001357142857</v>
      </c>
      <c r="ET231">
        <v>0.01999827857142857</v>
      </c>
      <c r="EU231">
        <v>0</v>
      </c>
      <c r="EV231">
        <v>203.4653928571429</v>
      </c>
      <c r="EW231">
        <v>5.00078</v>
      </c>
      <c r="EX231">
        <v>4031.985</v>
      </c>
      <c r="EY231">
        <v>16379.62857142857</v>
      </c>
      <c r="EZ231">
        <v>38.52210714285714</v>
      </c>
      <c r="FA231">
        <v>40.39707142857143</v>
      </c>
      <c r="FB231">
        <v>39.60242857142857</v>
      </c>
      <c r="FC231">
        <v>40.19396428571429</v>
      </c>
      <c r="FD231">
        <v>39.38814285714285</v>
      </c>
      <c r="FE231">
        <v>1955.0975</v>
      </c>
      <c r="FF231">
        <v>39.89928571428572</v>
      </c>
      <c r="FG231">
        <v>0</v>
      </c>
      <c r="FH231">
        <v>1679512786</v>
      </c>
      <c r="FI231">
        <v>0</v>
      </c>
      <c r="FJ231">
        <v>203.49772</v>
      </c>
      <c r="FK231">
        <v>-0.02223075513386158</v>
      </c>
      <c r="FL231">
        <v>28.93769225859079</v>
      </c>
      <c r="FM231">
        <v>4032.3552</v>
      </c>
      <c r="FN231">
        <v>15</v>
      </c>
      <c r="FO231">
        <v>0</v>
      </c>
      <c r="FP231" t="s">
        <v>431</v>
      </c>
      <c r="FQ231">
        <v>1679456443.1</v>
      </c>
      <c r="FR231">
        <v>1679456433.1</v>
      </c>
      <c r="FS231">
        <v>0</v>
      </c>
      <c r="FT231">
        <v>-0.109</v>
      </c>
      <c r="FU231">
        <v>0.019</v>
      </c>
      <c r="FV231">
        <v>-0.823</v>
      </c>
      <c r="FW231">
        <v>0.271</v>
      </c>
      <c r="FX231">
        <v>420</v>
      </c>
      <c r="FY231">
        <v>24</v>
      </c>
      <c r="FZ231">
        <v>0.71</v>
      </c>
      <c r="GA231">
        <v>0.25</v>
      </c>
      <c r="GB231">
        <v>24.5333243902439</v>
      </c>
      <c r="GC231">
        <v>1.036450871080149</v>
      </c>
      <c r="GD231">
        <v>0.1132498743454597</v>
      </c>
      <c r="GE231">
        <v>0</v>
      </c>
      <c r="GF231">
        <v>0.159079512195122</v>
      </c>
      <c r="GG231">
        <v>0.08037326132404166</v>
      </c>
      <c r="GH231">
        <v>0.0135054999078911</v>
      </c>
      <c r="GI231">
        <v>1</v>
      </c>
      <c r="GJ231">
        <v>1</v>
      </c>
      <c r="GK231">
        <v>2</v>
      </c>
      <c r="GL231" t="s">
        <v>432</v>
      </c>
      <c r="GM231">
        <v>3.10113</v>
      </c>
      <c r="GN231">
        <v>2.73536</v>
      </c>
      <c r="GO231">
        <v>0.0335718</v>
      </c>
      <c r="GP231">
        <v>0.0276456</v>
      </c>
      <c r="GQ231">
        <v>0.0541489</v>
      </c>
      <c r="GR231">
        <v>0.0541243</v>
      </c>
      <c r="GS231">
        <v>24879.5</v>
      </c>
      <c r="GT231">
        <v>24720.8</v>
      </c>
      <c r="GU231">
        <v>26283.3</v>
      </c>
      <c r="GV231">
        <v>25754</v>
      </c>
      <c r="GW231">
        <v>39923.1</v>
      </c>
      <c r="GX231">
        <v>37178.2</v>
      </c>
      <c r="GY231">
        <v>45993.4</v>
      </c>
      <c r="GZ231">
        <v>42534.2</v>
      </c>
      <c r="HA231">
        <v>1.91665</v>
      </c>
      <c r="HB231">
        <v>1.9306</v>
      </c>
      <c r="HC231">
        <v>0.0147596</v>
      </c>
      <c r="HD231">
        <v>0</v>
      </c>
      <c r="HE231">
        <v>19.7786</v>
      </c>
      <c r="HF231">
        <v>999.9</v>
      </c>
      <c r="HG231">
        <v>38.6</v>
      </c>
      <c r="HH231">
        <v>29.7</v>
      </c>
      <c r="HI231">
        <v>17.969</v>
      </c>
      <c r="HJ231">
        <v>61.0534</v>
      </c>
      <c r="HK231">
        <v>25.8093</v>
      </c>
      <c r="HL231">
        <v>1</v>
      </c>
      <c r="HM231">
        <v>-0.0709731</v>
      </c>
      <c r="HN231">
        <v>4.45866</v>
      </c>
      <c r="HO231">
        <v>20.2218</v>
      </c>
      <c r="HP231">
        <v>5.21564</v>
      </c>
      <c r="HQ231">
        <v>11.98</v>
      </c>
      <c r="HR231">
        <v>4.96455</v>
      </c>
      <c r="HS231">
        <v>3.27375</v>
      </c>
      <c r="HT231">
        <v>9999</v>
      </c>
      <c r="HU231">
        <v>9999</v>
      </c>
      <c r="HV231">
        <v>9999</v>
      </c>
      <c r="HW231">
        <v>936.8</v>
      </c>
      <c r="HX231">
        <v>1.86417</v>
      </c>
      <c r="HY231">
        <v>1.86012</v>
      </c>
      <c r="HZ231">
        <v>1.85837</v>
      </c>
      <c r="IA231">
        <v>1.85989</v>
      </c>
      <c r="IB231">
        <v>1.85989</v>
      </c>
      <c r="IC231">
        <v>1.85832</v>
      </c>
      <c r="ID231">
        <v>1.85736</v>
      </c>
      <c r="IE231">
        <v>1.8524</v>
      </c>
      <c r="IF231">
        <v>0</v>
      </c>
      <c r="IG231">
        <v>0</v>
      </c>
      <c r="IH231">
        <v>0</v>
      </c>
      <c r="II231">
        <v>0</v>
      </c>
      <c r="IJ231" t="s">
        <v>433</v>
      </c>
      <c r="IK231" t="s">
        <v>434</v>
      </c>
      <c r="IL231" t="s">
        <v>435</v>
      </c>
      <c r="IM231" t="s">
        <v>435</v>
      </c>
      <c r="IN231" t="s">
        <v>435</v>
      </c>
      <c r="IO231" t="s">
        <v>435</v>
      </c>
      <c r="IP231">
        <v>0</v>
      </c>
      <c r="IQ231">
        <v>100</v>
      </c>
      <c r="IR231">
        <v>100</v>
      </c>
      <c r="IS231">
        <v>-0.487</v>
      </c>
      <c r="IT231">
        <v>0.0277</v>
      </c>
      <c r="IU231">
        <v>-0.3228139330668147</v>
      </c>
      <c r="IV231">
        <v>-0.001399286051689175</v>
      </c>
      <c r="IW231">
        <v>1.297619083215453E-06</v>
      </c>
      <c r="IX231">
        <v>-4.997941095464379E-10</v>
      </c>
      <c r="IY231">
        <v>-0.005634625857734406</v>
      </c>
      <c r="IZ231">
        <v>-0.003512179546530375</v>
      </c>
      <c r="JA231">
        <v>0.0008073039280847738</v>
      </c>
      <c r="JB231">
        <v>-5.485301315548657E-06</v>
      </c>
      <c r="JC231">
        <v>2</v>
      </c>
      <c r="JD231">
        <v>1997</v>
      </c>
      <c r="JE231">
        <v>1</v>
      </c>
      <c r="JF231">
        <v>25</v>
      </c>
      <c r="JG231">
        <v>939.3</v>
      </c>
      <c r="JH231">
        <v>939.5</v>
      </c>
      <c r="JI231">
        <v>0.38208</v>
      </c>
      <c r="JJ231">
        <v>2.67456</v>
      </c>
      <c r="JK231">
        <v>1.49658</v>
      </c>
      <c r="JL231">
        <v>2.39014</v>
      </c>
      <c r="JM231">
        <v>1.54907</v>
      </c>
      <c r="JN231">
        <v>2.36938</v>
      </c>
      <c r="JO231">
        <v>34.715</v>
      </c>
      <c r="JP231">
        <v>24.1751</v>
      </c>
      <c r="JQ231">
        <v>18</v>
      </c>
      <c r="JR231">
        <v>489.913</v>
      </c>
      <c r="JS231">
        <v>510.712</v>
      </c>
      <c r="JT231">
        <v>15.11</v>
      </c>
      <c r="JU231">
        <v>26.191</v>
      </c>
      <c r="JV231">
        <v>29.9997</v>
      </c>
      <c r="JW231">
        <v>26.3734</v>
      </c>
      <c r="JX231">
        <v>26.3428</v>
      </c>
      <c r="JY231">
        <v>7.72711</v>
      </c>
      <c r="JZ231">
        <v>42.0081</v>
      </c>
      <c r="KA231">
        <v>41.9504</v>
      </c>
      <c r="KB231">
        <v>15.0976</v>
      </c>
      <c r="KC231">
        <v>79.254</v>
      </c>
      <c r="KD231">
        <v>9.299329999999999</v>
      </c>
      <c r="KE231">
        <v>100.484</v>
      </c>
      <c r="KF231">
        <v>100.906</v>
      </c>
    </row>
    <row r="232" spans="1:292">
      <c r="A232">
        <v>214</v>
      </c>
      <c r="B232">
        <v>1679512808.5</v>
      </c>
      <c r="C232">
        <v>4221</v>
      </c>
      <c r="D232" t="s">
        <v>862</v>
      </c>
      <c r="E232" t="s">
        <v>863</v>
      </c>
      <c r="F232">
        <v>5</v>
      </c>
      <c r="G232" t="s">
        <v>821</v>
      </c>
      <c r="H232">
        <v>1679512801</v>
      </c>
      <c r="I232">
        <f>(J232)/1000</f>
        <v>0</v>
      </c>
      <c r="J232">
        <f>IF(DO232, AM232, AG232)</f>
        <v>0</v>
      </c>
      <c r="K232">
        <f>IF(DO232, AH232, AF232)</f>
        <v>0</v>
      </c>
      <c r="L232">
        <f>DQ232 - IF(AT232&gt;1, K232*DK232*100.0/(AV232*EE232), 0)</f>
        <v>0</v>
      </c>
      <c r="M232">
        <f>((S232-I232/2)*L232-K232)/(S232+I232/2)</f>
        <v>0</v>
      </c>
      <c r="N232">
        <f>M232*(DX232+DY232)/1000.0</f>
        <v>0</v>
      </c>
      <c r="O232">
        <f>(DQ232 - IF(AT232&gt;1, K232*DK232*100.0/(AV232*EE232), 0))*(DX232+DY232)/1000.0</f>
        <v>0</v>
      </c>
      <c r="P232">
        <f>2.0/((1/R232-1/Q232)+SIGN(R232)*SQRT((1/R232-1/Q232)*(1/R232-1/Q232) + 4*DL232/((DL232+1)*(DL232+1))*(2*1/R232*1/Q232-1/Q232*1/Q232)))</f>
        <v>0</v>
      </c>
      <c r="Q232">
        <f>IF(LEFT(DM232,1)&lt;&gt;"0",IF(LEFT(DM232,1)="1",3.0,DN232),$D$5+$E$5*(EE232*DX232/($K$5*1000))+$F$5*(EE232*DX232/($K$5*1000))*MAX(MIN(DK232,$J$5),$I$5)*MAX(MIN(DK232,$J$5),$I$5)+$G$5*MAX(MIN(DK232,$J$5),$I$5)*(EE232*DX232/($K$5*1000))+$H$5*(EE232*DX232/($K$5*1000))*(EE232*DX232/($K$5*1000)))</f>
        <v>0</v>
      </c>
      <c r="R232">
        <f>I232*(1000-(1000*0.61365*exp(17.502*V232/(240.97+V232))/(DX232+DY232)+DS232)/2)/(1000*0.61365*exp(17.502*V232/(240.97+V232))/(DX232+DY232)-DS232)</f>
        <v>0</v>
      </c>
      <c r="S232">
        <f>1/((DL232+1)/(P232/1.6)+1/(Q232/1.37)) + DL232/((DL232+1)/(P232/1.6) + DL232/(Q232/1.37))</f>
        <v>0</v>
      </c>
      <c r="T232">
        <f>(DG232*DJ232)</f>
        <v>0</v>
      </c>
      <c r="U232">
        <f>(DZ232+(T232+2*0.95*5.67E-8*(((DZ232+$B$9)+273)^4-(DZ232+273)^4)-44100*I232)/(1.84*29.3*Q232+8*0.95*5.67E-8*(DZ232+273)^3))</f>
        <v>0</v>
      </c>
      <c r="V232">
        <f>($C$9*EA232+$D$9*EB232+$E$9*U232)</f>
        <v>0</v>
      </c>
      <c r="W232">
        <f>0.61365*exp(17.502*V232/(240.97+V232))</f>
        <v>0</v>
      </c>
      <c r="X232">
        <f>(Y232/Z232*100)</f>
        <v>0</v>
      </c>
      <c r="Y232">
        <f>DS232*(DX232+DY232)/1000</f>
        <v>0</v>
      </c>
      <c r="Z232">
        <f>0.61365*exp(17.502*DZ232/(240.97+DZ232))</f>
        <v>0</v>
      </c>
      <c r="AA232">
        <f>(W232-DS232*(DX232+DY232)/1000)</f>
        <v>0</v>
      </c>
      <c r="AB232">
        <f>(-I232*44100)</f>
        <v>0</v>
      </c>
      <c r="AC232">
        <f>2*29.3*Q232*0.92*(DZ232-V232)</f>
        <v>0</v>
      </c>
      <c r="AD232">
        <f>2*0.95*5.67E-8*(((DZ232+$B$9)+273)^4-(V232+273)^4)</f>
        <v>0</v>
      </c>
      <c r="AE232">
        <f>T232+AD232+AB232+AC232</f>
        <v>0</v>
      </c>
      <c r="AF232">
        <f>DW232*AT232*(DR232-DQ232*(1000-AT232*DT232)/(1000-AT232*DS232))/(100*DK232)</f>
        <v>0</v>
      </c>
      <c r="AG232">
        <f>1000*DW232*AT232*(DS232-DT232)/(100*DK232*(1000-AT232*DS232))</f>
        <v>0</v>
      </c>
      <c r="AH232">
        <f>(AI232 - AJ232 - DX232*1E3/(8.314*(DZ232+273.15)) * AL232/DW232 * AK232) * DW232/(100*DK232) * (1000 - DT232)/1000</f>
        <v>0</v>
      </c>
      <c r="AI232">
        <v>103.2372675320978</v>
      </c>
      <c r="AJ232">
        <v>119.2944363636364</v>
      </c>
      <c r="AK232">
        <v>-3.336415086942808</v>
      </c>
      <c r="AL232">
        <v>67.30913549146528</v>
      </c>
      <c r="AM232">
        <f>(AO232 - AN232 + DX232*1E3/(8.314*(DZ232+273.15)) * AQ232/DW232 * AP232) * DW232/(100*DK232) * 1000/(1000 - AO232)</f>
        <v>0</v>
      </c>
      <c r="AN232">
        <v>9.205646708485267</v>
      </c>
      <c r="AO232">
        <v>9.377273393939396</v>
      </c>
      <c r="AP232">
        <v>-4.998829704599755E-06</v>
      </c>
      <c r="AQ232">
        <v>94.11788988098148</v>
      </c>
      <c r="AR232">
        <v>0</v>
      </c>
      <c r="AS232">
        <v>0</v>
      </c>
      <c r="AT232">
        <f>IF(AR232*$H$15&gt;=AV232,1.0,(AV232/(AV232-AR232*$H$15)))</f>
        <v>0</v>
      </c>
      <c r="AU232">
        <f>(AT232-1)*100</f>
        <v>0</v>
      </c>
      <c r="AV232">
        <f>MAX(0,($B$15+$C$15*EE232)/(1+$D$15*EE232)*DX232/(DZ232+273)*$E$15)</f>
        <v>0</v>
      </c>
      <c r="AW232" t="s">
        <v>429</v>
      </c>
      <c r="AX232" t="s">
        <v>429</v>
      </c>
      <c r="AY232">
        <v>0</v>
      </c>
      <c r="AZ232">
        <v>0</v>
      </c>
      <c r="BA232">
        <f>1-AY232/AZ232</f>
        <v>0</v>
      </c>
      <c r="BB232">
        <v>0</v>
      </c>
      <c r="BC232" t="s">
        <v>429</v>
      </c>
      <c r="BD232" t="s">
        <v>429</v>
      </c>
      <c r="BE232">
        <v>0</v>
      </c>
      <c r="BF232">
        <v>0</v>
      </c>
      <c r="BG232">
        <f>1-BE232/BF232</f>
        <v>0</v>
      </c>
      <c r="BH232">
        <v>0.5</v>
      </c>
      <c r="BI232">
        <f>DH232</f>
        <v>0</v>
      </c>
      <c r="BJ232">
        <f>K232</f>
        <v>0</v>
      </c>
      <c r="BK232">
        <f>BG232*BH232*BI232</f>
        <v>0</v>
      </c>
      <c r="BL232">
        <f>(BJ232-BB232)/BI232</f>
        <v>0</v>
      </c>
      <c r="BM232">
        <f>(AZ232-BF232)/BF232</f>
        <v>0</v>
      </c>
      <c r="BN232">
        <f>AY232/(BA232+AY232/BF232)</f>
        <v>0</v>
      </c>
      <c r="BO232" t="s">
        <v>429</v>
      </c>
      <c r="BP232">
        <v>0</v>
      </c>
      <c r="BQ232">
        <f>IF(BP232&lt;&gt;0, BP232, BN232)</f>
        <v>0</v>
      </c>
      <c r="BR232">
        <f>1-BQ232/BF232</f>
        <v>0</v>
      </c>
      <c r="BS232">
        <f>(BF232-BE232)/(BF232-BQ232)</f>
        <v>0</v>
      </c>
      <c r="BT232">
        <f>(AZ232-BF232)/(AZ232-BQ232)</f>
        <v>0</v>
      </c>
      <c r="BU232">
        <f>(BF232-BE232)/(BF232-AY232)</f>
        <v>0</v>
      </c>
      <c r="BV232">
        <f>(AZ232-BF232)/(AZ232-AY232)</f>
        <v>0</v>
      </c>
      <c r="BW232">
        <f>(BS232*BQ232/BE232)</f>
        <v>0</v>
      </c>
      <c r="BX232">
        <f>(1-BW232)</f>
        <v>0</v>
      </c>
      <c r="DG232">
        <f>$B$13*EF232+$C$13*EG232+$F$13*ER232*(1-EU232)</f>
        <v>0</v>
      </c>
      <c r="DH232">
        <f>DG232*DI232</f>
        <v>0</v>
      </c>
      <c r="DI232">
        <f>($B$13*$D$11+$C$13*$D$11+$F$13*((FE232+EW232)/MAX(FE232+EW232+FF232, 0.1)*$I$11+FF232/MAX(FE232+EW232+FF232, 0.1)*$J$11))/($B$13+$C$13+$F$13)</f>
        <v>0</v>
      </c>
      <c r="DJ232">
        <f>($B$13*$K$11+$C$13*$K$11+$F$13*((FE232+EW232)/MAX(FE232+EW232+FF232, 0.1)*$P$11+FF232/MAX(FE232+EW232+FF232, 0.1)*$Q$11))/($B$13+$C$13+$F$13)</f>
        <v>0</v>
      </c>
      <c r="DK232">
        <v>2.18</v>
      </c>
      <c r="DL232">
        <v>0.5</v>
      </c>
      <c r="DM232" t="s">
        <v>430</v>
      </c>
      <c r="DN232">
        <v>2</v>
      </c>
      <c r="DO232" t="b">
        <v>1</v>
      </c>
      <c r="DP232">
        <v>1679512801</v>
      </c>
      <c r="DQ232">
        <v>141.3127777777778</v>
      </c>
      <c r="DR232">
        <v>116.6422592592593</v>
      </c>
      <c r="DS232">
        <v>9.383924074074073</v>
      </c>
      <c r="DT232">
        <v>9.214691111111112</v>
      </c>
      <c r="DU232">
        <v>141.8091111111111</v>
      </c>
      <c r="DV232">
        <v>9.356241481481481</v>
      </c>
      <c r="DW232">
        <v>500.0135555555555</v>
      </c>
      <c r="DX232">
        <v>89.96072222222223</v>
      </c>
      <c r="DY232">
        <v>0.09997492962962964</v>
      </c>
      <c r="DZ232">
        <v>18.95264814814815</v>
      </c>
      <c r="EA232">
        <v>20.01706666666666</v>
      </c>
      <c r="EB232">
        <v>999.9000000000001</v>
      </c>
      <c r="EC232">
        <v>0</v>
      </c>
      <c r="ED232">
        <v>0</v>
      </c>
      <c r="EE232">
        <v>10006.24185185185</v>
      </c>
      <c r="EF232">
        <v>0</v>
      </c>
      <c r="EG232">
        <v>12.4464</v>
      </c>
      <c r="EH232">
        <v>24.67051111111111</v>
      </c>
      <c r="EI232">
        <v>142.6514814814815</v>
      </c>
      <c r="EJ232">
        <v>117.727037037037</v>
      </c>
      <c r="EK232">
        <v>0.1692324814814815</v>
      </c>
      <c r="EL232">
        <v>116.6422592592593</v>
      </c>
      <c r="EM232">
        <v>9.214691111111112</v>
      </c>
      <c r="EN232">
        <v>0.8441846666666666</v>
      </c>
      <c r="EO232">
        <v>0.8289603333333333</v>
      </c>
      <c r="EP232">
        <v>4.472807037037037</v>
      </c>
      <c r="EQ232">
        <v>4.213125555555556</v>
      </c>
      <c r="ER232">
        <v>1999.998888888889</v>
      </c>
      <c r="ES232">
        <v>0.9800018888888888</v>
      </c>
      <c r="ET232">
        <v>0.01999772962962963</v>
      </c>
      <c r="EU232">
        <v>0</v>
      </c>
      <c r="EV232">
        <v>203.4391851851852</v>
      </c>
      <c r="EW232">
        <v>5.00078</v>
      </c>
      <c r="EX232">
        <v>4034.382962962963</v>
      </c>
      <c r="EY232">
        <v>16379.64814814815</v>
      </c>
      <c r="EZ232">
        <v>38.61088888888889</v>
      </c>
      <c r="FA232">
        <v>40.48125925925925</v>
      </c>
      <c r="FB232">
        <v>39.67337037037037</v>
      </c>
      <c r="FC232">
        <v>40.31918518518518</v>
      </c>
      <c r="FD232">
        <v>39.46962962962962</v>
      </c>
      <c r="FE232">
        <v>1955.098888888889</v>
      </c>
      <c r="FF232">
        <v>39.89592592592593</v>
      </c>
      <c r="FG232">
        <v>0</v>
      </c>
      <c r="FH232">
        <v>1679512790.8</v>
      </c>
      <c r="FI232">
        <v>0</v>
      </c>
      <c r="FJ232">
        <v>203.46908</v>
      </c>
      <c r="FK232">
        <v>0.3928461645964468</v>
      </c>
      <c r="FL232">
        <v>25.34846157877614</v>
      </c>
      <c r="FM232">
        <v>4034.4924</v>
      </c>
      <c r="FN232">
        <v>15</v>
      </c>
      <c r="FO232">
        <v>0</v>
      </c>
      <c r="FP232" t="s">
        <v>431</v>
      </c>
      <c r="FQ232">
        <v>1679456443.1</v>
      </c>
      <c r="FR232">
        <v>1679456433.1</v>
      </c>
      <c r="FS232">
        <v>0</v>
      </c>
      <c r="FT232">
        <v>-0.109</v>
      </c>
      <c r="FU232">
        <v>0.019</v>
      </c>
      <c r="FV232">
        <v>-0.823</v>
      </c>
      <c r="FW232">
        <v>0.271</v>
      </c>
      <c r="FX232">
        <v>420</v>
      </c>
      <c r="FY232">
        <v>24</v>
      </c>
      <c r="FZ232">
        <v>0.71</v>
      </c>
      <c r="GA232">
        <v>0.25</v>
      </c>
      <c r="GB232">
        <v>24.6085</v>
      </c>
      <c r="GC232">
        <v>0.978522648083663</v>
      </c>
      <c r="GD232">
        <v>0.1102786271666279</v>
      </c>
      <c r="GE232">
        <v>0</v>
      </c>
      <c r="GF232">
        <v>0.1628454390243902</v>
      </c>
      <c r="GG232">
        <v>0.07733772125435517</v>
      </c>
      <c r="GH232">
        <v>0.01345992684184225</v>
      </c>
      <c r="GI232">
        <v>1</v>
      </c>
      <c r="GJ232">
        <v>1</v>
      </c>
      <c r="GK232">
        <v>2</v>
      </c>
      <c r="GL232" t="s">
        <v>432</v>
      </c>
      <c r="GM232">
        <v>3.10111</v>
      </c>
      <c r="GN232">
        <v>2.73539</v>
      </c>
      <c r="GO232">
        <v>0.0297128</v>
      </c>
      <c r="GP232">
        <v>0.0236566</v>
      </c>
      <c r="GQ232">
        <v>0.0541302</v>
      </c>
      <c r="GR232">
        <v>0.0541981</v>
      </c>
      <c r="GS232">
        <v>24979.2</v>
      </c>
      <c r="GT232">
        <v>24823.3</v>
      </c>
      <c r="GU232">
        <v>26283.7</v>
      </c>
      <c r="GV232">
        <v>25755</v>
      </c>
      <c r="GW232">
        <v>39923.8</v>
      </c>
      <c r="GX232">
        <v>37175.1</v>
      </c>
      <c r="GY232">
        <v>45993.7</v>
      </c>
      <c r="GZ232">
        <v>42534.5</v>
      </c>
      <c r="HA232">
        <v>1.91683</v>
      </c>
      <c r="HB232">
        <v>1.9306</v>
      </c>
      <c r="HC232">
        <v>0.0140779</v>
      </c>
      <c r="HD232">
        <v>0</v>
      </c>
      <c r="HE232">
        <v>19.7795</v>
      </c>
      <c r="HF232">
        <v>999.9</v>
      </c>
      <c r="HG232">
        <v>38.4</v>
      </c>
      <c r="HH232">
        <v>29.7</v>
      </c>
      <c r="HI232">
        <v>17.8749</v>
      </c>
      <c r="HJ232">
        <v>61.0334</v>
      </c>
      <c r="HK232">
        <v>25.9936</v>
      </c>
      <c r="HL232">
        <v>1</v>
      </c>
      <c r="HM232">
        <v>-0.0715346</v>
      </c>
      <c r="HN232">
        <v>4.48884</v>
      </c>
      <c r="HO232">
        <v>20.221</v>
      </c>
      <c r="HP232">
        <v>5.21564</v>
      </c>
      <c r="HQ232">
        <v>11.98</v>
      </c>
      <c r="HR232">
        <v>4.9646</v>
      </c>
      <c r="HS232">
        <v>3.27375</v>
      </c>
      <c r="HT232">
        <v>9999</v>
      </c>
      <c r="HU232">
        <v>9999</v>
      </c>
      <c r="HV232">
        <v>9999</v>
      </c>
      <c r="HW232">
        <v>936.8</v>
      </c>
      <c r="HX232">
        <v>1.86417</v>
      </c>
      <c r="HY232">
        <v>1.86012</v>
      </c>
      <c r="HZ232">
        <v>1.85837</v>
      </c>
      <c r="IA232">
        <v>1.85989</v>
      </c>
      <c r="IB232">
        <v>1.85989</v>
      </c>
      <c r="IC232">
        <v>1.85829</v>
      </c>
      <c r="ID232">
        <v>1.85734</v>
      </c>
      <c r="IE232">
        <v>1.85241</v>
      </c>
      <c r="IF232">
        <v>0</v>
      </c>
      <c r="IG232">
        <v>0</v>
      </c>
      <c r="IH232">
        <v>0</v>
      </c>
      <c r="II232">
        <v>0</v>
      </c>
      <c r="IJ232" t="s">
        <v>433</v>
      </c>
      <c r="IK232" t="s">
        <v>434</v>
      </c>
      <c r="IL232" t="s">
        <v>435</v>
      </c>
      <c r="IM232" t="s">
        <v>435</v>
      </c>
      <c r="IN232" t="s">
        <v>435</v>
      </c>
      <c r="IO232" t="s">
        <v>435</v>
      </c>
      <c r="IP232">
        <v>0</v>
      </c>
      <c r="IQ232">
        <v>100</v>
      </c>
      <c r="IR232">
        <v>100</v>
      </c>
      <c r="IS232">
        <v>-0.47</v>
      </c>
      <c r="IT232">
        <v>0.0276</v>
      </c>
      <c r="IU232">
        <v>-0.3228139330668147</v>
      </c>
      <c r="IV232">
        <v>-0.001399286051689175</v>
      </c>
      <c r="IW232">
        <v>1.297619083215453E-06</v>
      </c>
      <c r="IX232">
        <v>-4.997941095464379E-10</v>
      </c>
      <c r="IY232">
        <v>-0.005634625857734406</v>
      </c>
      <c r="IZ232">
        <v>-0.003512179546530375</v>
      </c>
      <c r="JA232">
        <v>0.0008073039280847738</v>
      </c>
      <c r="JB232">
        <v>-5.485301315548657E-06</v>
      </c>
      <c r="JC232">
        <v>2</v>
      </c>
      <c r="JD232">
        <v>1997</v>
      </c>
      <c r="JE232">
        <v>1</v>
      </c>
      <c r="JF232">
        <v>25</v>
      </c>
      <c r="JG232">
        <v>939.4</v>
      </c>
      <c r="JH232">
        <v>939.6</v>
      </c>
      <c r="JI232">
        <v>0.338135</v>
      </c>
      <c r="JJ232">
        <v>2.68188</v>
      </c>
      <c r="JK232">
        <v>1.49658</v>
      </c>
      <c r="JL232">
        <v>2.38892</v>
      </c>
      <c r="JM232">
        <v>1.54907</v>
      </c>
      <c r="JN232">
        <v>2.36328</v>
      </c>
      <c r="JO232">
        <v>34.715</v>
      </c>
      <c r="JP232">
        <v>24.1751</v>
      </c>
      <c r="JQ232">
        <v>18</v>
      </c>
      <c r="JR232">
        <v>489.973</v>
      </c>
      <c r="JS232">
        <v>510.666</v>
      </c>
      <c r="JT232">
        <v>15.094</v>
      </c>
      <c r="JU232">
        <v>26.1854</v>
      </c>
      <c r="JV232">
        <v>29.9997</v>
      </c>
      <c r="JW232">
        <v>26.3683</v>
      </c>
      <c r="JX232">
        <v>26.3378</v>
      </c>
      <c r="JY232">
        <v>6.86621</v>
      </c>
      <c r="JZ232">
        <v>42.0081</v>
      </c>
      <c r="KA232">
        <v>41.9504</v>
      </c>
      <c r="KB232">
        <v>15.0752</v>
      </c>
      <c r="KC232">
        <v>65.8956</v>
      </c>
      <c r="KD232">
        <v>9.299329999999999</v>
      </c>
      <c r="KE232">
        <v>100.485</v>
      </c>
      <c r="KF232">
        <v>100.908</v>
      </c>
    </row>
    <row r="233" spans="1:292">
      <c r="A233">
        <v>215</v>
      </c>
      <c r="B233">
        <v>1679512813.5</v>
      </c>
      <c r="C233">
        <v>4226</v>
      </c>
      <c r="D233" t="s">
        <v>864</v>
      </c>
      <c r="E233" t="s">
        <v>865</v>
      </c>
      <c r="F233">
        <v>5</v>
      </c>
      <c r="G233" t="s">
        <v>821</v>
      </c>
      <c r="H233">
        <v>1679512805.714286</v>
      </c>
      <c r="I233">
        <f>(J233)/1000</f>
        <v>0</v>
      </c>
      <c r="J233">
        <f>IF(DO233, AM233, AG233)</f>
        <v>0</v>
      </c>
      <c r="K233">
        <f>IF(DO233, AH233, AF233)</f>
        <v>0</v>
      </c>
      <c r="L233">
        <f>DQ233 - IF(AT233&gt;1, K233*DK233*100.0/(AV233*EE233), 0)</f>
        <v>0</v>
      </c>
      <c r="M233">
        <f>((S233-I233/2)*L233-K233)/(S233+I233/2)</f>
        <v>0</v>
      </c>
      <c r="N233">
        <f>M233*(DX233+DY233)/1000.0</f>
        <v>0</v>
      </c>
      <c r="O233">
        <f>(DQ233 - IF(AT233&gt;1, K233*DK233*100.0/(AV233*EE233), 0))*(DX233+DY233)/1000.0</f>
        <v>0</v>
      </c>
      <c r="P233">
        <f>2.0/((1/R233-1/Q233)+SIGN(R233)*SQRT((1/R233-1/Q233)*(1/R233-1/Q233) + 4*DL233/((DL233+1)*(DL233+1))*(2*1/R233*1/Q233-1/Q233*1/Q233)))</f>
        <v>0</v>
      </c>
      <c r="Q233">
        <f>IF(LEFT(DM233,1)&lt;&gt;"0",IF(LEFT(DM233,1)="1",3.0,DN233),$D$5+$E$5*(EE233*DX233/($K$5*1000))+$F$5*(EE233*DX233/($K$5*1000))*MAX(MIN(DK233,$J$5),$I$5)*MAX(MIN(DK233,$J$5),$I$5)+$G$5*MAX(MIN(DK233,$J$5),$I$5)*(EE233*DX233/($K$5*1000))+$H$5*(EE233*DX233/($K$5*1000))*(EE233*DX233/($K$5*1000)))</f>
        <v>0</v>
      </c>
      <c r="R233">
        <f>I233*(1000-(1000*0.61365*exp(17.502*V233/(240.97+V233))/(DX233+DY233)+DS233)/2)/(1000*0.61365*exp(17.502*V233/(240.97+V233))/(DX233+DY233)-DS233)</f>
        <v>0</v>
      </c>
      <c r="S233">
        <f>1/((DL233+1)/(P233/1.6)+1/(Q233/1.37)) + DL233/((DL233+1)/(P233/1.6) + DL233/(Q233/1.37))</f>
        <v>0</v>
      </c>
      <c r="T233">
        <f>(DG233*DJ233)</f>
        <v>0</v>
      </c>
      <c r="U233">
        <f>(DZ233+(T233+2*0.95*5.67E-8*(((DZ233+$B$9)+273)^4-(DZ233+273)^4)-44100*I233)/(1.84*29.3*Q233+8*0.95*5.67E-8*(DZ233+273)^3))</f>
        <v>0</v>
      </c>
      <c r="V233">
        <f>($C$9*EA233+$D$9*EB233+$E$9*U233)</f>
        <v>0</v>
      </c>
      <c r="W233">
        <f>0.61365*exp(17.502*V233/(240.97+V233))</f>
        <v>0</v>
      </c>
      <c r="X233">
        <f>(Y233/Z233*100)</f>
        <v>0</v>
      </c>
      <c r="Y233">
        <f>DS233*(DX233+DY233)/1000</f>
        <v>0</v>
      </c>
      <c r="Z233">
        <f>0.61365*exp(17.502*DZ233/(240.97+DZ233))</f>
        <v>0</v>
      </c>
      <c r="AA233">
        <f>(W233-DS233*(DX233+DY233)/1000)</f>
        <v>0</v>
      </c>
      <c r="AB233">
        <f>(-I233*44100)</f>
        <v>0</v>
      </c>
      <c r="AC233">
        <f>2*29.3*Q233*0.92*(DZ233-V233)</f>
        <v>0</v>
      </c>
      <c r="AD233">
        <f>2*0.95*5.67E-8*(((DZ233+$B$9)+273)^4-(V233+273)^4)</f>
        <v>0</v>
      </c>
      <c r="AE233">
        <f>T233+AD233+AB233+AC233</f>
        <v>0</v>
      </c>
      <c r="AF233">
        <f>DW233*AT233*(DR233-DQ233*(1000-AT233*DT233)/(1000-AT233*DS233))/(100*DK233)</f>
        <v>0</v>
      </c>
      <c r="AG233">
        <f>1000*DW233*AT233*(DS233-DT233)/(100*DK233*(1000-AT233*DS233))</f>
        <v>0</v>
      </c>
      <c r="AH233">
        <f>(AI233 - AJ233 - DX233*1E3/(8.314*(DZ233+273.15)) * AL233/DW233 * AK233) * DW233/(100*DK233) * (1000 - DT233)/1000</f>
        <v>0</v>
      </c>
      <c r="AI233">
        <v>86.45646324307847</v>
      </c>
      <c r="AJ233">
        <v>102.5817151515151</v>
      </c>
      <c r="AK233">
        <v>-3.347525168238715</v>
      </c>
      <c r="AL233">
        <v>67.30913549146528</v>
      </c>
      <c r="AM233">
        <f>(AO233 - AN233 + DX233*1E3/(8.314*(DZ233+273.15)) * AQ233/DW233 * AP233) * DW233/(100*DK233) * 1000/(1000 - AO233)</f>
        <v>0</v>
      </c>
      <c r="AN233">
        <v>9.241423547334968</v>
      </c>
      <c r="AO233">
        <v>9.387970181818183</v>
      </c>
      <c r="AP233">
        <v>1.119541368471417E-05</v>
      </c>
      <c r="AQ233">
        <v>94.11788988098148</v>
      </c>
      <c r="AR233">
        <v>0</v>
      </c>
      <c r="AS233">
        <v>0</v>
      </c>
      <c r="AT233">
        <f>IF(AR233*$H$15&gt;=AV233,1.0,(AV233/(AV233-AR233*$H$15)))</f>
        <v>0</v>
      </c>
      <c r="AU233">
        <f>(AT233-1)*100</f>
        <v>0</v>
      </c>
      <c r="AV233">
        <f>MAX(0,($B$15+$C$15*EE233)/(1+$D$15*EE233)*DX233/(DZ233+273)*$E$15)</f>
        <v>0</v>
      </c>
      <c r="AW233" t="s">
        <v>429</v>
      </c>
      <c r="AX233" t="s">
        <v>429</v>
      </c>
      <c r="AY233">
        <v>0</v>
      </c>
      <c r="AZ233">
        <v>0</v>
      </c>
      <c r="BA233">
        <f>1-AY233/AZ233</f>
        <v>0</v>
      </c>
      <c r="BB233">
        <v>0</v>
      </c>
      <c r="BC233" t="s">
        <v>429</v>
      </c>
      <c r="BD233" t="s">
        <v>429</v>
      </c>
      <c r="BE233">
        <v>0</v>
      </c>
      <c r="BF233">
        <v>0</v>
      </c>
      <c r="BG233">
        <f>1-BE233/BF233</f>
        <v>0</v>
      </c>
      <c r="BH233">
        <v>0.5</v>
      </c>
      <c r="BI233">
        <f>DH233</f>
        <v>0</v>
      </c>
      <c r="BJ233">
        <f>K233</f>
        <v>0</v>
      </c>
      <c r="BK233">
        <f>BG233*BH233*BI233</f>
        <v>0</v>
      </c>
      <c r="BL233">
        <f>(BJ233-BB233)/BI233</f>
        <v>0</v>
      </c>
      <c r="BM233">
        <f>(AZ233-BF233)/BF233</f>
        <v>0</v>
      </c>
      <c r="BN233">
        <f>AY233/(BA233+AY233/BF233)</f>
        <v>0</v>
      </c>
      <c r="BO233" t="s">
        <v>429</v>
      </c>
      <c r="BP233">
        <v>0</v>
      </c>
      <c r="BQ233">
        <f>IF(BP233&lt;&gt;0, BP233, BN233)</f>
        <v>0</v>
      </c>
      <c r="BR233">
        <f>1-BQ233/BF233</f>
        <v>0</v>
      </c>
      <c r="BS233">
        <f>(BF233-BE233)/(BF233-BQ233)</f>
        <v>0</v>
      </c>
      <c r="BT233">
        <f>(AZ233-BF233)/(AZ233-BQ233)</f>
        <v>0</v>
      </c>
      <c r="BU233">
        <f>(BF233-BE233)/(BF233-AY233)</f>
        <v>0</v>
      </c>
      <c r="BV233">
        <f>(AZ233-BF233)/(AZ233-AY233)</f>
        <v>0</v>
      </c>
      <c r="BW233">
        <f>(BS233*BQ233/BE233)</f>
        <v>0</v>
      </c>
      <c r="BX233">
        <f>(1-BW233)</f>
        <v>0</v>
      </c>
      <c r="DG233">
        <f>$B$13*EF233+$C$13*EG233+$F$13*ER233*(1-EU233)</f>
        <v>0</v>
      </c>
      <c r="DH233">
        <f>DG233*DI233</f>
        <v>0</v>
      </c>
      <c r="DI233">
        <f>($B$13*$D$11+$C$13*$D$11+$F$13*((FE233+EW233)/MAX(FE233+EW233+FF233, 0.1)*$I$11+FF233/MAX(FE233+EW233+FF233, 0.1)*$J$11))/($B$13+$C$13+$F$13)</f>
        <v>0</v>
      </c>
      <c r="DJ233">
        <f>($B$13*$K$11+$C$13*$K$11+$F$13*((FE233+EW233)/MAX(FE233+EW233+FF233, 0.1)*$P$11+FF233/MAX(FE233+EW233+FF233, 0.1)*$Q$11))/($B$13+$C$13+$F$13)</f>
        <v>0</v>
      </c>
      <c r="DK233">
        <v>2.18</v>
      </c>
      <c r="DL233">
        <v>0.5</v>
      </c>
      <c r="DM233" t="s">
        <v>430</v>
      </c>
      <c r="DN233">
        <v>2</v>
      </c>
      <c r="DO233" t="b">
        <v>1</v>
      </c>
      <c r="DP233">
        <v>1679512805.714286</v>
      </c>
      <c r="DQ233">
        <v>125.7335</v>
      </c>
      <c r="DR233">
        <v>100.9892892857143</v>
      </c>
      <c r="DS233">
        <v>9.381643214285715</v>
      </c>
      <c r="DT233">
        <v>9.222153928571428</v>
      </c>
      <c r="DU233">
        <v>126.2129285714286</v>
      </c>
      <c r="DV233">
        <v>9.353983928571427</v>
      </c>
      <c r="DW233">
        <v>499.9794642857143</v>
      </c>
      <c r="DX233">
        <v>89.95888571428573</v>
      </c>
      <c r="DY233">
        <v>0.1000017964285714</v>
      </c>
      <c r="DZ233">
        <v>18.95466785714286</v>
      </c>
      <c r="EA233">
        <v>20.01594285714285</v>
      </c>
      <c r="EB233">
        <v>999.9000000000002</v>
      </c>
      <c r="EC233">
        <v>0</v>
      </c>
      <c r="ED233">
        <v>0</v>
      </c>
      <c r="EE233">
        <v>10002.16357142857</v>
      </c>
      <c r="EF233">
        <v>0</v>
      </c>
      <c r="EG233">
        <v>12.4464</v>
      </c>
      <c r="EH233">
        <v>24.74414642857143</v>
      </c>
      <c r="EI233">
        <v>126.92425</v>
      </c>
      <c r="EJ233">
        <v>101.9291071428571</v>
      </c>
      <c r="EK233">
        <v>0.1594893571428571</v>
      </c>
      <c r="EL233">
        <v>100.9892892857143</v>
      </c>
      <c r="EM233">
        <v>9.222153928571428</v>
      </c>
      <c r="EN233">
        <v>0.8439622142857143</v>
      </c>
      <c r="EO233">
        <v>0.8296147142857143</v>
      </c>
      <c r="EP233">
        <v>4.469044642857143</v>
      </c>
      <c r="EQ233">
        <v>4.224366071428571</v>
      </c>
      <c r="ER233">
        <v>1999.976785714286</v>
      </c>
      <c r="ES233">
        <v>0.9800021071428571</v>
      </c>
      <c r="ET233">
        <v>0.01999749285714286</v>
      </c>
      <c r="EU233">
        <v>0</v>
      </c>
      <c r="EV233">
        <v>203.5011428571428</v>
      </c>
      <c r="EW233">
        <v>5.00078</v>
      </c>
      <c r="EX233">
        <v>4036.393928571429</v>
      </c>
      <c r="EY233">
        <v>16379.46428571428</v>
      </c>
      <c r="EZ233">
        <v>38.69614285714285</v>
      </c>
      <c r="FA233">
        <v>40.55560714285713</v>
      </c>
      <c r="FB233">
        <v>39.72078571428572</v>
      </c>
      <c r="FC233">
        <v>40.42832142857142</v>
      </c>
      <c r="FD233">
        <v>39.54439285714285</v>
      </c>
      <c r="FE233">
        <v>1955.077857142858</v>
      </c>
      <c r="FF233">
        <v>39.89285714285715</v>
      </c>
      <c r="FG233">
        <v>0</v>
      </c>
      <c r="FH233">
        <v>1679512795.6</v>
      </c>
      <c r="FI233">
        <v>0</v>
      </c>
      <c r="FJ233">
        <v>203.5438</v>
      </c>
      <c r="FK233">
        <v>0.8274615423413622</v>
      </c>
      <c r="FL233">
        <v>25.0661538762443</v>
      </c>
      <c r="FM233">
        <v>4036.6032</v>
      </c>
      <c r="FN233">
        <v>15</v>
      </c>
      <c r="FO233">
        <v>0</v>
      </c>
      <c r="FP233" t="s">
        <v>431</v>
      </c>
      <c r="FQ233">
        <v>1679456443.1</v>
      </c>
      <c r="FR233">
        <v>1679456433.1</v>
      </c>
      <c r="FS233">
        <v>0</v>
      </c>
      <c r="FT233">
        <v>-0.109</v>
      </c>
      <c r="FU233">
        <v>0.019</v>
      </c>
      <c r="FV233">
        <v>-0.823</v>
      </c>
      <c r="FW233">
        <v>0.271</v>
      </c>
      <c r="FX233">
        <v>420</v>
      </c>
      <c r="FY233">
        <v>24</v>
      </c>
      <c r="FZ233">
        <v>0.71</v>
      </c>
      <c r="GA233">
        <v>0.25</v>
      </c>
      <c r="GB233">
        <v>24.7152125</v>
      </c>
      <c r="GC233">
        <v>0.8316979362100738</v>
      </c>
      <c r="GD233">
        <v>0.1001928170766248</v>
      </c>
      <c r="GE233">
        <v>0</v>
      </c>
      <c r="GF233">
        <v>0.16252455</v>
      </c>
      <c r="GG233">
        <v>-0.097375091932458</v>
      </c>
      <c r="GH233">
        <v>0.01448116699190711</v>
      </c>
      <c r="GI233">
        <v>1</v>
      </c>
      <c r="GJ233">
        <v>1</v>
      </c>
      <c r="GK233">
        <v>2</v>
      </c>
      <c r="GL233" t="s">
        <v>432</v>
      </c>
      <c r="GM233">
        <v>3.10112</v>
      </c>
      <c r="GN233">
        <v>2.73553</v>
      </c>
      <c r="GO233">
        <v>0.0257486</v>
      </c>
      <c r="GP233">
        <v>0.0194874</v>
      </c>
      <c r="GQ233">
        <v>0.0541782</v>
      </c>
      <c r="GR233">
        <v>0.05417</v>
      </c>
      <c r="GS233">
        <v>25081.6</v>
      </c>
      <c r="GT233">
        <v>24929</v>
      </c>
      <c r="GU233">
        <v>26284</v>
      </c>
      <c r="GV233">
        <v>25754.6</v>
      </c>
      <c r="GW233">
        <v>39921.8</v>
      </c>
      <c r="GX233">
        <v>37175.6</v>
      </c>
      <c r="GY233">
        <v>45994.3</v>
      </c>
      <c r="GZ233">
        <v>42534.3</v>
      </c>
      <c r="HA233">
        <v>1.9167</v>
      </c>
      <c r="HB233">
        <v>1.9304</v>
      </c>
      <c r="HC233">
        <v>0.0132769</v>
      </c>
      <c r="HD233">
        <v>0</v>
      </c>
      <c r="HE233">
        <v>19.7803</v>
      </c>
      <c r="HF233">
        <v>999.9</v>
      </c>
      <c r="HG233">
        <v>38.3</v>
      </c>
      <c r="HH233">
        <v>29.7</v>
      </c>
      <c r="HI233">
        <v>17.8305</v>
      </c>
      <c r="HJ233">
        <v>60.9834</v>
      </c>
      <c r="HK233">
        <v>25.8333</v>
      </c>
      <c r="HL233">
        <v>1</v>
      </c>
      <c r="HM233">
        <v>-0.0716362</v>
      </c>
      <c r="HN233">
        <v>4.49617</v>
      </c>
      <c r="HO233">
        <v>20.2211</v>
      </c>
      <c r="HP233">
        <v>5.21549</v>
      </c>
      <c r="HQ233">
        <v>11.98</v>
      </c>
      <c r="HR233">
        <v>4.96455</v>
      </c>
      <c r="HS233">
        <v>3.2738</v>
      </c>
      <c r="HT233">
        <v>9999</v>
      </c>
      <c r="HU233">
        <v>9999</v>
      </c>
      <c r="HV233">
        <v>9999</v>
      </c>
      <c r="HW233">
        <v>936.8</v>
      </c>
      <c r="HX233">
        <v>1.86417</v>
      </c>
      <c r="HY233">
        <v>1.86014</v>
      </c>
      <c r="HZ233">
        <v>1.85837</v>
      </c>
      <c r="IA233">
        <v>1.85988</v>
      </c>
      <c r="IB233">
        <v>1.85989</v>
      </c>
      <c r="IC233">
        <v>1.8583</v>
      </c>
      <c r="ID233">
        <v>1.85735</v>
      </c>
      <c r="IE233">
        <v>1.85241</v>
      </c>
      <c r="IF233">
        <v>0</v>
      </c>
      <c r="IG233">
        <v>0</v>
      </c>
      <c r="IH233">
        <v>0</v>
      </c>
      <c r="II233">
        <v>0</v>
      </c>
      <c r="IJ233" t="s">
        <v>433</v>
      </c>
      <c r="IK233" t="s">
        <v>434</v>
      </c>
      <c r="IL233" t="s">
        <v>435</v>
      </c>
      <c r="IM233" t="s">
        <v>435</v>
      </c>
      <c r="IN233" t="s">
        <v>435</v>
      </c>
      <c r="IO233" t="s">
        <v>435</v>
      </c>
      <c r="IP233">
        <v>0</v>
      </c>
      <c r="IQ233">
        <v>100</v>
      </c>
      <c r="IR233">
        <v>100</v>
      </c>
      <c r="IS233">
        <v>-0.451</v>
      </c>
      <c r="IT233">
        <v>0.0277</v>
      </c>
      <c r="IU233">
        <v>-0.3228139330668147</v>
      </c>
      <c r="IV233">
        <v>-0.001399286051689175</v>
      </c>
      <c r="IW233">
        <v>1.297619083215453E-06</v>
      </c>
      <c r="IX233">
        <v>-4.997941095464379E-10</v>
      </c>
      <c r="IY233">
        <v>-0.005634625857734406</v>
      </c>
      <c r="IZ233">
        <v>-0.003512179546530375</v>
      </c>
      <c r="JA233">
        <v>0.0008073039280847738</v>
      </c>
      <c r="JB233">
        <v>-5.485301315548657E-06</v>
      </c>
      <c r="JC233">
        <v>2</v>
      </c>
      <c r="JD233">
        <v>1997</v>
      </c>
      <c r="JE233">
        <v>1</v>
      </c>
      <c r="JF233">
        <v>25</v>
      </c>
      <c r="JG233">
        <v>939.5</v>
      </c>
      <c r="JH233">
        <v>939.7</v>
      </c>
      <c r="JI233">
        <v>0.299072</v>
      </c>
      <c r="JJ233">
        <v>2.68799</v>
      </c>
      <c r="JK233">
        <v>1.49658</v>
      </c>
      <c r="JL233">
        <v>2.39014</v>
      </c>
      <c r="JM233">
        <v>1.54907</v>
      </c>
      <c r="JN233">
        <v>2.33521</v>
      </c>
      <c r="JO233">
        <v>34.715</v>
      </c>
      <c r="JP233">
        <v>24.1751</v>
      </c>
      <c r="JQ233">
        <v>18</v>
      </c>
      <c r="JR233">
        <v>489.866</v>
      </c>
      <c r="JS233">
        <v>510.493</v>
      </c>
      <c r="JT233">
        <v>15.0726</v>
      </c>
      <c r="JU233">
        <v>26.1811</v>
      </c>
      <c r="JV233">
        <v>29.9997</v>
      </c>
      <c r="JW233">
        <v>26.364</v>
      </c>
      <c r="JX233">
        <v>26.3335</v>
      </c>
      <c r="JY233">
        <v>6.08818</v>
      </c>
      <c r="JZ233">
        <v>42.0081</v>
      </c>
      <c r="KA233">
        <v>41.5616</v>
      </c>
      <c r="KB233">
        <v>15.0638</v>
      </c>
      <c r="KC233">
        <v>45.8578</v>
      </c>
      <c r="KD233">
        <v>9.299329999999999</v>
      </c>
      <c r="KE233">
        <v>100.486</v>
      </c>
      <c r="KF233">
        <v>100.907</v>
      </c>
    </row>
    <row r="234" spans="1:292">
      <c r="A234">
        <v>216</v>
      </c>
      <c r="B234">
        <v>1679512818.5</v>
      </c>
      <c r="C234">
        <v>4231</v>
      </c>
      <c r="D234" t="s">
        <v>866</v>
      </c>
      <c r="E234" t="s">
        <v>867</v>
      </c>
      <c r="F234">
        <v>5</v>
      </c>
      <c r="G234" t="s">
        <v>821</v>
      </c>
      <c r="H234">
        <v>1679512811</v>
      </c>
      <c r="I234">
        <f>(J234)/1000</f>
        <v>0</v>
      </c>
      <c r="J234">
        <f>IF(DO234, AM234, AG234)</f>
        <v>0</v>
      </c>
      <c r="K234">
        <f>IF(DO234, AH234, AF234)</f>
        <v>0</v>
      </c>
      <c r="L234">
        <f>DQ234 - IF(AT234&gt;1, K234*DK234*100.0/(AV234*EE234), 0)</f>
        <v>0</v>
      </c>
      <c r="M234">
        <f>((S234-I234/2)*L234-K234)/(S234+I234/2)</f>
        <v>0</v>
      </c>
      <c r="N234">
        <f>M234*(DX234+DY234)/1000.0</f>
        <v>0</v>
      </c>
      <c r="O234">
        <f>(DQ234 - IF(AT234&gt;1, K234*DK234*100.0/(AV234*EE234), 0))*(DX234+DY234)/1000.0</f>
        <v>0</v>
      </c>
      <c r="P234">
        <f>2.0/((1/R234-1/Q234)+SIGN(R234)*SQRT((1/R234-1/Q234)*(1/R234-1/Q234) + 4*DL234/((DL234+1)*(DL234+1))*(2*1/R234*1/Q234-1/Q234*1/Q234)))</f>
        <v>0</v>
      </c>
      <c r="Q234">
        <f>IF(LEFT(DM234,1)&lt;&gt;"0",IF(LEFT(DM234,1)="1",3.0,DN234),$D$5+$E$5*(EE234*DX234/($K$5*1000))+$F$5*(EE234*DX234/($K$5*1000))*MAX(MIN(DK234,$J$5),$I$5)*MAX(MIN(DK234,$J$5),$I$5)+$G$5*MAX(MIN(DK234,$J$5),$I$5)*(EE234*DX234/($K$5*1000))+$H$5*(EE234*DX234/($K$5*1000))*(EE234*DX234/($K$5*1000)))</f>
        <v>0</v>
      </c>
      <c r="R234">
        <f>I234*(1000-(1000*0.61365*exp(17.502*V234/(240.97+V234))/(DX234+DY234)+DS234)/2)/(1000*0.61365*exp(17.502*V234/(240.97+V234))/(DX234+DY234)-DS234)</f>
        <v>0</v>
      </c>
      <c r="S234">
        <f>1/((DL234+1)/(P234/1.6)+1/(Q234/1.37)) + DL234/((DL234+1)/(P234/1.6) + DL234/(Q234/1.37))</f>
        <v>0</v>
      </c>
      <c r="T234">
        <f>(DG234*DJ234)</f>
        <v>0</v>
      </c>
      <c r="U234">
        <f>(DZ234+(T234+2*0.95*5.67E-8*(((DZ234+$B$9)+273)^4-(DZ234+273)^4)-44100*I234)/(1.84*29.3*Q234+8*0.95*5.67E-8*(DZ234+273)^3))</f>
        <v>0</v>
      </c>
      <c r="V234">
        <f>($C$9*EA234+$D$9*EB234+$E$9*U234)</f>
        <v>0</v>
      </c>
      <c r="W234">
        <f>0.61365*exp(17.502*V234/(240.97+V234))</f>
        <v>0</v>
      </c>
      <c r="X234">
        <f>(Y234/Z234*100)</f>
        <v>0</v>
      </c>
      <c r="Y234">
        <f>DS234*(DX234+DY234)/1000</f>
        <v>0</v>
      </c>
      <c r="Z234">
        <f>0.61365*exp(17.502*DZ234/(240.97+DZ234))</f>
        <v>0</v>
      </c>
      <c r="AA234">
        <f>(W234-DS234*(DX234+DY234)/1000)</f>
        <v>0</v>
      </c>
      <c r="AB234">
        <f>(-I234*44100)</f>
        <v>0</v>
      </c>
      <c r="AC234">
        <f>2*29.3*Q234*0.92*(DZ234-V234)</f>
        <v>0</v>
      </c>
      <c r="AD234">
        <f>2*0.95*5.67E-8*(((DZ234+$B$9)+273)^4-(V234+273)^4)</f>
        <v>0</v>
      </c>
      <c r="AE234">
        <f>T234+AD234+AB234+AC234</f>
        <v>0</v>
      </c>
      <c r="AF234">
        <f>DW234*AT234*(DR234-DQ234*(1000-AT234*DT234)/(1000-AT234*DS234))/(100*DK234)</f>
        <v>0</v>
      </c>
      <c r="AG234">
        <f>1000*DW234*AT234*(DS234-DT234)/(100*DK234*(1000-AT234*DS234))</f>
        <v>0</v>
      </c>
      <c r="AH234">
        <f>(AI234 - AJ234 - DX234*1E3/(8.314*(DZ234+273.15)) * AL234/DW234 * AK234) * DW234/(100*DK234) * (1000 - DT234)/1000</f>
        <v>0</v>
      </c>
      <c r="AI234">
        <v>69.565029901557</v>
      </c>
      <c r="AJ234">
        <v>85.8753709090909</v>
      </c>
      <c r="AK234">
        <v>-3.342276965436616</v>
      </c>
      <c r="AL234">
        <v>67.30913549146528</v>
      </c>
      <c r="AM234">
        <f>(AO234 - AN234 + DX234*1E3/(8.314*(DZ234+273.15)) * AQ234/DW234 * AP234) * DW234/(100*DK234) * 1000/(1000 - AO234)</f>
        <v>0</v>
      </c>
      <c r="AN234">
        <v>9.210190648624247</v>
      </c>
      <c r="AO234">
        <v>9.382292303030299</v>
      </c>
      <c r="AP234">
        <v>-4.350686326532797E-06</v>
      </c>
      <c r="AQ234">
        <v>94.11788988098148</v>
      </c>
      <c r="AR234">
        <v>0</v>
      </c>
      <c r="AS234">
        <v>0</v>
      </c>
      <c r="AT234">
        <f>IF(AR234*$H$15&gt;=AV234,1.0,(AV234/(AV234-AR234*$H$15)))</f>
        <v>0</v>
      </c>
      <c r="AU234">
        <f>(AT234-1)*100</f>
        <v>0</v>
      </c>
      <c r="AV234">
        <f>MAX(0,($B$15+$C$15*EE234)/(1+$D$15*EE234)*DX234/(DZ234+273)*$E$15)</f>
        <v>0</v>
      </c>
      <c r="AW234" t="s">
        <v>429</v>
      </c>
      <c r="AX234" t="s">
        <v>429</v>
      </c>
      <c r="AY234">
        <v>0</v>
      </c>
      <c r="AZ234">
        <v>0</v>
      </c>
      <c r="BA234">
        <f>1-AY234/AZ234</f>
        <v>0</v>
      </c>
      <c r="BB234">
        <v>0</v>
      </c>
      <c r="BC234" t="s">
        <v>429</v>
      </c>
      <c r="BD234" t="s">
        <v>429</v>
      </c>
      <c r="BE234">
        <v>0</v>
      </c>
      <c r="BF234">
        <v>0</v>
      </c>
      <c r="BG234">
        <f>1-BE234/BF234</f>
        <v>0</v>
      </c>
      <c r="BH234">
        <v>0.5</v>
      </c>
      <c r="BI234">
        <f>DH234</f>
        <v>0</v>
      </c>
      <c r="BJ234">
        <f>K234</f>
        <v>0</v>
      </c>
      <c r="BK234">
        <f>BG234*BH234*BI234</f>
        <v>0</v>
      </c>
      <c r="BL234">
        <f>(BJ234-BB234)/BI234</f>
        <v>0</v>
      </c>
      <c r="BM234">
        <f>(AZ234-BF234)/BF234</f>
        <v>0</v>
      </c>
      <c r="BN234">
        <f>AY234/(BA234+AY234/BF234)</f>
        <v>0</v>
      </c>
      <c r="BO234" t="s">
        <v>429</v>
      </c>
      <c r="BP234">
        <v>0</v>
      </c>
      <c r="BQ234">
        <f>IF(BP234&lt;&gt;0, BP234, BN234)</f>
        <v>0</v>
      </c>
      <c r="BR234">
        <f>1-BQ234/BF234</f>
        <v>0</v>
      </c>
      <c r="BS234">
        <f>(BF234-BE234)/(BF234-BQ234)</f>
        <v>0</v>
      </c>
      <c r="BT234">
        <f>(AZ234-BF234)/(AZ234-BQ234)</f>
        <v>0</v>
      </c>
      <c r="BU234">
        <f>(BF234-BE234)/(BF234-AY234)</f>
        <v>0</v>
      </c>
      <c r="BV234">
        <f>(AZ234-BF234)/(AZ234-AY234)</f>
        <v>0</v>
      </c>
      <c r="BW234">
        <f>(BS234*BQ234/BE234)</f>
        <v>0</v>
      </c>
      <c r="BX234">
        <f>(1-BW234)</f>
        <v>0</v>
      </c>
      <c r="DG234">
        <f>$B$13*EF234+$C$13*EG234+$F$13*ER234*(1-EU234)</f>
        <v>0</v>
      </c>
      <c r="DH234">
        <f>DG234*DI234</f>
        <v>0</v>
      </c>
      <c r="DI234">
        <f>($B$13*$D$11+$C$13*$D$11+$F$13*((FE234+EW234)/MAX(FE234+EW234+FF234, 0.1)*$I$11+FF234/MAX(FE234+EW234+FF234, 0.1)*$J$11))/($B$13+$C$13+$F$13)</f>
        <v>0</v>
      </c>
      <c r="DJ234">
        <f>($B$13*$K$11+$C$13*$K$11+$F$13*((FE234+EW234)/MAX(FE234+EW234+FF234, 0.1)*$P$11+FF234/MAX(FE234+EW234+FF234, 0.1)*$Q$11))/($B$13+$C$13+$F$13)</f>
        <v>0</v>
      </c>
      <c r="DK234">
        <v>2.18</v>
      </c>
      <c r="DL234">
        <v>0.5</v>
      </c>
      <c r="DM234" t="s">
        <v>430</v>
      </c>
      <c r="DN234">
        <v>2</v>
      </c>
      <c r="DO234" t="b">
        <v>1</v>
      </c>
      <c r="DP234">
        <v>1679512811</v>
      </c>
      <c r="DQ234">
        <v>108.2451148148148</v>
      </c>
      <c r="DR234">
        <v>83.36514444444445</v>
      </c>
      <c r="DS234">
        <v>9.383286666666667</v>
      </c>
      <c r="DT234">
        <v>9.221074814814815</v>
      </c>
      <c r="DU234">
        <v>108.7050333333333</v>
      </c>
      <c r="DV234">
        <v>9.355611481481482</v>
      </c>
      <c r="DW234">
        <v>499.9967777777779</v>
      </c>
      <c r="DX234">
        <v>89.95786666666666</v>
      </c>
      <c r="DY234">
        <v>0.1000753518518519</v>
      </c>
      <c r="DZ234">
        <v>18.95498888888889</v>
      </c>
      <c r="EA234">
        <v>20.01363703703704</v>
      </c>
      <c r="EB234">
        <v>999.9000000000001</v>
      </c>
      <c r="EC234">
        <v>0</v>
      </c>
      <c r="ED234">
        <v>0</v>
      </c>
      <c r="EE234">
        <v>9992.565925925926</v>
      </c>
      <c r="EF234">
        <v>0</v>
      </c>
      <c r="EG234">
        <v>12.4464</v>
      </c>
      <c r="EH234">
        <v>24.8798962962963</v>
      </c>
      <c r="EI234">
        <v>109.2703407407407</v>
      </c>
      <c r="EJ234">
        <v>84.14097777777778</v>
      </c>
      <c r="EK234">
        <v>0.1622116296296296</v>
      </c>
      <c r="EL234">
        <v>83.36514444444445</v>
      </c>
      <c r="EM234">
        <v>9.221074814814815</v>
      </c>
      <c r="EN234">
        <v>0.8441004444444443</v>
      </c>
      <c r="EO234">
        <v>0.8295082592592593</v>
      </c>
      <c r="EP234">
        <v>4.471382962962962</v>
      </c>
      <c r="EQ234">
        <v>4.222534814814815</v>
      </c>
      <c r="ER234">
        <v>1999.96074074074</v>
      </c>
      <c r="ES234">
        <v>0.9800024444444444</v>
      </c>
      <c r="ET234">
        <v>0.01999715555555555</v>
      </c>
      <c r="EU234">
        <v>0</v>
      </c>
      <c r="EV234">
        <v>203.5792222222222</v>
      </c>
      <c r="EW234">
        <v>5.00078</v>
      </c>
      <c r="EX234">
        <v>4038.744444444444</v>
      </c>
      <c r="EY234">
        <v>16379.32222222222</v>
      </c>
      <c r="EZ234">
        <v>38.79596296296296</v>
      </c>
      <c r="FA234">
        <v>40.63866666666667</v>
      </c>
      <c r="FB234">
        <v>39.78455555555556</v>
      </c>
      <c r="FC234">
        <v>40.54599999999999</v>
      </c>
      <c r="FD234">
        <v>39.62474074074074</v>
      </c>
      <c r="FE234">
        <v>1955.065185185185</v>
      </c>
      <c r="FF234">
        <v>39.89000000000001</v>
      </c>
      <c r="FG234">
        <v>0</v>
      </c>
      <c r="FH234">
        <v>1679512801</v>
      </c>
      <c r="FI234">
        <v>0</v>
      </c>
      <c r="FJ234">
        <v>203.5855384615385</v>
      </c>
      <c r="FK234">
        <v>0.9736752037751729</v>
      </c>
      <c r="FL234">
        <v>29.5384614908106</v>
      </c>
      <c r="FM234">
        <v>4038.894615384616</v>
      </c>
      <c r="FN234">
        <v>15</v>
      </c>
      <c r="FO234">
        <v>0</v>
      </c>
      <c r="FP234" t="s">
        <v>431</v>
      </c>
      <c r="FQ234">
        <v>1679456443.1</v>
      </c>
      <c r="FR234">
        <v>1679456433.1</v>
      </c>
      <c r="FS234">
        <v>0</v>
      </c>
      <c r="FT234">
        <v>-0.109</v>
      </c>
      <c r="FU234">
        <v>0.019</v>
      </c>
      <c r="FV234">
        <v>-0.823</v>
      </c>
      <c r="FW234">
        <v>0.271</v>
      </c>
      <c r="FX234">
        <v>420</v>
      </c>
      <c r="FY234">
        <v>24</v>
      </c>
      <c r="FZ234">
        <v>0.71</v>
      </c>
      <c r="GA234">
        <v>0.25</v>
      </c>
      <c r="GB234">
        <v>24.7898375</v>
      </c>
      <c r="GC234">
        <v>1.368663039399636</v>
      </c>
      <c r="GD234">
        <v>0.1459050524956212</v>
      </c>
      <c r="GE234">
        <v>0</v>
      </c>
      <c r="GF234">
        <v>0.163361625</v>
      </c>
      <c r="GG234">
        <v>-0.0344964315197</v>
      </c>
      <c r="GH234">
        <v>0.01447195497969694</v>
      </c>
      <c r="GI234">
        <v>1</v>
      </c>
      <c r="GJ234">
        <v>1</v>
      </c>
      <c r="GK234">
        <v>2</v>
      </c>
      <c r="GL234" t="s">
        <v>432</v>
      </c>
      <c r="GM234">
        <v>3.10111</v>
      </c>
      <c r="GN234">
        <v>2.73528</v>
      </c>
      <c r="GO234">
        <v>0.0216993</v>
      </c>
      <c r="GP234">
        <v>0.0152569</v>
      </c>
      <c r="GQ234">
        <v>0.0541497</v>
      </c>
      <c r="GR234">
        <v>0.0540997</v>
      </c>
      <c r="GS234">
        <v>25186.4</v>
      </c>
      <c r="GT234">
        <v>25037</v>
      </c>
      <c r="GU234">
        <v>26284.4</v>
      </c>
      <c r="GV234">
        <v>25754.9</v>
      </c>
      <c r="GW234">
        <v>39923</v>
      </c>
      <c r="GX234">
        <v>37177.8</v>
      </c>
      <c r="GY234">
        <v>45995</v>
      </c>
      <c r="GZ234">
        <v>42534.3</v>
      </c>
      <c r="HA234">
        <v>1.91685</v>
      </c>
      <c r="HB234">
        <v>1.93075</v>
      </c>
      <c r="HC234">
        <v>0.0140257</v>
      </c>
      <c r="HD234">
        <v>0</v>
      </c>
      <c r="HE234">
        <v>19.7786</v>
      </c>
      <c r="HF234">
        <v>999.9</v>
      </c>
      <c r="HG234">
        <v>38.2</v>
      </c>
      <c r="HH234">
        <v>29.7</v>
      </c>
      <c r="HI234">
        <v>17.7819</v>
      </c>
      <c r="HJ234">
        <v>60.6334</v>
      </c>
      <c r="HK234">
        <v>25.8293</v>
      </c>
      <c r="HL234">
        <v>1</v>
      </c>
      <c r="HM234">
        <v>-0.07224849999999999</v>
      </c>
      <c r="HN234">
        <v>4.48624</v>
      </c>
      <c r="HO234">
        <v>20.2213</v>
      </c>
      <c r="HP234">
        <v>5.21609</v>
      </c>
      <c r="HQ234">
        <v>11.98</v>
      </c>
      <c r="HR234">
        <v>4.9648</v>
      </c>
      <c r="HS234">
        <v>3.27393</v>
      </c>
      <c r="HT234">
        <v>9999</v>
      </c>
      <c r="HU234">
        <v>9999</v>
      </c>
      <c r="HV234">
        <v>9999</v>
      </c>
      <c r="HW234">
        <v>936.8</v>
      </c>
      <c r="HX234">
        <v>1.86417</v>
      </c>
      <c r="HY234">
        <v>1.86012</v>
      </c>
      <c r="HZ234">
        <v>1.85837</v>
      </c>
      <c r="IA234">
        <v>1.85987</v>
      </c>
      <c r="IB234">
        <v>1.85989</v>
      </c>
      <c r="IC234">
        <v>1.85831</v>
      </c>
      <c r="ID234">
        <v>1.85732</v>
      </c>
      <c r="IE234">
        <v>1.85238</v>
      </c>
      <c r="IF234">
        <v>0</v>
      </c>
      <c r="IG234">
        <v>0</v>
      </c>
      <c r="IH234">
        <v>0</v>
      </c>
      <c r="II234">
        <v>0</v>
      </c>
      <c r="IJ234" t="s">
        <v>433</v>
      </c>
      <c r="IK234" t="s">
        <v>434</v>
      </c>
      <c r="IL234" t="s">
        <v>435</v>
      </c>
      <c r="IM234" t="s">
        <v>435</v>
      </c>
      <c r="IN234" t="s">
        <v>435</v>
      </c>
      <c r="IO234" t="s">
        <v>435</v>
      </c>
      <c r="IP234">
        <v>0</v>
      </c>
      <c r="IQ234">
        <v>100</v>
      </c>
      <c r="IR234">
        <v>100</v>
      </c>
      <c r="IS234">
        <v>-0.431</v>
      </c>
      <c r="IT234">
        <v>0.0277</v>
      </c>
      <c r="IU234">
        <v>-0.3228139330668147</v>
      </c>
      <c r="IV234">
        <v>-0.001399286051689175</v>
      </c>
      <c r="IW234">
        <v>1.297619083215453E-06</v>
      </c>
      <c r="IX234">
        <v>-4.997941095464379E-10</v>
      </c>
      <c r="IY234">
        <v>-0.005634625857734406</v>
      </c>
      <c r="IZ234">
        <v>-0.003512179546530375</v>
      </c>
      <c r="JA234">
        <v>0.0008073039280847738</v>
      </c>
      <c r="JB234">
        <v>-5.485301315548657E-06</v>
      </c>
      <c r="JC234">
        <v>2</v>
      </c>
      <c r="JD234">
        <v>1997</v>
      </c>
      <c r="JE234">
        <v>1</v>
      </c>
      <c r="JF234">
        <v>25</v>
      </c>
      <c r="JG234">
        <v>939.6</v>
      </c>
      <c r="JH234">
        <v>939.8</v>
      </c>
      <c r="JI234">
        <v>0.256348</v>
      </c>
      <c r="JJ234">
        <v>2.7002</v>
      </c>
      <c r="JK234">
        <v>1.49658</v>
      </c>
      <c r="JL234">
        <v>2.39014</v>
      </c>
      <c r="JM234">
        <v>1.54907</v>
      </c>
      <c r="JN234">
        <v>2.32544</v>
      </c>
      <c r="JO234">
        <v>34.715</v>
      </c>
      <c r="JP234">
        <v>24.1751</v>
      </c>
      <c r="JQ234">
        <v>18</v>
      </c>
      <c r="JR234">
        <v>489.913</v>
      </c>
      <c r="JS234">
        <v>510.681</v>
      </c>
      <c r="JT234">
        <v>15.0598</v>
      </c>
      <c r="JU234">
        <v>26.176</v>
      </c>
      <c r="JV234">
        <v>29.9996</v>
      </c>
      <c r="JW234">
        <v>26.3591</v>
      </c>
      <c r="JX234">
        <v>26.3285</v>
      </c>
      <c r="JY234">
        <v>5.22941</v>
      </c>
      <c r="JZ234">
        <v>41.7104</v>
      </c>
      <c r="KA234">
        <v>41.5616</v>
      </c>
      <c r="KB234">
        <v>15.0559</v>
      </c>
      <c r="KC234">
        <v>32.4767</v>
      </c>
      <c r="KD234">
        <v>9.299329999999999</v>
      </c>
      <c r="KE234">
        <v>100.487</v>
      </c>
      <c r="KF234">
        <v>100.908</v>
      </c>
    </row>
    <row r="235" spans="1:292">
      <c r="A235">
        <v>217</v>
      </c>
      <c r="B235">
        <v>1679512915.5</v>
      </c>
      <c r="C235">
        <v>4328</v>
      </c>
      <c r="D235" t="s">
        <v>868</v>
      </c>
      <c r="E235" t="s">
        <v>869</v>
      </c>
      <c r="F235">
        <v>5</v>
      </c>
      <c r="G235" t="s">
        <v>821</v>
      </c>
      <c r="H235">
        <v>1679512907.5</v>
      </c>
      <c r="I235">
        <f>(J235)/1000</f>
        <v>0</v>
      </c>
      <c r="J235">
        <f>IF(DO235, AM235, AG235)</f>
        <v>0</v>
      </c>
      <c r="K235">
        <f>IF(DO235, AH235, AF235)</f>
        <v>0</v>
      </c>
      <c r="L235">
        <f>DQ235 - IF(AT235&gt;1, K235*DK235*100.0/(AV235*EE235), 0)</f>
        <v>0</v>
      </c>
      <c r="M235">
        <f>((S235-I235/2)*L235-K235)/(S235+I235/2)</f>
        <v>0</v>
      </c>
      <c r="N235">
        <f>M235*(DX235+DY235)/1000.0</f>
        <v>0</v>
      </c>
      <c r="O235">
        <f>(DQ235 - IF(AT235&gt;1, K235*DK235*100.0/(AV235*EE235), 0))*(DX235+DY235)/1000.0</f>
        <v>0</v>
      </c>
      <c r="P235">
        <f>2.0/((1/R235-1/Q235)+SIGN(R235)*SQRT((1/R235-1/Q235)*(1/R235-1/Q235) + 4*DL235/((DL235+1)*(DL235+1))*(2*1/R235*1/Q235-1/Q235*1/Q235)))</f>
        <v>0</v>
      </c>
      <c r="Q235">
        <f>IF(LEFT(DM235,1)&lt;&gt;"0",IF(LEFT(DM235,1)="1",3.0,DN235),$D$5+$E$5*(EE235*DX235/($K$5*1000))+$F$5*(EE235*DX235/($K$5*1000))*MAX(MIN(DK235,$J$5),$I$5)*MAX(MIN(DK235,$J$5),$I$5)+$G$5*MAX(MIN(DK235,$J$5),$I$5)*(EE235*DX235/($K$5*1000))+$H$5*(EE235*DX235/($K$5*1000))*(EE235*DX235/($K$5*1000)))</f>
        <v>0</v>
      </c>
      <c r="R235">
        <f>I235*(1000-(1000*0.61365*exp(17.502*V235/(240.97+V235))/(DX235+DY235)+DS235)/2)/(1000*0.61365*exp(17.502*V235/(240.97+V235))/(DX235+DY235)-DS235)</f>
        <v>0</v>
      </c>
      <c r="S235">
        <f>1/((DL235+1)/(P235/1.6)+1/(Q235/1.37)) + DL235/((DL235+1)/(P235/1.6) + DL235/(Q235/1.37))</f>
        <v>0</v>
      </c>
      <c r="T235">
        <f>(DG235*DJ235)</f>
        <v>0</v>
      </c>
      <c r="U235">
        <f>(DZ235+(T235+2*0.95*5.67E-8*(((DZ235+$B$9)+273)^4-(DZ235+273)^4)-44100*I235)/(1.84*29.3*Q235+8*0.95*5.67E-8*(DZ235+273)^3))</f>
        <v>0</v>
      </c>
      <c r="V235">
        <f>($C$9*EA235+$D$9*EB235+$E$9*U235)</f>
        <v>0</v>
      </c>
      <c r="W235">
        <f>0.61365*exp(17.502*V235/(240.97+V235))</f>
        <v>0</v>
      </c>
      <c r="X235">
        <f>(Y235/Z235*100)</f>
        <v>0</v>
      </c>
      <c r="Y235">
        <f>DS235*(DX235+DY235)/1000</f>
        <v>0</v>
      </c>
      <c r="Z235">
        <f>0.61365*exp(17.502*DZ235/(240.97+DZ235))</f>
        <v>0</v>
      </c>
      <c r="AA235">
        <f>(W235-DS235*(DX235+DY235)/1000)</f>
        <v>0</v>
      </c>
      <c r="AB235">
        <f>(-I235*44100)</f>
        <v>0</v>
      </c>
      <c r="AC235">
        <f>2*29.3*Q235*0.92*(DZ235-V235)</f>
        <v>0</v>
      </c>
      <c r="AD235">
        <f>2*0.95*5.67E-8*(((DZ235+$B$9)+273)^4-(V235+273)^4)</f>
        <v>0</v>
      </c>
      <c r="AE235">
        <f>T235+AD235+AB235+AC235</f>
        <v>0</v>
      </c>
      <c r="AF235">
        <f>DW235*AT235*(DR235-DQ235*(1000-AT235*DT235)/(1000-AT235*DS235))/(100*DK235)</f>
        <v>0</v>
      </c>
      <c r="AG235">
        <f>1000*DW235*AT235*(DS235-DT235)/(100*DK235*(1000-AT235*DS235))</f>
        <v>0</v>
      </c>
      <c r="AH235">
        <f>(AI235 - AJ235 - DX235*1E3/(8.314*(DZ235+273.15)) * AL235/DW235 * AK235) * DW235/(100*DK235) * (1000 - DT235)/1000</f>
        <v>0</v>
      </c>
      <c r="AI235">
        <v>423.9376325079083</v>
      </c>
      <c r="AJ235">
        <v>422.0750909090909</v>
      </c>
      <c r="AK235">
        <v>0.001069625702245463</v>
      </c>
      <c r="AL235">
        <v>67.30913549146528</v>
      </c>
      <c r="AM235">
        <f>(AO235 - AN235 + DX235*1E3/(8.314*(DZ235+273.15)) * AQ235/DW235 * AP235) * DW235/(100*DK235) * 1000/(1000 - AO235)</f>
        <v>0</v>
      </c>
      <c r="AN235">
        <v>9.230638311298424</v>
      </c>
      <c r="AO235">
        <v>9.39994042424242</v>
      </c>
      <c r="AP235">
        <v>-3.331798594036026E-05</v>
      </c>
      <c r="AQ235">
        <v>94.11788988098148</v>
      </c>
      <c r="AR235">
        <v>0</v>
      </c>
      <c r="AS235">
        <v>0</v>
      </c>
      <c r="AT235">
        <f>IF(AR235*$H$15&gt;=AV235,1.0,(AV235/(AV235-AR235*$H$15)))</f>
        <v>0</v>
      </c>
      <c r="AU235">
        <f>(AT235-1)*100</f>
        <v>0</v>
      </c>
      <c r="AV235">
        <f>MAX(0,($B$15+$C$15*EE235)/(1+$D$15*EE235)*DX235/(DZ235+273)*$E$15)</f>
        <v>0</v>
      </c>
      <c r="AW235" t="s">
        <v>429</v>
      </c>
      <c r="AX235" t="s">
        <v>429</v>
      </c>
      <c r="AY235">
        <v>0</v>
      </c>
      <c r="AZ235">
        <v>0</v>
      </c>
      <c r="BA235">
        <f>1-AY235/AZ235</f>
        <v>0</v>
      </c>
      <c r="BB235">
        <v>0</v>
      </c>
      <c r="BC235" t="s">
        <v>429</v>
      </c>
      <c r="BD235" t="s">
        <v>429</v>
      </c>
      <c r="BE235">
        <v>0</v>
      </c>
      <c r="BF235">
        <v>0</v>
      </c>
      <c r="BG235">
        <f>1-BE235/BF235</f>
        <v>0</v>
      </c>
      <c r="BH235">
        <v>0.5</v>
      </c>
      <c r="BI235">
        <f>DH235</f>
        <v>0</v>
      </c>
      <c r="BJ235">
        <f>K235</f>
        <v>0</v>
      </c>
      <c r="BK235">
        <f>BG235*BH235*BI235</f>
        <v>0</v>
      </c>
      <c r="BL235">
        <f>(BJ235-BB235)/BI235</f>
        <v>0</v>
      </c>
      <c r="BM235">
        <f>(AZ235-BF235)/BF235</f>
        <v>0</v>
      </c>
      <c r="BN235">
        <f>AY235/(BA235+AY235/BF235)</f>
        <v>0</v>
      </c>
      <c r="BO235" t="s">
        <v>429</v>
      </c>
      <c r="BP235">
        <v>0</v>
      </c>
      <c r="BQ235">
        <f>IF(BP235&lt;&gt;0, BP235, BN235)</f>
        <v>0</v>
      </c>
      <c r="BR235">
        <f>1-BQ235/BF235</f>
        <v>0</v>
      </c>
      <c r="BS235">
        <f>(BF235-BE235)/(BF235-BQ235)</f>
        <v>0</v>
      </c>
      <c r="BT235">
        <f>(AZ235-BF235)/(AZ235-BQ235)</f>
        <v>0</v>
      </c>
      <c r="BU235">
        <f>(BF235-BE235)/(BF235-AY235)</f>
        <v>0</v>
      </c>
      <c r="BV235">
        <f>(AZ235-BF235)/(AZ235-AY235)</f>
        <v>0</v>
      </c>
      <c r="BW235">
        <f>(BS235*BQ235/BE235)</f>
        <v>0</v>
      </c>
      <c r="BX235">
        <f>(1-BW235)</f>
        <v>0</v>
      </c>
      <c r="DG235">
        <f>$B$13*EF235+$C$13*EG235+$F$13*ER235*(1-EU235)</f>
        <v>0</v>
      </c>
      <c r="DH235">
        <f>DG235*DI235</f>
        <v>0</v>
      </c>
      <c r="DI235">
        <f>($B$13*$D$11+$C$13*$D$11+$F$13*((FE235+EW235)/MAX(FE235+EW235+FF235, 0.1)*$I$11+FF235/MAX(FE235+EW235+FF235, 0.1)*$J$11))/($B$13+$C$13+$F$13)</f>
        <v>0</v>
      </c>
      <c r="DJ235">
        <f>($B$13*$K$11+$C$13*$K$11+$F$13*((FE235+EW235)/MAX(FE235+EW235+FF235, 0.1)*$P$11+FF235/MAX(FE235+EW235+FF235, 0.1)*$Q$11))/($B$13+$C$13+$F$13)</f>
        <v>0</v>
      </c>
      <c r="DK235">
        <v>2.18</v>
      </c>
      <c r="DL235">
        <v>0.5</v>
      </c>
      <c r="DM235" t="s">
        <v>430</v>
      </c>
      <c r="DN235">
        <v>2</v>
      </c>
      <c r="DO235" t="b">
        <v>1</v>
      </c>
      <c r="DP235">
        <v>1679512907.5</v>
      </c>
      <c r="DQ235">
        <v>418.1453870967741</v>
      </c>
      <c r="DR235">
        <v>420.002870967742</v>
      </c>
      <c r="DS235">
        <v>9.401038709677419</v>
      </c>
      <c r="DT235">
        <v>9.233175483870969</v>
      </c>
      <c r="DU235">
        <v>418.8633870967741</v>
      </c>
      <c r="DV235">
        <v>9.373182903225807</v>
      </c>
      <c r="DW235">
        <v>499.9654516129032</v>
      </c>
      <c r="DX235">
        <v>89.95229354838712</v>
      </c>
      <c r="DY235">
        <v>0.09998235483870969</v>
      </c>
      <c r="DZ235">
        <v>18.96043225806452</v>
      </c>
      <c r="EA235">
        <v>20.0045935483871</v>
      </c>
      <c r="EB235">
        <v>999.9000000000003</v>
      </c>
      <c r="EC235">
        <v>0</v>
      </c>
      <c r="ED235">
        <v>0</v>
      </c>
      <c r="EE235">
        <v>9993.125483870968</v>
      </c>
      <c r="EF235">
        <v>0</v>
      </c>
      <c r="EG235">
        <v>12.44772258064516</v>
      </c>
      <c r="EH235">
        <v>-1.857416774193548</v>
      </c>
      <c r="EI235">
        <v>422.1136451612904</v>
      </c>
      <c r="EJ235">
        <v>423.916935483871</v>
      </c>
      <c r="EK235">
        <v>0.1678632580645161</v>
      </c>
      <c r="EL235">
        <v>420.002870967742</v>
      </c>
      <c r="EM235">
        <v>9.233175483870969</v>
      </c>
      <c r="EN235">
        <v>0.8456450000000001</v>
      </c>
      <c r="EO235">
        <v>0.8305452258064514</v>
      </c>
      <c r="EP235">
        <v>4.497498064516129</v>
      </c>
      <c r="EQ235">
        <v>4.240343870967742</v>
      </c>
      <c r="ER235">
        <v>2000.068064516129</v>
      </c>
      <c r="ES235">
        <v>0.9799952258064517</v>
      </c>
      <c r="ET235">
        <v>0.02000451290322581</v>
      </c>
      <c r="EU235">
        <v>0</v>
      </c>
      <c r="EV235">
        <v>200.9977096774194</v>
      </c>
      <c r="EW235">
        <v>5.000779999999999</v>
      </c>
      <c r="EX235">
        <v>4009.109677419355</v>
      </c>
      <c r="EY235">
        <v>16380.17741935484</v>
      </c>
      <c r="EZ235">
        <v>39.82635483870967</v>
      </c>
      <c r="FA235">
        <v>41.27196774193547</v>
      </c>
      <c r="FB235">
        <v>40.77387096774192</v>
      </c>
      <c r="FC235">
        <v>41.33029032258062</v>
      </c>
      <c r="FD235">
        <v>40.22951612903223</v>
      </c>
      <c r="FE235">
        <v>1955.156129032258</v>
      </c>
      <c r="FF235">
        <v>39.90967741935485</v>
      </c>
      <c r="FG235">
        <v>0</v>
      </c>
      <c r="FH235">
        <v>1679512897.6</v>
      </c>
      <c r="FI235">
        <v>0</v>
      </c>
      <c r="FJ235">
        <v>201.00864</v>
      </c>
      <c r="FK235">
        <v>-0.04784615612670209</v>
      </c>
      <c r="FL235">
        <v>-17.56769234982644</v>
      </c>
      <c r="FM235">
        <v>4008.927600000001</v>
      </c>
      <c r="FN235">
        <v>15</v>
      </c>
      <c r="FO235">
        <v>0</v>
      </c>
      <c r="FP235" t="s">
        <v>431</v>
      </c>
      <c r="FQ235">
        <v>1679456443.1</v>
      </c>
      <c r="FR235">
        <v>1679456433.1</v>
      </c>
      <c r="FS235">
        <v>0</v>
      </c>
      <c r="FT235">
        <v>-0.109</v>
      </c>
      <c r="FU235">
        <v>0.019</v>
      </c>
      <c r="FV235">
        <v>-0.823</v>
      </c>
      <c r="FW235">
        <v>0.271</v>
      </c>
      <c r="FX235">
        <v>420</v>
      </c>
      <c r="FY235">
        <v>24</v>
      </c>
      <c r="FZ235">
        <v>0.71</v>
      </c>
      <c r="GA235">
        <v>0.25</v>
      </c>
      <c r="GB235">
        <v>-1.834959</v>
      </c>
      <c r="GC235">
        <v>-0.5530475797373299</v>
      </c>
      <c r="GD235">
        <v>0.06517334945359184</v>
      </c>
      <c r="GE235">
        <v>0</v>
      </c>
      <c r="GF235">
        <v>0.17123235</v>
      </c>
      <c r="GG235">
        <v>0.01309344090056251</v>
      </c>
      <c r="GH235">
        <v>0.01793377836590773</v>
      </c>
      <c r="GI235">
        <v>1</v>
      </c>
      <c r="GJ235">
        <v>1</v>
      </c>
      <c r="GK235">
        <v>2</v>
      </c>
      <c r="GL235" t="s">
        <v>432</v>
      </c>
      <c r="GM235">
        <v>3.10085</v>
      </c>
      <c r="GN235">
        <v>2.73526</v>
      </c>
      <c r="GO235">
        <v>0.08780259999999999</v>
      </c>
      <c r="GP235">
        <v>0.08804090000000001</v>
      </c>
      <c r="GQ235">
        <v>0.0542437</v>
      </c>
      <c r="GR235">
        <v>0.0541491</v>
      </c>
      <c r="GS235">
        <v>23487.8</v>
      </c>
      <c r="GT235">
        <v>23188.6</v>
      </c>
      <c r="GU235">
        <v>26288.3</v>
      </c>
      <c r="GV235">
        <v>25757.7</v>
      </c>
      <c r="GW235">
        <v>39932.9</v>
      </c>
      <c r="GX235">
        <v>37189.2</v>
      </c>
      <c r="GY235">
        <v>46001.6</v>
      </c>
      <c r="GZ235">
        <v>42540</v>
      </c>
      <c r="HA235">
        <v>1.9176</v>
      </c>
      <c r="HB235">
        <v>1.93305</v>
      </c>
      <c r="HC235">
        <v>0.0168718</v>
      </c>
      <c r="HD235">
        <v>0</v>
      </c>
      <c r="HE235">
        <v>19.7243</v>
      </c>
      <c r="HF235">
        <v>999.9</v>
      </c>
      <c r="HG235">
        <v>36.3</v>
      </c>
      <c r="HH235">
        <v>29.7</v>
      </c>
      <c r="HI235">
        <v>16.8976</v>
      </c>
      <c r="HJ235">
        <v>60.7434</v>
      </c>
      <c r="HK235">
        <v>25.9495</v>
      </c>
      <c r="HL235">
        <v>1</v>
      </c>
      <c r="HM235">
        <v>-0.0809781</v>
      </c>
      <c r="HN235">
        <v>4.19125</v>
      </c>
      <c r="HO235">
        <v>20.2272</v>
      </c>
      <c r="HP235">
        <v>5.21609</v>
      </c>
      <c r="HQ235">
        <v>11.98</v>
      </c>
      <c r="HR235">
        <v>4.96485</v>
      </c>
      <c r="HS235">
        <v>3.2742</v>
      </c>
      <c r="HT235">
        <v>9999</v>
      </c>
      <c r="HU235">
        <v>9999</v>
      </c>
      <c r="HV235">
        <v>9999</v>
      </c>
      <c r="HW235">
        <v>936.8</v>
      </c>
      <c r="HX235">
        <v>1.86417</v>
      </c>
      <c r="HY235">
        <v>1.86017</v>
      </c>
      <c r="HZ235">
        <v>1.85837</v>
      </c>
      <c r="IA235">
        <v>1.85989</v>
      </c>
      <c r="IB235">
        <v>1.8599</v>
      </c>
      <c r="IC235">
        <v>1.85835</v>
      </c>
      <c r="ID235">
        <v>1.85743</v>
      </c>
      <c r="IE235">
        <v>1.85238</v>
      </c>
      <c r="IF235">
        <v>0</v>
      </c>
      <c r="IG235">
        <v>0</v>
      </c>
      <c r="IH235">
        <v>0</v>
      </c>
      <c r="II235">
        <v>0</v>
      </c>
      <c r="IJ235" t="s">
        <v>433</v>
      </c>
      <c r="IK235" t="s">
        <v>434</v>
      </c>
      <c r="IL235" t="s">
        <v>435</v>
      </c>
      <c r="IM235" t="s">
        <v>435</v>
      </c>
      <c r="IN235" t="s">
        <v>435</v>
      </c>
      <c r="IO235" t="s">
        <v>435</v>
      </c>
      <c r="IP235">
        <v>0</v>
      </c>
      <c r="IQ235">
        <v>100</v>
      </c>
      <c r="IR235">
        <v>100</v>
      </c>
      <c r="IS235">
        <v>-0.718</v>
      </c>
      <c r="IT235">
        <v>0.0279</v>
      </c>
      <c r="IU235">
        <v>-0.3228139330668147</v>
      </c>
      <c r="IV235">
        <v>-0.001399286051689175</v>
      </c>
      <c r="IW235">
        <v>1.297619083215453E-06</v>
      </c>
      <c r="IX235">
        <v>-4.997941095464379E-10</v>
      </c>
      <c r="IY235">
        <v>-0.005634625857734406</v>
      </c>
      <c r="IZ235">
        <v>-0.003512179546530375</v>
      </c>
      <c r="JA235">
        <v>0.0008073039280847738</v>
      </c>
      <c r="JB235">
        <v>-5.485301315548657E-06</v>
      </c>
      <c r="JC235">
        <v>2</v>
      </c>
      <c r="JD235">
        <v>1997</v>
      </c>
      <c r="JE235">
        <v>1</v>
      </c>
      <c r="JF235">
        <v>25</v>
      </c>
      <c r="JG235">
        <v>941.2</v>
      </c>
      <c r="JH235">
        <v>941.4</v>
      </c>
      <c r="JI235">
        <v>1.13403</v>
      </c>
      <c r="JJ235">
        <v>2.64526</v>
      </c>
      <c r="JK235">
        <v>1.49658</v>
      </c>
      <c r="JL235">
        <v>2.39014</v>
      </c>
      <c r="JM235">
        <v>1.54907</v>
      </c>
      <c r="JN235">
        <v>2.4231</v>
      </c>
      <c r="JO235">
        <v>34.7379</v>
      </c>
      <c r="JP235">
        <v>24.1751</v>
      </c>
      <c r="JQ235">
        <v>18</v>
      </c>
      <c r="JR235">
        <v>489.612</v>
      </c>
      <c r="JS235">
        <v>511.4</v>
      </c>
      <c r="JT235">
        <v>14.9263</v>
      </c>
      <c r="JU235">
        <v>26.0825</v>
      </c>
      <c r="JV235">
        <v>29.9988</v>
      </c>
      <c r="JW235">
        <v>26.2679</v>
      </c>
      <c r="JX235">
        <v>26.2389</v>
      </c>
      <c r="JY235">
        <v>22.8122</v>
      </c>
      <c r="JZ235">
        <v>39.4482</v>
      </c>
      <c r="KA235">
        <v>37.7662</v>
      </c>
      <c r="KB235">
        <v>14.9972</v>
      </c>
      <c r="KC235">
        <v>426.659</v>
      </c>
      <c r="KD235">
        <v>9.299329999999999</v>
      </c>
      <c r="KE235">
        <v>100.502</v>
      </c>
      <c r="KF235">
        <v>100.92</v>
      </c>
    </row>
    <row r="236" spans="1:292">
      <c r="A236">
        <v>218</v>
      </c>
      <c r="B236">
        <v>1679512920.5</v>
      </c>
      <c r="C236">
        <v>4333</v>
      </c>
      <c r="D236" t="s">
        <v>870</v>
      </c>
      <c r="E236" t="s">
        <v>871</v>
      </c>
      <c r="F236">
        <v>5</v>
      </c>
      <c r="G236" t="s">
        <v>821</v>
      </c>
      <c r="H236">
        <v>1679512912.655172</v>
      </c>
      <c r="I236">
        <f>(J236)/1000</f>
        <v>0</v>
      </c>
      <c r="J236">
        <f>IF(DO236, AM236, AG236)</f>
        <v>0</v>
      </c>
      <c r="K236">
        <f>IF(DO236, AH236, AF236)</f>
        <v>0</v>
      </c>
      <c r="L236">
        <f>DQ236 - IF(AT236&gt;1, K236*DK236*100.0/(AV236*EE236), 0)</f>
        <v>0</v>
      </c>
      <c r="M236">
        <f>((S236-I236/2)*L236-K236)/(S236+I236/2)</f>
        <v>0</v>
      </c>
      <c r="N236">
        <f>M236*(DX236+DY236)/1000.0</f>
        <v>0</v>
      </c>
      <c r="O236">
        <f>(DQ236 - IF(AT236&gt;1, K236*DK236*100.0/(AV236*EE236), 0))*(DX236+DY236)/1000.0</f>
        <v>0</v>
      </c>
      <c r="P236">
        <f>2.0/((1/R236-1/Q236)+SIGN(R236)*SQRT((1/R236-1/Q236)*(1/R236-1/Q236) + 4*DL236/((DL236+1)*(DL236+1))*(2*1/R236*1/Q236-1/Q236*1/Q236)))</f>
        <v>0</v>
      </c>
      <c r="Q236">
        <f>IF(LEFT(DM236,1)&lt;&gt;"0",IF(LEFT(DM236,1)="1",3.0,DN236),$D$5+$E$5*(EE236*DX236/($K$5*1000))+$F$5*(EE236*DX236/($K$5*1000))*MAX(MIN(DK236,$J$5),$I$5)*MAX(MIN(DK236,$J$5),$I$5)+$G$5*MAX(MIN(DK236,$J$5),$I$5)*(EE236*DX236/($K$5*1000))+$H$5*(EE236*DX236/($K$5*1000))*(EE236*DX236/($K$5*1000)))</f>
        <v>0</v>
      </c>
      <c r="R236">
        <f>I236*(1000-(1000*0.61365*exp(17.502*V236/(240.97+V236))/(DX236+DY236)+DS236)/2)/(1000*0.61365*exp(17.502*V236/(240.97+V236))/(DX236+DY236)-DS236)</f>
        <v>0</v>
      </c>
      <c r="S236">
        <f>1/((DL236+1)/(P236/1.6)+1/(Q236/1.37)) + DL236/((DL236+1)/(P236/1.6) + DL236/(Q236/1.37))</f>
        <v>0</v>
      </c>
      <c r="T236">
        <f>(DG236*DJ236)</f>
        <v>0</v>
      </c>
      <c r="U236">
        <f>(DZ236+(T236+2*0.95*5.67E-8*(((DZ236+$B$9)+273)^4-(DZ236+273)^4)-44100*I236)/(1.84*29.3*Q236+8*0.95*5.67E-8*(DZ236+273)^3))</f>
        <v>0</v>
      </c>
      <c r="V236">
        <f>($C$9*EA236+$D$9*EB236+$E$9*U236)</f>
        <v>0</v>
      </c>
      <c r="W236">
        <f>0.61365*exp(17.502*V236/(240.97+V236))</f>
        <v>0</v>
      </c>
      <c r="X236">
        <f>(Y236/Z236*100)</f>
        <v>0</v>
      </c>
      <c r="Y236">
        <f>DS236*(DX236+DY236)/1000</f>
        <v>0</v>
      </c>
      <c r="Z236">
        <f>0.61365*exp(17.502*DZ236/(240.97+DZ236))</f>
        <v>0</v>
      </c>
      <c r="AA236">
        <f>(W236-DS236*(DX236+DY236)/1000)</f>
        <v>0</v>
      </c>
      <c r="AB236">
        <f>(-I236*44100)</f>
        <v>0</v>
      </c>
      <c r="AC236">
        <f>2*29.3*Q236*0.92*(DZ236-V236)</f>
        <v>0</v>
      </c>
      <c r="AD236">
        <f>2*0.95*5.67E-8*(((DZ236+$B$9)+273)^4-(V236+273)^4)</f>
        <v>0</v>
      </c>
      <c r="AE236">
        <f>T236+AD236+AB236+AC236</f>
        <v>0</v>
      </c>
      <c r="AF236">
        <f>DW236*AT236*(DR236-DQ236*(1000-AT236*DT236)/(1000-AT236*DS236))/(100*DK236)</f>
        <v>0</v>
      </c>
      <c r="AG236">
        <f>1000*DW236*AT236*(DS236-DT236)/(100*DK236*(1000-AT236*DS236))</f>
        <v>0</v>
      </c>
      <c r="AH236">
        <f>(AI236 - AJ236 - DX236*1E3/(8.314*(DZ236+273.15)) * AL236/DW236 * AK236) * DW236/(100*DK236) * (1000 - DT236)/1000</f>
        <v>0</v>
      </c>
      <c r="AI236">
        <v>423.987309158088</v>
      </c>
      <c r="AJ236">
        <v>422.2004909090911</v>
      </c>
      <c r="AK236">
        <v>0.02553099244093457</v>
      </c>
      <c r="AL236">
        <v>67.30913549146528</v>
      </c>
      <c r="AM236">
        <f>(AO236 - AN236 + DX236*1E3/(8.314*(DZ236+273.15)) * AQ236/DW236 * AP236) * DW236/(100*DK236) * 1000/(1000 - AO236)</f>
        <v>0</v>
      </c>
      <c r="AN236">
        <v>9.204549202487582</v>
      </c>
      <c r="AO236">
        <v>9.394120303030302</v>
      </c>
      <c r="AP236">
        <v>-2.302079218702315E-05</v>
      </c>
      <c r="AQ236">
        <v>94.11788988098148</v>
      </c>
      <c r="AR236">
        <v>0</v>
      </c>
      <c r="AS236">
        <v>0</v>
      </c>
      <c r="AT236">
        <f>IF(AR236*$H$15&gt;=AV236,1.0,(AV236/(AV236-AR236*$H$15)))</f>
        <v>0</v>
      </c>
      <c r="AU236">
        <f>(AT236-1)*100</f>
        <v>0</v>
      </c>
      <c r="AV236">
        <f>MAX(0,($B$15+$C$15*EE236)/(1+$D$15*EE236)*DX236/(DZ236+273)*$E$15)</f>
        <v>0</v>
      </c>
      <c r="AW236" t="s">
        <v>429</v>
      </c>
      <c r="AX236" t="s">
        <v>429</v>
      </c>
      <c r="AY236">
        <v>0</v>
      </c>
      <c r="AZ236">
        <v>0</v>
      </c>
      <c r="BA236">
        <f>1-AY236/AZ236</f>
        <v>0</v>
      </c>
      <c r="BB236">
        <v>0</v>
      </c>
      <c r="BC236" t="s">
        <v>429</v>
      </c>
      <c r="BD236" t="s">
        <v>429</v>
      </c>
      <c r="BE236">
        <v>0</v>
      </c>
      <c r="BF236">
        <v>0</v>
      </c>
      <c r="BG236">
        <f>1-BE236/BF236</f>
        <v>0</v>
      </c>
      <c r="BH236">
        <v>0.5</v>
      </c>
      <c r="BI236">
        <f>DH236</f>
        <v>0</v>
      </c>
      <c r="BJ236">
        <f>K236</f>
        <v>0</v>
      </c>
      <c r="BK236">
        <f>BG236*BH236*BI236</f>
        <v>0</v>
      </c>
      <c r="BL236">
        <f>(BJ236-BB236)/BI236</f>
        <v>0</v>
      </c>
      <c r="BM236">
        <f>(AZ236-BF236)/BF236</f>
        <v>0</v>
      </c>
      <c r="BN236">
        <f>AY236/(BA236+AY236/BF236)</f>
        <v>0</v>
      </c>
      <c r="BO236" t="s">
        <v>429</v>
      </c>
      <c r="BP236">
        <v>0</v>
      </c>
      <c r="BQ236">
        <f>IF(BP236&lt;&gt;0, BP236, BN236)</f>
        <v>0</v>
      </c>
      <c r="BR236">
        <f>1-BQ236/BF236</f>
        <v>0</v>
      </c>
      <c r="BS236">
        <f>(BF236-BE236)/(BF236-BQ236)</f>
        <v>0</v>
      </c>
      <c r="BT236">
        <f>(AZ236-BF236)/(AZ236-BQ236)</f>
        <v>0</v>
      </c>
      <c r="BU236">
        <f>(BF236-BE236)/(BF236-AY236)</f>
        <v>0</v>
      </c>
      <c r="BV236">
        <f>(AZ236-BF236)/(AZ236-AY236)</f>
        <v>0</v>
      </c>
      <c r="BW236">
        <f>(BS236*BQ236/BE236)</f>
        <v>0</v>
      </c>
      <c r="BX236">
        <f>(1-BW236)</f>
        <v>0</v>
      </c>
      <c r="DG236">
        <f>$B$13*EF236+$C$13*EG236+$F$13*ER236*(1-EU236)</f>
        <v>0</v>
      </c>
      <c r="DH236">
        <f>DG236*DI236</f>
        <v>0</v>
      </c>
      <c r="DI236">
        <f>($B$13*$D$11+$C$13*$D$11+$F$13*((FE236+EW236)/MAX(FE236+EW236+FF236, 0.1)*$I$11+FF236/MAX(FE236+EW236+FF236, 0.1)*$J$11))/($B$13+$C$13+$F$13)</f>
        <v>0</v>
      </c>
      <c r="DJ236">
        <f>($B$13*$K$11+$C$13*$K$11+$F$13*((FE236+EW236)/MAX(FE236+EW236+FF236, 0.1)*$P$11+FF236/MAX(FE236+EW236+FF236, 0.1)*$Q$11))/($B$13+$C$13+$F$13)</f>
        <v>0</v>
      </c>
      <c r="DK236">
        <v>2.18</v>
      </c>
      <c r="DL236">
        <v>0.5</v>
      </c>
      <c r="DM236" t="s">
        <v>430</v>
      </c>
      <c r="DN236">
        <v>2</v>
      </c>
      <c r="DO236" t="b">
        <v>1</v>
      </c>
      <c r="DP236">
        <v>1679512912.655172</v>
      </c>
      <c r="DQ236">
        <v>418.1255172413793</v>
      </c>
      <c r="DR236">
        <v>420.1700689655173</v>
      </c>
      <c r="DS236">
        <v>9.401317931034482</v>
      </c>
      <c r="DT236">
        <v>9.218790344827589</v>
      </c>
      <c r="DU236">
        <v>418.8435172413793</v>
      </c>
      <c r="DV236">
        <v>9.373459310344826</v>
      </c>
      <c r="DW236">
        <v>499.962448275862</v>
      </c>
      <c r="DX236">
        <v>89.95346206896554</v>
      </c>
      <c r="DY236">
        <v>0.09990970344827586</v>
      </c>
      <c r="DZ236">
        <v>18.95758620689655</v>
      </c>
      <c r="EA236">
        <v>20.0001275862069</v>
      </c>
      <c r="EB236">
        <v>999.9000000000002</v>
      </c>
      <c r="EC236">
        <v>0</v>
      </c>
      <c r="ED236">
        <v>0</v>
      </c>
      <c r="EE236">
        <v>9998.51551724138</v>
      </c>
      <c r="EF236">
        <v>0</v>
      </c>
      <c r="EG236">
        <v>12.45701034482759</v>
      </c>
      <c r="EH236">
        <v>-2.044499310344827</v>
      </c>
      <c r="EI236">
        <v>422.0936896551725</v>
      </c>
      <c r="EJ236">
        <v>424.0795517241378</v>
      </c>
      <c r="EK236">
        <v>0.1825266896551724</v>
      </c>
      <c r="EL236">
        <v>420.1700689655173</v>
      </c>
      <c r="EM236">
        <v>9.218790344827589</v>
      </c>
      <c r="EN236">
        <v>0.8456811034482759</v>
      </c>
      <c r="EO236">
        <v>0.8292621379310343</v>
      </c>
      <c r="EP236">
        <v>4.498108965517241</v>
      </c>
      <c r="EQ236">
        <v>4.218312758620689</v>
      </c>
      <c r="ER236">
        <v>2000.045172413793</v>
      </c>
      <c r="ES236">
        <v>0.9799955517241381</v>
      </c>
      <c r="ET236">
        <v>0.02000427931034483</v>
      </c>
      <c r="EU236">
        <v>0</v>
      </c>
      <c r="EV236">
        <v>201.0296896551724</v>
      </c>
      <c r="EW236">
        <v>5.00078</v>
      </c>
      <c r="EX236">
        <v>4007.701034482759</v>
      </c>
      <c r="EY236">
        <v>16379.99655172414</v>
      </c>
      <c r="EZ236">
        <v>39.74762068965516</v>
      </c>
      <c r="FA236">
        <v>41.15275862068965</v>
      </c>
      <c r="FB236">
        <v>40.69803448275862</v>
      </c>
      <c r="FC236">
        <v>41.14193103448276</v>
      </c>
      <c r="FD236">
        <v>40.12903448275862</v>
      </c>
      <c r="FE236">
        <v>1955.134482758621</v>
      </c>
      <c r="FF236">
        <v>39.90862068965518</v>
      </c>
      <c r="FG236">
        <v>0</v>
      </c>
      <c r="FH236">
        <v>1679512903</v>
      </c>
      <c r="FI236">
        <v>0</v>
      </c>
      <c r="FJ236">
        <v>201.0198846153846</v>
      </c>
      <c r="FK236">
        <v>-0.05261538583614825</v>
      </c>
      <c r="FL236">
        <v>-14.4423931462887</v>
      </c>
      <c r="FM236">
        <v>4007.555384615385</v>
      </c>
      <c r="FN236">
        <v>15</v>
      </c>
      <c r="FO236">
        <v>0</v>
      </c>
      <c r="FP236" t="s">
        <v>431</v>
      </c>
      <c r="FQ236">
        <v>1679456443.1</v>
      </c>
      <c r="FR236">
        <v>1679456433.1</v>
      </c>
      <c r="FS236">
        <v>0</v>
      </c>
      <c r="FT236">
        <v>-0.109</v>
      </c>
      <c r="FU236">
        <v>0.019</v>
      </c>
      <c r="FV236">
        <v>-0.823</v>
      </c>
      <c r="FW236">
        <v>0.271</v>
      </c>
      <c r="FX236">
        <v>420</v>
      </c>
      <c r="FY236">
        <v>24</v>
      </c>
      <c r="FZ236">
        <v>0.71</v>
      </c>
      <c r="GA236">
        <v>0.25</v>
      </c>
      <c r="GB236">
        <v>-1.935336585365854</v>
      </c>
      <c r="GC236">
        <v>-1.559421951219508</v>
      </c>
      <c r="GD236">
        <v>0.2306408073978253</v>
      </c>
      <c r="GE236">
        <v>0</v>
      </c>
      <c r="GF236">
        <v>0.1723204634146341</v>
      </c>
      <c r="GG236">
        <v>0.1330713449477351</v>
      </c>
      <c r="GH236">
        <v>0.01850664797770284</v>
      </c>
      <c r="GI236">
        <v>1</v>
      </c>
      <c r="GJ236">
        <v>1</v>
      </c>
      <c r="GK236">
        <v>2</v>
      </c>
      <c r="GL236" t="s">
        <v>432</v>
      </c>
      <c r="GM236">
        <v>3.1011</v>
      </c>
      <c r="GN236">
        <v>2.73537</v>
      </c>
      <c r="GO236">
        <v>0.0878312</v>
      </c>
      <c r="GP236">
        <v>0.08843479999999999</v>
      </c>
      <c r="GQ236">
        <v>0.0542152</v>
      </c>
      <c r="GR236">
        <v>0.054125</v>
      </c>
      <c r="GS236">
        <v>23487.5</v>
      </c>
      <c r="GT236">
        <v>23178.5</v>
      </c>
      <c r="GU236">
        <v>26288.8</v>
      </c>
      <c r="GV236">
        <v>25757.6</v>
      </c>
      <c r="GW236">
        <v>39934.7</v>
      </c>
      <c r="GX236">
        <v>37190.8</v>
      </c>
      <c r="GY236">
        <v>46002.3</v>
      </c>
      <c r="GZ236">
        <v>42540.6</v>
      </c>
      <c r="HA236">
        <v>1.91815</v>
      </c>
      <c r="HB236">
        <v>1.93303</v>
      </c>
      <c r="HC236">
        <v>0.016313</v>
      </c>
      <c r="HD236">
        <v>0</v>
      </c>
      <c r="HE236">
        <v>19.7222</v>
      </c>
      <c r="HF236">
        <v>999.9</v>
      </c>
      <c r="HG236">
        <v>36.2</v>
      </c>
      <c r="HH236">
        <v>29.7</v>
      </c>
      <c r="HI236">
        <v>16.8525</v>
      </c>
      <c r="HJ236">
        <v>60.9334</v>
      </c>
      <c r="HK236">
        <v>26.0337</v>
      </c>
      <c r="HL236">
        <v>1</v>
      </c>
      <c r="HM236">
        <v>-0.08219</v>
      </c>
      <c r="HN236">
        <v>4.37513</v>
      </c>
      <c r="HO236">
        <v>20.2223</v>
      </c>
      <c r="HP236">
        <v>5.214</v>
      </c>
      <c r="HQ236">
        <v>11.98</v>
      </c>
      <c r="HR236">
        <v>4.96455</v>
      </c>
      <c r="HS236">
        <v>3.27393</v>
      </c>
      <c r="HT236">
        <v>9999</v>
      </c>
      <c r="HU236">
        <v>9999</v>
      </c>
      <c r="HV236">
        <v>9999</v>
      </c>
      <c r="HW236">
        <v>936.8</v>
      </c>
      <c r="HX236">
        <v>1.86417</v>
      </c>
      <c r="HY236">
        <v>1.86015</v>
      </c>
      <c r="HZ236">
        <v>1.85837</v>
      </c>
      <c r="IA236">
        <v>1.85989</v>
      </c>
      <c r="IB236">
        <v>1.8599</v>
      </c>
      <c r="IC236">
        <v>1.85835</v>
      </c>
      <c r="ID236">
        <v>1.85743</v>
      </c>
      <c r="IE236">
        <v>1.85236</v>
      </c>
      <c r="IF236">
        <v>0</v>
      </c>
      <c r="IG236">
        <v>0</v>
      </c>
      <c r="IH236">
        <v>0</v>
      </c>
      <c r="II236">
        <v>0</v>
      </c>
      <c r="IJ236" t="s">
        <v>433</v>
      </c>
      <c r="IK236" t="s">
        <v>434</v>
      </c>
      <c r="IL236" t="s">
        <v>435</v>
      </c>
      <c r="IM236" t="s">
        <v>435</v>
      </c>
      <c r="IN236" t="s">
        <v>435</v>
      </c>
      <c r="IO236" t="s">
        <v>435</v>
      </c>
      <c r="IP236">
        <v>0</v>
      </c>
      <c r="IQ236">
        <v>100</v>
      </c>
      <c r="IR236">
        <v>100</v>
      </c>
      <c r="IS236">
        <v>-0.718</v>
      </c>
      <c r="IT236">
        <v>0.0278</v>
      </c>
      <c r="IU236">
        <v>-0.3228139330668147</v>
      </c>
      <c r="IV236">
        <v>-0.001399286051689175</v>
      </c>
      <c r="IW236">
        <v>1.297619083215453E-06</v>
      </c>
      <c r="IX236">
        <v>-4.997941095464379E-10</v>
      </c>
      <c r="IY236">
        <v>-0.005634625857734406</v>
      </c>
      <c r="IZ236">
        <v>-0.003512179546530375</v>
      </c>
      <c r="JA236">
        <v>0.0008073039280847738</v>
      </c>
      <c r="JB236">
        <v>-5.485301315548657E-06</v>
      </c>
      <c r="JC236">
        <v>2</v>
      </c>
      <c r="JD236">
        <v>1997</v>
      </c>
      <c r="JE236">
        <v>1</v>
      </c>
      <c r="JF236">
        <v>25</v>
      </c>
      <c r="JG236">
        <v>941.3</v>
      </c>
      <c r="JH236">
        <v>941.5</v>
      </c>
      <c r="JI236">
        <v>1.16211</v>
      </c>
      <c r="JJ236">
        <v>2.64282</v>
      </c>
      <c r="JK236">
        <v>1.49658</v>
      </c>
      <c r="JL236">
        <v>2.39014</v>
      </c>
      <c r="JM236">
        <v>1.54907</v>
      </c>
      <c r="JN236">
        <v>2.40967</v>
      </c>
      <c r="JO236">
        <v>34.7379</v>
      </c>
      <c r="JP236">
        <v>24.1838</v>
      </c>
      <c r="JQ236">
        <v>18</v>
      </c>
      <c r="JR236">
        <v>489.894</v>
      </c>
      <c r="JS236">
        <v>511.343</v>
      </c>
      <c r="JT236">
        <v>14.9843</v>
      </c>
      <c r="JU236">
        <v>26.0775</v>
      </c>
      <c r="JV236">
        <v>29.9992</v>
      </c>
      <c r="JW236">
        <v>26.2634</v>
      </c>
      <c r="JX236">
        <v>26.2346</v>
      </c>
      <c r="JY236">
        <v>23.3533</v>
      </c>
      <c r="JZ236">
        <v>39.1724</v>
      </c>
      <c r="KA236">
        <v>37.7662</v>
      </c>
      <c r="KB236">
        <v>14.9758</v>
      </c>
      <c r="KC236">
        <v>440.105</v>
      </c>
      <c r="KD236">
        <v>9.299329999999999</v>
      </c>
      <c r="KE236">
        <v>100.504</v>
      </c>
      <c r="KF236">
        <v>100.921</v>
      </c>
    </row>
    <row r="237" spans="1:292">
      <c r="A237">
        <v>219</v>
      </c>
      <c r="B237">
        <v>1679512925.5</v>
      </c>
      <c r="C237">
        <v>4338</v>
      </c>
      <c r="D237" t="s">
        <v>872</v>
      </c>
      <c r="E237" t="s">
        <v>873</v>
      </c>
      <c r="F237">
        <v>5</v>
      </c>
      <c r="G237" t="s">
        <v>821</v>
      </c>
      <c r="H237">
        <v>1679512917.732143</v>
      </c>
      <c r="I237">
        <f>(J237)/1000</f>
        <v>0</v>
      </c>
      <c r="J237">
        <f>IF(DO237, AM237, AG237)</f>
        <v>0</v>
      </c>
      <c r="K237">
        <f>IF(DO237, AH237, AF237)</f>
        <v>0</v>
      </c>
      <c r="L237">
        <f>DQ237 - IF(AT237&gt;1, K237*DK237*100.0/(AV237*EE237), 0)</f>
        <v>0</v>
      </c>
      <c r="M237">
        <f>((S237-I237/2)*L237-K237)/(S237+I237/2)</f>
        <v>0</v>
      </c>
      <c r="N237">
        <f>M237*(DX237+DY237)/1000.0</f>
        <v>0</v>
      </c>
      <c r="O237">
        <f>(DQ237 - IF(AT237&gt;1, K237*DK237*100.0/(AV237*EE237), 0))*(DX237+DY237)/1000.0</f>
        <v>0</v>
      </c>
      <c r="P237">
        <f>2.0/((1/R237-1/Q237)+SIGN(R237)*SQRT((1/R237-1/Q237)*(1/R237-1/Q237) + 4*DL237/((DL237+1)*(DL237+1))*(2*1/R237*1/Q237-1/Q237*1/Q237)))</f>
        <v>0</v>
      </c>
      <c r="Q237">
        <f>IF(LEFT(DM237,1)&lt;&gt;"0",IF(LEFT(DM237,1)="1",3.0,DN237),$D$5+$E$5*(EE237*DX237/($K$5*1000))+$F$5*(EE237*DX237/($K$5*1000))*MAX(MIN(DK237,$J$5),$I$5)*MAX(MIN(DK237,$J$5),$I$5)+$G$5*MAX(MIN(DK237,$J$5),$I$5)*(EE237*DX237/($K$5*1000))+$H$5*(EE237*DX237/($K$5*1000))*(EE237*DX237/($K$5*1000)))</f>
        <v>0</v>
      </c>
      <c r="R237">
        <f>I237*(1000-(1000*0.61365*exp(17.502*V237/(240.97+V237))/(DX237+DY237)+DS237)/2)/(1000*0.61365*exp(17.502*V237/(240.97+V237))/(DX237+DY237)-DS237)</f>
        <v>0</v>
      </c>
      <c r="S237">
        <f>1/((DL237+1)/(P237/1.6)+1/(Q237/1.37)) + DL237/((DL237+1)/(P237/1.6) + DL237/(Q237/1.37))</f>
        <v>0</v>
      </c>
      <c r="T237">
        <f>(DG237*DJ237)</f>
        <v>0</v>
      </c>
      <c r="U237">
        <f>(DZ237+(T237+2*0.95*5.67E-8*(((DZ237+$B$9)+273)^4-(DZ237+273)^4)-44100*I237)/(1.84*29.3*Q237+8*0.95*5.67E-8*(DZ237+273)^3))</f>
        <v>0</v>
      </c>
      <c r="V237">
        <f>($C$9*EA237+$D$9*EB237+$E$9*U237)</f>
        <v>0</v>
      </c>
      <c r="W237">
        <f>0.61365*exp(17.502*V237/(240.97+V237))</f>
        <v>0</v>
      </c>
      <c r="X237">
        <f>(Y237/Z237*100)</f>
        <v>0</v>
      </c>
      <c r="Y237">
        <f>DS237*(DX237+DY237)/1000</f>
        <v>0</v>
      </c>
      <c r="Z237">
        <f>0.61365*exp(17.502*DZ237/(240.97+DZ237))</f>
        <v>0</v>
      </c>
      <c r="AA237">
        <f>(W237-DS237*(DX237+DY237)/1000)</f>
        <v>0</v>
      </c>
      <c r="AB237">
        <f>(-I237*44100)</f>
        <v>0</v>
      </c>
      <c r="AC237">
        <f>2*29.3*Q237*0.92*(DZ237-V237)</f>
        <v>0</v>
      </c>
      <c r="AD237">
        <f>2*0.95*5.67E-8*(((DZ237+$B$9)+273)^4-(V237+273)^4)</f>
        <v>0</v>
      </c>
      <c r="AE237">
        <f>T237+AD237+AB237+AC237</f>
        <v>0</v>
      </c>
      <c r="AF237">
        <f>DW237*AT237*(DR237-DQ237*(1000-AT237*DT237)/(1000-AT237*DS237))/(100*DK237)</f>
        <v>0</v>
      </c>
      <c r="AG237">
        <f>1000*DW237*AT237*(DS237-DT237)/(100*DK237*(1000-AT237*DS237))</f>
        <v>0</v>
      </c>
      <c r="AH237">
        <f>(AI237 - AJ237 - DX237*1E3/(8.314*(DZ237+273.15)) * AL237/DW237 * AK237) * DW237/(100*DK237) * (1000 - DT237)/1000</f>
        <v>0</v>
      </c>
      <c r="AI237">
        <v>430.2804004546734</v>
      </c>
      <c r="AJ237">
        <v>425.0370727272725</v>
      </c>
      <c r="AK237">
        <v>0.6633805466926779</v>
      </c>
      <c r="AL237">
        <v>67.30913549146528</v>
      </c>
      <c r="AM237">
        <f>(AO237 - AN237 + DX237*1E3/(8.314*(DZ237+273.15)) * AQ237/DW237 * AP237) * DW237/(100*DK237) * 1000/(1000 - AO237)</f>
        <v>0</v>
      </c>
      <c r="AN237">
        <v>9.227490257298431</v>
      </c>
      <c r="AO237">
        <v>9.399602787878786</v>
      </c>
      <c r="AP237">
        <v>2.149568750359689E-05</v>
      </c>
      <c r="AQ237">
        <v>94.11788988098148</v>
      </c>
      <c r="AR237">
        <v>0</v>
      </c>
      <c r="AS237">
        <v>0</v>
      </c>
      <c r="AT237">
        <f>IF(AR237*$H$15&gt;=AV237,1.0,(AV237/(AV237-AR237*$H$15)))</f>
        <v>0</v>
      </c>
      <c r="AU237">
        <f>(AT237-1)*100</f>
        <v>0</v>
      </c>
      <c r="AV237">
        <f>MAX(0,($B$15+$C$15*EE237)/(1+$D$15*EE237)*DX237/(DZ237+273)*$E$15)</f>
        <v>0</v>
      </c>
      <c r="AW237" t="s">
        <v>429</v>
      </c>
      <c r="AX237" t="s">
        <v>429</v>
      </c>
      <c r="AY237">
        <v>0</v>
      </c>
      <c r="AZ237">
        <v>0</v>
      </c>
      <c r="BA237">
        <f>1-AY237/AZ237</f>
        <v>0</v>
      </c>
      <c r="BB237">
        <v>0</v>
      </c>
      <c r="BC237" t="s">
        <v>429</v>
      </c>
      <c r="BD237" t="s">
        <v>429</v>
      </c>
      <c r="BE237">
        <v>0</v>
      </c>
      <c r="BF237">
        <v>0</v>
      </c>
      <c r="BG237">
        <f>1-BE237/BF237</f>
        <v>0</v>
      </c>
      <c r="BH237">
        <v>0.5</v>
      </c>
      <c r="BI237">
        <f>DH237</f>
        <v>0</v>
      </c>
      <c r="BJ237">
        <f>K237</f>
        <v>0</v>
      </c>
      <c r="BK237">
        <f>BG237*BH237*BI237</f>
        <v>0</v>
      </c>
      <c r="BL237">
        <f>(BJ237-BB237)/BI237</f>
        <v>0</v>
      </c>
      <c r="BM237">
        <f>(AZ237-BF237)/BF237</f>
        <v>0</v>
      </c>
      <c r="BN237">
        <f>AY237/(BA237+AY237/BF237)</f>
        <v>0</v>
      </c>
      <c r="BO237" t="s">
        <v>429</v>
      </c>
      <c r="BP237">
        <v>0</v>
      </c>
      <c r="BQ237">
        <f>IF(BP237&lt;&gt;0, BP237, BN237)</f>
        <v>0</v>
      </c>
      <c r="BR237">
        <f>1-BQ237/BF237</f>
        <v>0</v>
      </c>
      <c r="BS237">
        <f>(BF237-BE237)/(BF237-BQ237)</f>
        <v>0</v>
      </c>
      <c r="BT237">
        <f>(AZ237-BF237)/(AZ237-BQ237)</f>
        <v>0</v>
      </c>
      <c r="BU237">
        <f>(BF237-BE237)/(BF237-AY237)</f>
        <v>0</v>
      </c>
      <c r="BV237">
        <f>(AZ237-BF237)/(AZ237-AY237)</f>
        <v>0</v>
      </c>
      <c r="BW237">
        <f>(BS237*BQ237/BE237)</f>
        <v>0</v>
      </c>
      <c r="BX237">
        <f>(1-BW237)</f>
        <v>0</v>
      </c>
      <c r="DG237">
        <f>$B$13*EF237+$C$13*EG237+$F$13*ER237*(1-EU237)</f>
        <v>0</v>
      </c>
      <c r="DH237">
        <f>DG237*DI237</f>
        <v>0</v>
      </c>
      <c r="DI237">
        <f>($B$13*$D$11+$C$13*$D$11+$F$13*((FE237+EW237)/MAX(FE237+EW237+FF237, 0.1)*$I$11+FF237/MAX(FE237+EW237+FF237, 0.1)*$J$11))/($B$13+$C$13+$F$13)</f>
        <v>0</v>
      </c>
      <c r="DJ237">
        <f>($B$13*$K$11+$C$13*$K$11+$F$13*((FE237+EW237)/MAX(FE237+EW237+FF237, 0.1)*$P$11+FF237/MAX(FE237+EW237+FF237, 0.1)*$Q$11))/($B$13+$C$13+$F$13)</f>
        <v>0</v>
      </c>
      <c r="DK237">
        <v>2.18</v>
      </c>
      <c r="DL237">
        <v>0.5</v>
      </c>
      <c r="DM237" t="s">
        <v>430</v>
      </c>
      <c r="DN237">
        <v>2</v>
      </c>
      <c r="DO237" t="b">
        <v>1</v>
      </c>
      <c r="DP237">
        <v>1679512917.732143</v>
      </c>
      <c r="DQ237">
        <v>418.5387857142858</v>
      </c>
      <c r="DR237">
        <v>422.8063214285714</v>
      </c>
      <c r="DS237">
        <v>9.398034285714287</v>
      </c>
      <c r="DT237">
        <v>9.221381071428571</v>
      </c>
      <c r="DU237">
        <v>419.2570714285714</v>
      </c>
      <c r="DV237">
        <v>9.370209285714285</v>
      </c>
      <c r="DW237">
        <v>499.9830357142858</v>
      </c>
      <c r="DX237">
        <v>89.95411785714283</v>
      </c>
      <c r="DY237">
        <v>0.09991271785714284</v>
      </c>
      <c r="DZ237">
        <v>18.95763928571429</v>
      </c>
      <c r="EA237">
        <v>20.00128928571429</v>
      </c>
      <c r="EB237">
        <v>999.9000000000002</v>
      </c>
      <c r="EC237">
        <v>0</v>
      </c>
      <c r="ED237">
        <v>0</v>
      </c>
      <c r="EE237">
        <v>9998.439285714287</v>
      </c>
      <c r="EF237">
        <v>0</v>
      </c>
      <c r="EG237">
        <v>12.46712857142857</v>
      </c>
      <c r="EH237">
        <v>-4.267494642857143</v>
      </c>
      <c r="EI237">
        <v>422.5095000000001</v>
      </c>
      <c r="EJ237">
        <v>426.7415714285715</v>
      </c>
      <c r="EK237">
        <v>0.1766529285714285</v>
      </c>
      <c r="EL237">
        <v>422.8063214285714</v>
      </c>
      <c r="EM237">
        <v>9.221381071428571</v>
      </c>
      <c r="EN237">
        <v>0.8453919642857144</v>
      </c>
      <c r="EO237">
        <v>0.82950125</v>
      </c>
      <c r="EP237">
        <v>4.493225</v>
      </c>
      <c r="EQ237">
        <v>4.222421785714286</v>
      </c>
      <c r="ER237">
        <v>2000.027857142857</v>
      </c>
      <c r="ES237">
        <v>0.9799980357142858</v>
      </c>
      <c r="ET237">
        <v>0.02000192500000001</v>
      </c>
      <c r="EU237">
        <v>0</v>
      </c>
      <c r="EV237">
        <v>200.9977857142857</v>
      </c>
      <c r="EW237">
        <v>5.00078</v>
      </c>
      <c r="EX237">
        <v>4006.452499999999</v>
      </c>
      <c r="EY237">
        <v>16379.85357142857</v>
      </c>
      <c r="EZ237">
        <v>39.69164285714285</v>
      </c>
      <c r="FA237">
        <v>41.03771428571429</v>
      </c>
      <c r="FB237">
        <v>40.62482142857142</v>
      </c>
      <c r="FC237">
        <v>40.97075</v>
      </c>
      <c r="FD237">
        <v>40.05999999999999</v>
      </c>
      <c r="FE237">
        <v>1955.120714285714</v>
      </c>
      <c r="FF237">
        <v>39.90392857142858</v>
      </c>
      <c r="FG237">
        <v>0</v>
      </c>
      <c r="FH237">
        <v>1679512907.8</v>
      </c>
      <c r="FI237">
        <v>0</v>
      </c>
      <c r="FJ237">
        <v>200.9937692307692</v>
      </c>
      <c r="FK237">
        <v>-0.1996581288105037</v>
      </c>
      <c r="FL237">
        <v>-14.27999999407826</v>
      </c>
      <c r="FM237">
        <v>4006.391153846154</v>
      </c>
      <c r="FN237">
        <v>15</v>
      </c>
      <c r="FO237">
        <v>0</v>
      </c>
      <c r="FP237" t="s">
        <v>431</v>
      </c>
      <c r="FQ237">
        <v>1679456443.1</v>
      </c>
      <c r="FR237">
        <v>1679456433.1</v>
      </c>
      <c r="FS237">
        <v>0</v>
      </c>
      <c r="FT237">
        <v>-0.109</v>
      </c>
      <c r="FU237">
        <v>0.019</v>
      </c>
      <c r="FV237">
        <v>-0.823</v>
      </c>
      <c r="FW237">
        <v>0.271</v>
      </c>
      <c r="FX237">
        <v>420</v>
      </c>
      <c r="FY237">
        <v>24</v>
      </c>
      <c r="FZ237">
        <v>0.71</v>
      </c>
      <c r="GA237">
        <v>0.25</v>
      </c>
      <c r="GB237">
        <v>-3.598881749999999</v>
      </c>
      <c r="GC237">
        <v>-24.24254600375235</v>
      </c>
      <c r="GD237">
        <v>3.024837982869403</v>
      </c>
      <c r="GE237">
        <v>0</v>
      </c>
      <c r="GF237">
        <v>0.179169075</v>
      </c>
      <c r="GG237">
        <v>-0.04154522701688598</v>
      </c>
      <c r="GH237">
        <v>0.009841312230560261</v>
      </c>
      <c r="GI237">
        <v>1</v>
      </c>
      <c r="GJ237">
        <v>1</v>
      </c>
      <c r="GK237">
        <v>2</v>
      </c>
      <c r="GL237" t="s">
        <v>432</v>
      </c>
      <c r="GM237">
        <v>3.10096</v>
      </c>
      <c r="GN237">
        <v>2.7354</v>
      </c>
      <c r="GO237">
        <v>0.088363</v>
      </c>
      <c r="GP237">
        <v>0.09037340000000001</v>
      </c>
      <c r="GQ237">
        <v>0.0542445</v>
      </c>
      <c r="GR237">
        <v>0.0541653</v>
      </c>
      <c r="GS237">
        <v>23474.1</v>
      </c>
      <c r="GT237">
        <v>23129.6</v>
      </c>
      <c r="GU237">
        <v>26289.1</v>
      </c>
      <c r="GV237">
        <v>25758</v>
      </c>
      <c r="GW237">
        <v>39934.2</v>
      </c>
      <c r="GX237">
        <v>37190.1</v>
      </c>
      <c r="GY237">
        <v>46003</v>
      </c>
      <c r="GZ237">
        <v>42541.4</v>
      </c>
      <c r="HA237">
        <v>1.91768</v>
      </c>
      <c r="HB237">
        <v>1.93335</v>
      </c>
      <c r="HC237">
        <v>0.0178032</v>
      </c>
      <c r="HD237">
        <v>0</v>
      </c>
      <c r="HE237">
        <v>19.7201</v>
      </c>
      <c r="HF237">
        <v>999.9</v>
      </c>
      <c r="HG237">
        <v>36.1</v>
      </c>
      <c r="HH237">
        <v>29.7</v>
      </c>
      <c r="HI237">
        <v>16.8047</v>
      </c>
      <c r="HJ237">
        <v>61.0334</v>
      </c>
      <c r="HK237">
        <v>26.0296</v>
      </c>
      <c r="HL237">
        <v>1</v>
      </c>
      <c r="HM237">
        <v>-0.08182929999999999</v>
      </c>
      <c r="HN237">
        <v>4.41086</v>
      </c>
      <c r="HO237">
        <v>20.2216</v>
      </c>
      <c r="HP237">
        <v>5.21549</v>
      </c>
      <c r="HQ237">
        <v>11.98</v>
      </c>
      <c r="HR237">
        <v>4.96485</v>
      </c>
      <c r="HS237">
        <v>3.27402</v>
      </c>
      <c r="HT237">
        <v>9999</v>
      </c>
      <c r="HU237">
        <v>9999</v>
      </c>
      <c r="HV237">
        <v>9999</v>
      </c>
      <c r="HW237">
        <v>936.8</v>
      </c>
      <c r="HX237">
        <v>1.86417</v>
      </c>
      <c r="HY237">
        <v>1.86017</v>
      </c>
      <c r="HZ237">
        <v>1.85837</v>
      </c>
      <c r="IA237">
        <v>1.85989</v>
      </c>
      <c r="IB237">
        <v>1.85989</v>
      </c>
      <c r="IC237">
        <v>1.85837</v>
      </c>
      <c r="ID237">
        <v>1.85741</v>
      </c>
      <c r="IE237">
        <v>1.8524</v>
      </c>
      <c r="IF237">
        <v>0</v>
      </c>
      <c r="IG237">
        <v>0</v>
      </c>
      <c r="IH237">
        <v>0</v>
      </c>
      <c r="II237">
        <v>0</v>
      </c>
      <c r="IJ237" t="s">
        <v>433</v>
      </c>
      <c r="IK237" t="s">
        <v>434</v>
      </c>
      <c r="IL237" t="s">
        <v>435</v>
      </c>
      <c r="IM237" t="s">
        <v>435</v>
      </c>
      <c r="IN237" t="s">
        <v>435</v>
      </c>
      <c r="IO237" t="s">
        <v>435</v>
      </c>
      <c r="IP237">
        <v>0</v>
      </c>
      <c r="IQ237">
        <v>100</v>
      </c>
      <c r="IR237">
        <v>100</v>
      </c>
      <c r="IS237">
        <v>-0.72</v>
      </c>
      <c r="IT237">
        <v>0.0278</v>
      </c>
      <c r="IU237">
        <v>-0.3228139330668147</v>
      </c>
      <c r="IV237">
        <v>-0.001399286051689175</v>
      </c>
      <c r="IW237">
        <v>1.297619083215453E-06</v>
      </c>
      <c r="IX237">
        <v>-4.997941095464379E-10</v>
      </c>
      <c r="IY237">
        <v>-0.005634625857734406</v>
      </c>
      <c r="IZ237">
        <v>-0.003512179546530375</v>
      </c>
      <c r="JA237">
        <v>0.0008073039280847738</v>
      </c>
      <c r="JB237">
        <v>-5.485301315548657E-06</v>
      </c>
      <c r="JC237">
        <v>2</v>
      </c>
      <c r="JD237">
        <v>1997</v>
      </c>
      <c r="JE237">
        <v>1</v>
      </c>
      <c r="JF237">
        <v>25</v>
      </c>
      <c r="JG237">
        <v>941.4</v>
      </c>
      <c r="JH237">
        <v>941.5</v>
      </c>
      <c r="JI237">
        <v>1.19263</v>
      </c>
      <c r="JJ237">
        <v>2.64526</v>
      </c>
      <c r="JK237">
        <v>1.49658</v>
      </c>
      <c r="JL237">
        <v>2.39014</v>
      </c>
      <c r="JM237">
        <v>1.54907</v>
      </c>
      <c r="JN237">
        <v>2.38403</v>
      </c>
      <c r="JO237">
        <v>34.7379</v>
      </c>
      <c r="JP237">
        <v>24.1751</v>
      </c>
      <c r="JQ237">
        <v>18</v>
      </c>
      <c r="JR237">
        <v>489.584</v>
      </c>
      <c r="JS237">
        <v>511.515</v>
      </c>
      <c r="JT237">
        <v>14.9855</v>
      </c>
      <c r="JU237">
        <v>26.0731</v>
      </c>
      <c r="JV237">
        <v>29.9998</v>
      </c>
      <c r="JW237">
        <v>26.2589</v>
      </c>
      <c r="JX237">
        <v>26.2296</v>
      </c>
      <c r="JY237">
        <v>23.9839</v>
      </c>
      <c r="JZ237">
        <v>38.8787</v>
      </c>
      <c r="KA237">
        <v>37.3819</v>
      </c>
      <c r="KB237">
        <v>14.9801</v>
      </c>
      <c r="KC237">
        <v>460.251</v>
      </c>
      <c r="KD237">
        <v>9.299329999999999</v>
      </c>
      <c r="KE237">
        <v>100.505</v>
      </c>
      <c r="KF237">
        <v>100.923</v>
      </c>
    </row>
    <row r="238" spans="1:292">
      <c r="A238">
        <v>220</v>
      </c>
      <c r="B238">
        <v>1679512930.5</v>
      </c>
      <c r="C238">
        <v>4343</v>
      </c>
      <c r="D238" t="s">
        <v>874</v>
      </c>
      <c r="E238" t="s">
        <v>875</v>
      </c>
      <c r="F238">
        <v>5</v>
      </c>
      <c r="G238" t="s">
        <v>821</v>
      </c>
      <c r="H238">
        <v>1679512923</v>
      </c>
      <c r="I238">
        <f>(J238)/1000</f>
        <v>0</v>
      </c>
      <c r="J238">
        <f>IF(DO238, AM238, AG238)</f>
        <v>0</v>
      </c>
      <c r="K238">
        <f>IF(DO238, AH238, AF238)</f>
        <v>0</v>
      </c>
      <c r="L238">
        <f>DQ238 - IF(AT238&gt;1, K238*DK238*100.0/(AV238*EE238), 0)</f>
        <v>0</v>
      </c>
      <c r="M238">
        <f>((S238-I238/2)*L238-K238)/(S238+I238/2)</f>
        <v>0</v>
      </c>
      <c r="N238">
        <f>M238*(DX238+DY238)/1000.0</f>
        <v>0</v>
      </c>
      <c r="O238">
        <f>(DQ238 - IF(AT238&gt;1, K238*DK238*100.0/(AV238*EE238), 0))*(DX238+DY238)/1000.0</f>
        <v>0</v>
      </c>
      <c r="P238">
        <f>2.0/((1/R238-1/Q238)+SIGN(R238)*SQRT((1/R238-1/Q238)*(1/R238-1/Q238) + 4*DL238/((DL238+1)*(DL238+1))*(2*1/R238*1/Q238-1/Q238*1/Q238)))</f>
        <v>0</v>
      </c>
      <c r="Q238">
        <f>IF(LEFT(DM238,1)&lt;&gt;"0",IF(LEFT(DM238,1)="1",3.0,DN238),$D$5+$E$5*(EE238*DX238/($K$5*1000))+$F$5*(EE238*DX238/($K$5*1000))*MAX(MIN(DK238,$J$5),$I$5)*MAX(MIN(DK238,$J$5),$I$5)+$G$5*MAX(MIN(DK238,$J$5),$I$5)*(EE238*DX238/($K$5*1000))+$H$5*(EE238*DX238/($K$5*1000))*(EE238*DX238/($K$5*1000)))</f>
        <v>0</v>
      </c>
      <c r="R238">
        <f>I238*(1000-(1000*0.61365*exp(17.502*V238/(240.97+V238))/(DX238+DY238)+DS238)/2)/(1000*0.61365*exp(17.502*V238/(240.97+V238))/(DX238+DY238)-DS238)</f>
        <v>0</v>
      </c>
      <c r="S238">
        <f>1/((DL238+1)/(P238/1.6)+1/(Q238/1.37)) + DL238/((DL238+1)/(P238/1.6) + DL238/(Q238/1.37))</f>
        <v>0</v>
      </c>
      <c r="T238">
        <f>(DG238*DJ238)</f>
        <v>0</v>
      </c>
      <c r="U238">
        <f>(DZ238+(T238+2*0.95*5.67E-8*(((DZ238+$B$9)+273)^4-(DZ238+273)^4)-44100*I238)/(1.84*29.3*Q238+8*0.95*5.67E-8*(DZ238+273)^3))</f>
        <v>0</v>
      </c>
      <c r="V238">
        <f>($C$9*EA238+$D$9*EB238+$E$9*U238)</f>
        <v>0</v>
      </c>
      <c r="W238">
        <f>0.61365*exp(17.502*V238/(240.97+V238))</f>
        <v>0</v>
      </c>
      <c r="X238">
        <f>(Y238/Z238*100)</f>
        <v>0</v>
      </c>
      <c r="Y238">
        <f>DS238*(DX238+DY238)/1000</f>
        <v>0</v>
      </c>
      <c r="Z238">
        <f>0.61365*exp(17.502*DZ238/(240.97+DZ238))</f>
        <v>0</v>
      </c>
      <c r="AA238">
        <f>(W238-DS238*(DX238+DY238)/1000)</f>
        <v>0</v>
      </c>
      <c r="AB238">
        <f>(-I238*44100)</f>
        <v>0</v>
      </c>
      <c r="AC238">
        <f>2*29.3*Q238*0.92*(DZ238-V238)</f>
        <v>0</v>
      </c>
      <c r="AD238">
        <f>2*0.95*5.67E-8*(((DZ238+$B$9)+273)^4-(V238+273)^4)</f>
        <v>0</v>
      </c>
      <c r="AE238">
        <f>T238+AD238+AB238+AC238</f>
        <v>0</v>
      </c>
      <c r="AF238">
        <f>DW238*AT238*(DR238-DQ238*(1000-AT238*DT238)/(1000-AT238*DS238))/(100*DK238)</f>
        <v>0</v>
      </c>
      <c r="AG238">
        <f>1000*DW238*AT238*(DS238-DT238)/(100*DK238*(1000-AT238*DS238))</f>
        <v>0</v>
      </c>
      <c r="AH238">
        <f>(AI238 - AJ238 - DX238*1E3/(8.314*(DZ238+273.15)) * AL238/DW238 * AK238) * DW238/(100*DK238) * (1000 - DT238)/1000</f>
        <v>0</v>
      </c>
      <c r="AI238">
        <v>444.5063071483535</v>
      </c>
      <c r="AJ238">
        <v>433.6924606060608</v>
      </c>
      <c r="AK238">
        <v>1.839009869361886</v>
      </c>
      <c r="AL238">
        <v>67.30913549146528</v>
      </c>
      <c r="AM238">
        <f>(AO238 - AN238 + DX238*1E3/(8.314*(DZ238+273.15)) * AQ238/DW238 * AP238) * DW238/(100*DK238) * 1000/(1000 - AO238)</f>
        <v>0</v>
      </c>
      <c r="AN238">
        <v>9.206869110408814</v>
      </c>
      <c r="AO238">
        <v>9.397086606060602</v>
      </c>
      <c r="AP238">
        <v>-1.226848249385286E-05</v>
      </c>
      <c r="AQ238">
        <v>94.11788988098148</v>
      </c>
      <c r="AR238">
        <v>0</v>
      </c>
      <c r="AS238">
        <v>0</v>
      </c>
      <c r="AT238">
        <f>IF(AR238*$H$15&gt;=AV238,1.0,(AV238/(AV238-AR238*$H$15)))</f>
        <v>0</v>
      </c>
      <c r="AU238">
        <f>(AT238-1)*100</f>
        <v>0</v>
      </c>
      <c r="AV238">
        <f>MAX(0,($B$15+$C$15*EE238)/(1+$D$15*EE238)*DX238/(DZ238+273)*$E$15)</f>
        <v>0</v>
      </c>
      <c r="AW238" t="s">
        <v>429</v>
      </c>
      <c r="AX238" t="s">
        <v>429</v>
      </c>
      <c r="AY238">
        <v>0</v>
      </c>
      <c r="AZ238">
        <v>0</v>
      </c>
      <c r="BA238">
        <f>1-AY238/AZ238</f>
        <v>0</v>
      </c>
      <c r="BB238">
        <v>0</v>
      </c>
      <c r="BC238" t="s">
        <v>429</v>
      </c>
      <c r="BD238" t="s">
        <v>429</v>
      </c>
      <c r="BE238">
        <v>0</v>
      </c>
      <c r="BF238">
        <v>0</v>
      </c>
      <c r="BG238">
        <f>1-BE238/BF238</f>
        <v>0</v>
      </c>
      <c r="BH238">
        <v>0.5</v>
      </c>
      <c r="BI238">
        <f>DH238</f>
        <v>0</v>
      </c>
      <c r="BJ238">
        <f>K238</f>
        <v>0</v>
      </c>
      <c r="BK238">
        <f>BG238*BH238*BI238</f>
        <v>0</v>
      </c>
      <c r="BL238">
        <f>(BJ238-BB238)/BI238</f>
        <v>0</v>
      </c>
      <c r="BM238">
        <f>(AZ238-BF238)/BF238</f>
        <v>0</v>
      </c>
      <c r="BN238">
        <f>AY238/(BA238+AY238/BF238)</f>
        <v>0</v>
      </c>
      <c r="BO238" t="s">
        <v>429</v>
      </c>
      <c r="BP238">
        <v>0</v>
      </c>
      <c r="BQ238">
        <f>IF(BP238&lt;&gt;0, BP238, BN238)</f>
        <v>0</v>
      </c>
      <c r="BR238">
        <f>1-BQ238/BF238</f>
        <v>0</v>
      </c>
      <c r="BS238">
        <f>(BF238-BE238)/(BF238-BQ238)</f>
        <v>0</v>
      </c>
      <c r="BT238">
        <f>(AZ238-BF238)/(AZ238-BQ238)</f>
        <v>0</v>
      </c>
      <c r="BU238">
        <f>(BF238-BE238)/(BF238-AY238)</f>
        <v>0</v>
      </c>
      <c r="BV238">
        <f>(AZ238-BF238)/(AZ238-AY238)</f>
        <v>0</v>
      </c>
      <c r="BW238">
        <f>(BS238*BQ238/BE238)</f>
        <v>0</v>
      </c>
      <c r="BX238">
        <f>(1-BW238)</f>
        <v>0</v>
      </c>
      <c r="DG238">
        <f>$B$13*EF238+$C$13*EG238+$F$13*ER238*(1-EU238)</f>
        <v>0</v>
      </c>
      <c r="DH238">
        <f>DG238*DI238</f>
        <v>0</v>
      </c>
      <c r="DI238">
        <f>($B$13*$D$11+$C$13*$D$11+$F$13*((FE238+EW238)/MAX(FE238+EW238+FF238, 0.1)*$I$11+FF238/MAX(FE238+EW238+FF238, 0.1)*$J$11))/($B$13+$C$13+$F$13)</f>
        <v>0</v>
      </c>
      <c r="DJ238">
        <f>($B$13*$K$11+$C$13*$K$11+$F$13*((FE238+EW238)/MAX(FE238+EW238+FF238, 0.1)*$P$11+FF238/MAX(FE238+EW238+FF238, 0.1)*$Q$11))/($B$13+$C$13+$F$13)</f>
        <v>0</v>
      </c>
      <c r="DK238">
        <v>2.18</v>
      </c>
      <c r="DL238">
        <v>0.5</v>
      </c>
      <c r="DM238" t="s">
        <v>430</v>
      </c>
      <c r="DN238">
        <v>2</v>
      </c>
      <c r="DO238" t="b">
        <v>1</v>
      </c>
      <c r="DP238">
        <v>1679512923</v>
      </c>
      <c r="DQ238">
        <v>421.108888888889</v>
      </c>
      <c r="DR238">
        <v>430.4205185185186</v>
      </c>
      <c r="DS238">
        <v>9.397937037037037</v>
      </c>
      <c r="DT238">
        <v>9.215752592592592</v>
      </c>
      <c r="DU238">
        <v>421.8286666666667</v>
      </c>
      <c r="DV238">
        <v>9.370112222222222</v>
      </c>
      <c r="DW238">
        <v>499.9913333333333</v>
      </c>
      <c r="DX238">
        <v>89.95447777777778</v>
      </c>
      <c r="DY238">
        <v>0.09986182222222223</v>
      </c>
      <c r="DZ238">
        <v>18.9594962962963</v>
      </c>
      <c r="EA238">
        <v>20.00141111111111</v>
      </c>
      <c r="EB238">
        <v>999.9000000000001</v>
      </c>
      <c r="EC238">
        <v>0</v>
      </c>
      <c r="ED238">
        <v>0</v>
      </c>
      <c r="EE238">
        <v>10002.31592592593</v>
      </c>
      <c r="EF238">
        <v>0</v>
      </c>
      <c r="EG238">
        <v>12.47647777777778</v>
      </c>
      <c r="EH238">
        <v>-9.31156074074074</v>
      </c>
      <c r="EI238">
        <v>425.1039259259259</v>
      </c>
      <c r="EJ238">
        <v>434.4241111111111</v>
      </c>
      <c r="EK238">
        <v>0.182184037037037</v>
      </c>
      <c r="EL238">
        <v>430.4205185185186</v>
      </c>
      <c r="EM238">
        <v>9.215752592592592</v>
      </c>
      <c r="EN238">
        <v>0.8453865185185185</v>
      </c>
      <c r="EO238">
        <v>0.8289982222222222</v>
      </c>
      <c r="EP238">
        <v>4.493132962962964</v>
      </c>
      <c r="EQ238">
        <v>4.213775555555555</v>
      </c>
      <c r="ER238">
        <v>2000.004814814815</v>
      </c>
      <c r="ES238">
        <v>0.980002888888889</v>
      </c>
      <c r="ET238">
        <v>0.01999721111111111</v>
      </c>
      <c r="EU238">
        <v>0</v>
      </c>
      <c r="EV238">
        <v>201.0184074074074</v>
      </c>
      <c r="EW238">
        <v>5.00078</v>
      </c>
      <c r="EX238">
        <v>4005.120370370371</v>
      </c>
      <c r="EY238">
        <v>16379.68518518518</v>
      </c>
      <c r="EZ238">
        <v>39.60148148148147</v>
      </c>
      <c r="FA238">
        <v>40.92796296296296</v>
      </c>
      <c r="FB238">
        <v>40.51366666666667</v>
      </c>
      <c r="FC238">
        <v>40.79377777777777</v>
      </c>
      <c r="FD238">
        <v>39.979</v>
      </c>
      <c r="FE238">
        <v>1955.107407407407</v>
      </c>
      <c r="FF238">
        <v>39.89592592592594</v>
      </c>
      <c r="FG238">
        <v>0</v>
      </c>
      <c r="FH238">
        <v>1679512912.6</v>
      </c>
      <c r="FI238">
        <v>0</v>
      </c>
      <c r="FJ238">
        <v>201.0135384615385</v>
      </c>
      <c r="FK238">
        <v>-0.1556239466491642</v>
      </c>
      <c r="FL238">
        <v>-15.44205125550632</v>
      </c>
      <c r="FM238">
        <v>4005.186923076923</v>
      </c>
      <c r="FN238">
        <v>15</v>
      </c>
      <c r="FO238">
        <v>0</v>
      </c>
      <c r="FP238" t="s">
        <v>431</v>
      </c>
      <c r="FQ238">
        <v>1679456443.1</v>
      </c>
      <c r="FR238">
        <v>1679456433.1</v>
      </c>
      <c r="FS238">
        <v>0</v>
      </c>
      <c r="FT238">
        <v>-0.109</v>
      </c>
      <c r="FU238">
        <v>0.019</v>
      </c>
      <c r="FV238">
        <v>-0.823</v>
      </c>
      <c r="FW238">
        <v>0.271</v>
      </c>
      <c r="FX238">
        <v>420</v>
      </c>
      <c r="FY238">
        <v>24</v>
      </c>
      <c r="FZ238">
        <v>0.71</v>
      </c>
      <c r="GA238">
        <v>0.25</v>
      </c>
      <c r="GB238">
        <v>-6.702154390243903</v>
      </c>
      <c r="GC238">
        <v>-53.8410731707317</v>
      </c>
      <c r="GD238">
        <v>5.825538971863692</v>
      </c>
      <c r="GE238">
        <v>0</v>
      </c>
      <c r="GF238">
        <v>0.1796556829268293</v>
      </c>
      <c r="GG238">
        <v>0.01865222299651594</v>
      </c>
      <c r="GH238">
        <v>0.01031306367728134</v>
      </c>
      <c r="GI238">
        <v>1</v>
      </c>
      <c r="GJ238">
        <v>1</v>
      </c>
      <c r="GK238">
        <v>2</v>
      </c>
      <c r="GL238" t="s">
        <v>432</v>
      </c>
      <c r="GM238">
        <v>3.10103</v>
      </c>
      <c r="GN238">
        <v>2.73523</v>
      </c>
      <c r="GO238">
        <v>0.089786</v>
      </c>
      <c r="GP238">
        <v>0.0927747</v>
      </c>
      <c r="GQ238">
        <v>0.0542323</v>
      </c>
      <c r="GR238">
        <v>0.0541779</v>
      </c>
      <c r="GS238">
        <v>23437.9</v>
      </c>
      <c r="GT238">
        <v>23068.7</v>
      </c>
      <c r="GU238">
        <v>26289.6</v>
      </c>
      <c r="GV238">
        <v>25758.2</v>
      </c>
      <c r="GW238">
        <v>39935.2</v>
      </c>
      <c r="GX238">
        <v>37190.3</v>
      </c>
      <c r="GY238">
        <v>46003.4</v>
      </c>
      <c r="GZ238">
        <v>42541.9</v>
      </c>
      <c r="HA238">
        <v>1.9177</v>
      </c>
      <c r="HB238">
        <v>1.93347</v>
      </c>
      <c r="HC238">
        <v>0.0166148</v>
      </c>
      <c r="HD238">
        <v>0</v>
      </c>
      <c r="HE238">
        <v>19.7172</v>
      </c>
      <c r="HF238">
        <v>999.9</v>
      </c>
      <c r="HG238">
        <v>36</v>
      </c>
      <c r="HH238">
        <v>29.7</v>
      </c>
      <c r="HI238">
        <v>16.7597</v>
      </c>
      <c r="HJ238">
        <v>61.2234</v>
      </c>
      <c r="HK238">
        <v>25.9455</v>
      </c>
      <c r="HL238">
        <v>1</v>
      </c>
      <c r="HM238">
        <v>-0.0823323</v>
      </c>
      <c r="HN238">
        <v>4.43017</v>
      </c>
      <c r="HO238">
        <v>20.221</v>
      </c>
      <c r="HP238">
        <v>5.21549</v>
      </c>
      <c r="HQ238">
        <v>11.98</v>
      </c>
      <c r="HR238">
        <v>4.9647</v>
      </c>
      <c r="HS238">
        <v>3.27403</v>
      </c>
      <c r="HT238">
        <v>9999</v>
      </c>
      <c r="HU238">
        <v>9999</v>
      </c>
      <c r="HV238">
        <v>9999</v>
      </c>
      <c r="HW238">
        <v>936.8</v>
      </c>
      <c r="HX238">
        <v>1.86417</v>
      </c>
      <c r="HY238">
        <v>1.86019</v>
      </c>
      <c r="HZ238">
        <v>1.85837</v>
      </c>
      <c r="IA238">
        <v>1.85989</v>
      </c>
      <c r="IB238">
        <v>1.8599</v>
      </c>
      <c r="IC238">
        <v>1.85835</v>
      </c>
      <c r="ID238">
        <v>1.85742</v>
      </c>
      <c r="IE238">
        <v>1.85241</v>
      </c>
      <c r="IF238">
        <v>0</v>
      </c>
      <c r="IG238">
        <v>0</v>
      </c>
      <c r="IH238">
        <v>0</v>
      </c>
      <c r="II238">
        <v>0</v>
      </c>
      <c r="IJ238" t="s">
        <v>433</v>
      </c>
      <c r="IK238" t="s">
        <v>434</v>
      </c>
      <c r="IL238" t="s">
        <v>435</v>
      </c>
      <c r="IM238" t="s">
        <v>435</v>
      </c>
      <c r="IN238" t="s">
        <v>435</v>
      </c>
      <c r="IO238" t="s">
        <v>435</v>
      </c>
      <c r="IP238">
        <v>0</v>
      </c>
      <c r="IQ238">
        <v>100</v>
      </c>
      <c r="IR238">
        <v>100</v>
      </c>
      <c r="IS238">
        <v>-0.725</v>
      </c>
      <c r="IT238">
        <v>0.0278</v>
      </c>
      <c r="IU238">
        <v>-0.3228139330668147</v>
      </c>
      <c r="IV238">
        <v>-0.001399286051689175</v>
      </c>
      <c r="IW238">
        <v>1.297619083215453E-06</v>
      </c>
      <c r="IX238">
        <v>-4.997941095464379E-10</v>
      </c>
      <c r="IY238">
        <v>-0.005634625857734406</v>
      </c>
      <c r="IZ238">
        <v>-0.003512179546530375</v>
      </c>
      <c r="JA238">
        <v>0.0008073039280847738</v>
      </c>
      <c r="JB238">
        <v>-5.485301315548657E-06</v>
      </c>
      <c r="JC238">
        <v>2</v>
      </c>
      <c r="JD238">
        <v>1997</v>
      </c>
      <c r="JE238">
        <v>1</v>
      </c>
      <c r="JF238">
        <v>25</v>
      </c>
      <c r="JG238">
        <v>941.5</v>
      </c>
      <c r="JH238">
        <v>941.6</v>
      </c>
      <c r="JI238">
        <v>1.23047</v>
      </c>
      <c r="JJ238">
        <v>2.64771</v>
      </c>
      <c r="JK238">
        <v>1.49658</v>
      </c>
      <c r="JL238">
        <v>2.39014</v>
      </c>
      <c r="JM238">
        <v>1.54907</v>
      </c>
      <c r="JN238">
        <v>2.33643</v>
      </c>
      <c r="JO238">
        <v>34.715</v>
      </c>
      <c r="JP238">
        <v>24.1751</v>
      </c>
      <c r="JQ238">
        <v>18</v>
      </c>
      <c r="JR238">
        <v>489.558</v>
      </c>
      <c r="JS238">
        <v>511.558</v>
      </c>
      <c r="JT238">
        <v>14.9872</v>
      </c>
      <c r="JU238">
        <v>26.0686</v>
      </c>
      <c r="JV238">
        <v>29.9999</v>
      </c>
      <c r="JW238">
        <v>26.254</v>
      </c>
      <c r="JX238">
        <v>26.2252</v>
      </c>
      <c r="JY238">
        <v>24.7361</v>
      </c>
      <c r="JZ238">
        <v>38.8787</v>
      </c>
      <c r="KA238">
        <v>37.3819</v>
      </c>
      <c r="KB238">
        <v>14.9833</v>
      </c>
      <c r="KC238">
        <v>473.626</v>
      </c>
      <c r="KD238">
        <v>9.299329999999999</v>
      </c>
      <c r="KE238">
        <v>100.506</v>
      </c>
      <c r="KF238">
        <v>100.924</v>
      </c>
    </row>
    <row r="239" spans="1:292">
      <c r="A239">
        <v>221</v>
      </c>
      <c r="B239">
        <v>1679512935.5</v>
      </c>
      <c r="C239">
        <v>4348</v>
      </c>
      <c r="D239" t="s">
        <v>876</v>
      </c>
      <c r="E239" t="s">
        <v>877</v>
      </c>
      <c r="F239">
        <v>5</v>
      </c>
      <c r="G239" t="s">
        <v>821</v>
      </c>
      <c r="H239">
        <v>1679512927.714286</v>
      </c>
      <c r="I239">
        <f>(J239)/1000</f>
        <v>0</v>
      </c>
      <c r="J239">
        <f>IF(DO239, AM239, AG239)</f>
        <v>0</v>
      </c>
      <c r="K239">
        <f>IF(DO239, AH239, AF239)</f>
        <v>0</v>
      </c>
      <c r="L239">
        <f>DQ239 - IF(AT239&gt;1, K239*DK239*100.0/(AV239*EE239), 0)</f>
        <v>0</v>
      </c>
      <c r="M239">
        <f>((S239-I239/2)*L239-K239)/(S239+I239/2)</f>
        <v>0</v>
      </c>
      <c r="N239">
        <f>M239*(DX239+DY239)/1000.0</f>
        <v>0</v>
      </c>
      <c r="O239">
        <f>(DQ239 - IF(AT239&gt;1, K239*DK239*100.0/(AV239*EE239), 0))*(DX239+DY239)/1000.0</f>
        <v>0</v>
      </c>
      <c r="P239">
        <f>2.0/((1/R239-1/Q239)+SIGN(R239)*SQRT((1/R239-1/Q239)*(1/R239-1/Q239) + 4*DL239/((DL239+1)*(DL239+1))*(2*1/R239*1/Q239-1/Q239*1/Q239)))</f>
        <v>0</v>
      </c>
      <c r="Q239">
        <f>IF(LEFT(DM239,1)&lt;&gt;"0",IF(LEFT(DM239,1)="1",3.0,DN239),$D$5+$E$5*(EE239*DX239/($K$5*1000))+$F$5*(EE239*DX239/($K$5*1000))*MAX(MIN(DK239,$J$5),$I$5)*MAX(MIN(DK239,$J$5),$I$5)+$G$5*MAX(MIN(DK239,$J$5),$I$5)*(EE239*DX239/($K$5*1000))+$H$5*(EE239*DX239/($K$5*1000))*(EE239*DX239/($K$5*1000)))</f>
        <v>0</v>
      </c>
      <c r="R239">
        <f>I239*(1000-(1000*0.61365*exp(17.502*V239/(240.97+V239))/(DX239+DY239)+DS239)/2)/(1000*0.61365*exp(17.502*V239/(240.97+V239))/(DX239+DY239)-DS239)</f>
        <v>0</v>
      </c>
      <c r="S239">
        <f>1/((DL239+1)/(P239/1.6)+1/(Q239/1.37)) + DL239/((DL239+1)/(P239/1.6) + DL239/(Q239/1.37))</f>
        <v>0</v>
      </c>
      <c r="T239">
        <f>(DG239*DJ239)</f>
        <v>0</v>
      </c>
      <c r="U239">
        <f>(DZ239+(T239+2*0.95*5.67E-8*(((DZ239+$B$9)+273)^4-(DZ239+273)^4)-44100*I239)/(1.84*29.3*Q239+8*0.95*5.67E-8*(DZ239+273)^3))</f>
        <v>0</v>
      </c>
      <c r="V239">
        <f>($C$9*EA239+$D$9*EB239+$E$9*U239)</f>
        <v>0</v>
      </c>
      <c r="W239">
        <f>0.61365*exp(17.502*V239/(240.97+V239))</f>
        <v>0</v>
      </c>
      <c r="X239">
        <f>(Y239/Z239*100)</f>
        <v>0</v>
      </c>
      <c r="Y239">
        <f>DS239*(DX239+DY239)/1000</f>
        <v>0</v>
      </c>
      <c r="Z239">
        <f>0.61365*exp(17.502*DZ239/(240.97+DZ239))</f>
        <v>0</v>
      </c>
      <c r="AA239">
        <f>(W239-DS239*(DX239+DY239)/1000)</f>
        <v>0</v>
      </c>
      <c r="AB239">
        <f>(-I239*44100)</f>
        <v>0</v>
      </c>
      <c r="AC239">
        <f>2*29.3*Q239*0.92*(DZ239-V239)</f>
        <v>0</v>
      </c>
      <c r="AD239">
        <f>2*0.95*5.67E-8*(((DZ239+$B$9)+273)^4-(V239+273)^4)</f>
        <v>0</v>
      </c>
      <c r="AE239">
        <f>T239+AD239+AB239+AC239</f>
        <v>0</v>
      </c>
      <c r="AF239">
        <f>DW239*AT239*(DR239-DQ239*(1000-AT239*DT239)/(1000-AT239*DS239))/(100*DK239)</f>
        <v>0</v>
      </c>
      <c r="AG239">
        <f>1000*DW239*AT239*(DS239-DT239)/(100*DK239*(1000-AT239*DS239))</f>
        <v>0</v>
      </c>
      <c r="AH239">
        <f>(AI239 - AJ239 - DX239*1E3/(8.314*(DZ239+273.15)) * AL239/DW239 * AK239) * DW239/(100*DK239) * (1000 - DT239)/1000</f>
        <v>0</v>
      </c>
      <c r="AI239">
        <v>460.7497112689744</v>
      </c>
      <c r="AJ239">
        <v>446.1901515151513</v>
      </c>
      <c r="AK239">
        <v>2.559936893158465</v>
      </c>
      <c r="AL239">
        <v>67.30913549146528</v>
      </c>
      <c r="AM239">
        <f>(AO239 - AN239 + DX239*1E3/(8.314*(DZ239+273.15)) * AQ239/DW239 * AP239) * DW239/(100*DK239) * 1000/(1000 - AO239)</f>
        <v>0</v>
      </c>
      <c r="AN239">
        <v>9.241922713383259</v>
      </c>
      <c r="AO239">
        <v>9.404991696969697</v>
      </c>
      <c r="AP239">
        <v>3.656322564280602E-05</v>
      </c>
      <c r="AQ239">
        <v>94.11788988098148</v>
      </c>
      <c r="AR239">
        <v>0</v>
      </c>
      <c r="AS239">
        <v>0</v>
      </c>
      <c r="AT239">
        <f>IF(AR239*$H$15&gt;=AV239,1.0,(AV239/(AV239-AR239*$H$15)))</f>
        <v>0</v>
      </c>
      <c r="AU239">
        <f>(AT239-1)*100</f>
        <v>0</v>
      </c>
      <c r="AV239">
        <f>MAX(0,($B$15+$C$15*EE239)/(1+$D$15*EE239)*DX239/(DZ239+273)*$E$15)</f>
        <v>0</v>
      </c>
      <c r="AW239" t="s">
        <v>429</v>
      </c>
      <c r="AX239" t="s">
        <v>429</v>
      </c>
      <c r="AY239">
        <v>0</v>
      </c>
      <c r="AZ239">
        <v>0</v>
      </c>
      <c r="BA239">
        <f>1-AY239/AZ239</f>
        <v>0</v>
      </c>
      <c r="BB239">
        <v>0</v>
      </c>
      <c r="BC239" t="s">
        <v>429</v>
      </c>
      <c r="BD239" t="s">
        <v>429</v>
      </c>
      <c r="BE239">
        <v>0</v>
      </c>
      <c r="BF239">
        <v>0</v>
      </c>
      <c r="BG239">
        <f>1-BE239/BF239</f>
        <v>0</v>
      </c>
      <c r="BH239">
        <v>0.5</v>
      </c>
      <c r="BI239">
        <f>DH239</f>
        <v>0</v>
      </c>
      <c r="BJ239">
        <f>K239</f>
        <v>0</v>
      </c>
      <c r="BK239">
        <f>BG239*BH239*BI239</f>
        <v>0</v>
      </c>
      <c r="BL239">
        <f>(BJ239-BB239)/BI239</f>
        <v>0</v>
      </c>
      <c r="BM239">
        <f>(AZ239-BF239)/BF239</f>
        <v>0</v>
      </c>
      <c r="BN239">
        <f>AY239/(BA239+AY239/BF239)</f>
        <v>0</v>
      </c>
      <c r="BO239" t="s">
        <v>429</v>
      </c>
      <c r="BP239">
        <v>0</v>
      </c>
      <c r="BQ239">
        <f>IF(BP239&lt;&gt;0, BP239, BN239)</f>
        <v>0</v>
      </c>
      <c r="BR239">
        <f>1-BQ239/BF239</f>
        <v>0</v>
      </c>
      <c r="BS239">
        <f>(BF239-BE239)/(BF239-BQ239)</f>
        <v>0</v>
      </c>
      <c r="BT239">
        <f>(AZ239-BF239)/(AZ239-BQ239)</f>
        <v>0</v>
      </c>
      <c r="BU239">
        <f>(BF239-BE239)/(BF239-AY239)</f>
        <v>0</v>
      </c>
      <c r="BV239">
        <f>(AZ239-BF239)/(AZ239-AY239)</f>
        <v>0</v>
      </c>
      <c r="BW239">
        <f>(BS239*BQ239/BE239)</f>
        <v>0</v>
      </c>
      <c r="BX239">
        <f>(1-BW239)</f>
        <v>0</v>
      </c>
      <c r="DG239">
        <f>$B$13*EF239+$C$13*EG239+$F$13*ER239*(1-EU239)</f>
        <v>0</v>
      </c>
      <c r="DH239">
        <f>DG239*DI239</f>
        <v>0</v>
      </c>
      <c r="DI239">
        <f>($B$13*$D$11+$C$13*$D$11+$F$13*((FE239+EW239)/MAX(FE239+EW239+FF239, 0.1)*$I$11+FF239/MAX(FE239+EW239+FF239, 0.1)*$J$11))/($B$13+$C$13+$F$13)</f>
        <v>0</v>
      </c>
      <c r="DJ239">
        <f>($B$13*$K$11+$C$13*$K$11+$F$13*((FE239+EW239)/MAX(FE239+EW239+FF239, 0.1)*$P$11+FF239/MAX(FE239+EW239+FF239, 0.1)*$Q$11))/($B$13+$C$13+$F$13)</f>
        <v>0</v>
      </c>
      <c r="DK239">
        <v>2.18</v>
      </c>
      <c r="DL239">
        <v>0.5</v>
      </c>
      <c r="DM239" t="s">
        <v>430</v>
      </c>
      <c r="DN239">
        <v>2</v>
      </c>
      <c r="DO239" t="b">
        <v>1</v>
      </c>
      <c r="DP239">
        <v>1679512927.714286</v>
      </c>
      <c r="DQ239">
        <v>426.9950357142858</v>
      </c>
      <c r="DR239">
        <v>442.3951785714286</v>
      </c>
      <c r="DS239">
        <v>9.398762142857143</v>
      </c>
      <c r="DT239">
        <v>9.226555714285713</v>
      </c>
      <c r="DU239">
        <v>427.7181428571429</v>
      </c>
      <c r="DV239">
        <v>9.370929285714286</v>
      </c>
      <c r="DW239">
        <v>499.9849642857143</v>
      </c>
      <c r="DX239">
        <v>89.95436785714287</v>
      </c>
      <c r="DY239">
        <v>0.09995659642857142</v>
      </c>
      <c r="DZ239">
        <v>18.96026428571429</v>
      </c>
      <c r="EA239">
        <v>20.00394285714285</v>
      </c>
      <c r="EB239">
        <v>999.9000000000002</v>
      </c>
      <c r="EC239">
        <v>0</v>
      </c>
      <c r="ED239">
        <v>0</v>
      </c>
      <c r="EE239">
        <v>9999.527142857141</v>
      </c>
      <c r="EF239">
        <v>0</v>
      </c>
      <c r="EG239">
        <v>12.4767</v>
      </c>
      <c r="EH239">
        <v>-15.40003892857143</v>
      </c>
      <c r="EI239">
        <v>431.0463571428571</v>
      </c>
      <c r="EJ239">
        <v>446.5150357142857</v>
      </c>
      <c r="EK239">
        <v>0.17220625</v>
      </c>
      <c r="EL239">
        <v>442.3951785714286</v>
      </c>
      <c r="EM239">
        <v>9.226555714285713</v>
      </c>
      <c r="EN239">
        <v>0.8454597142857142</v>
      </c>
      <c r="EO239">
        <v>0.8299690000000001</v>
      </c>
      <c r="EP239">
        <v>4.494369642857143</v>
      </c>
      <c r="EQ239">
        <v>4.230453571428571</v>
      </c>
      <c r="ER239">
        <v>2000.010357142857</v>
      </c>
      <c r="ES239">
        <v>0.9800055357142857</v>
      </c>
      <c r="ET239">
        <v>0.01999464285714286</v>
      </c>
      <c r="EU239">
        <v>0</v>
      </c>
      <c r="EV239">
        <v>200.9996785714285</v>
      </c>
      <c r="EW239">
        <v>5.00078</v>
      </c>
      <c r="EX239">
        <v>4003.931428571429</v>
      </c>
      <c r="EY239">
        <v>16379.74642857143</v>
      </c>
      <c r="EZ239">
        <v>39.54203571428571</v>
      </c>
      <c r="FA239">
        <v>40.83010714285713</v>
      </c>
      <c r="FB239">
        <v>40.46182142857143</v>
      </c>
      <c r="FC239">
        <v>40.64260714285713</v>
      </c>
      <c r="FD239">
        <v>39.93274999999999</v>
      </c>
      <c r="FE239">
        <v>1955.117857142857</v>
      </c>
      <c r="FF239">
        <v>39.89142857142858</v>
      </c>
      <c r="FG239">
        <v>0</v>
      </c>
      <c r="FH239">
        <v>1679512918</v>
      </c>
      <c r="FI239">
        <v>0</v>
      </c>
      <c r="FJ239">
        <v>201.00036</v>
      </c>
      <c r="FK239">
        <v>-0.5142307803392512</v>
      </c>
      <c r="FL239">
        <v>-15.06461534670092</v>
      </c>
      <c r="FM239">
        <v>4003.748399999999</v>
      </c>
      <c r="FN239">
        <v>15</v>
      </c>
      <c r="FO239">
        <v>0</v>
      </c>
      <c r="FP239" t="s">
        <v>431</v>
      </c>
      <c r="FQ239">
        <v>1679456443.1</v>
      </c>
      <c r="FR239">
        <v>1679456433.1</v>
      </c>
      <c r="FS239">
        <v>0</v>
      </c>
      <c r="FT239">
        <v>-0.109</v>
      </c>
      <c r="FU239">
        <v>0.019</v>
      </c>
      <c r="FV239">
        <v>-0.823</v>
      </c>
      <c r="FW239">
        <v>0.271</v>
      </c>
      <c r="FX239">
        <v>420</v>
      </c>
      <c r="FY239">
        <v>24</v>
      </c>
      <c r="FZ239">
        <v>0.71</v>
      </c>
      <c r="GA239">
        <v>0.25</v>
      </c>
      <c r="GB239">
        <v>-12.21067975</v>
      </c>
      <c r="GC239">
        <v>-78.7613485553471</v>
      </c>
      <c r="GD239">
        <v>7.652689897753759</v>
      </c>
      <c r="GE239">
        <v>0</v>
      </c>
      <c r="GF239">
        <v>0.176183725</v>
      </c>
      <c r="GG239">
        <v>-0.07884964727954985</v>
      </c>
      <c r="GH239">
        <v>0.01312371068903056</v>
      </c>
      <c r="GI239">
        <v>1</v>
      </c>
      <c r="GJ239">
        <v>1</v>
      </c>
      <c r="GK239">
        <v>2</v>
      </c>
      <c r="GL239" t="s">
        <v>432</v>
      </c>
      <c r="GM239">
        <v>3.10124</v>
      </c>
      <c r="GN239">
        <v>2.73556</v>
      </c>
      <c r="GO239">
        <v>0.0917487</v>
      </c>
      <c r="GP239">
        <v>0.095301</v>
      </c>
      <c r="GQ239">
        <v>0.054272</v>
      </c>
      <c r="GR239">
        <v>0.0542588</v>
      </c>
      <c r="GS239">
        <v>23387.3</v>
      </c>
      <c r="GT239">
        <v>23004.5</v>
      </c>
      <c r="GU239">
        <v>26289.5</v>
      </c>
      <c r="GV239">
        <v>25758.2</v>
      </c>
      <c r="GW239">
        <v>39933.7</v>
      </c>
      <c r="GX239">
        <v>37187.4</v>
      </c>
      <c r="GY239">
        <v>46003.4</v>
      </c>
      <c r="GZ239">
        <v>42541.9</v>
      </c>
      <c r="HA239">
        <v>1.9182</v>
      </c>
      <c r="HB239">
        <v>1.93333</v>
      </c>
      <c r="HC239">
        <v>0.0179224</v>
      </c>
      <c r="HD239">
        <v>0</v>
      </c>
      <c r="HE239">
        <v>19.7146</v>
      </c>
      <c r="HF239">
        <v>999.9</v>
      </c>
      <c r="HG239">
        <v>35.9</v>
      </c>
      <c r="HH239">
        <v>29.7</v>
      </c>
      <c r="HI239">
        <v>16.7113</v>
      </c>
      <c r="HJ239">
        <v>60.8734</v>
      </c>
      <c r="HK239">
        <v>25.7933</v>
      </c>
      <c r="HL239">
        <v>1</v>
      </c>
      <c r="HM239">
        <v>-0.0824085</v>
      </c>
      <c r="HN239">
        <v>4.43755</v>
      </c>
      <c r="HO239">
        <v>20.2208</v>
      </c>
      <c r="HP239">
        <v>5.21504</v>
      </c>
      <c r="HQ239">
        <v>11.98</v>
      </c>
      <c r="HR239">
        <v>4.9646</v>
      </c>
      <c r="HS239">
        <v>3.27405</v>
      </c>
      <c r="HT239">
        <v>9999</v>
      </c>
      <c r="HU239">
        <v>9999</v>
      </c>
      <c r="HV239">
        <v>9999</v>
      </c>
      <c r="HW239">
        <v>936.8</v>
      </c>
      <c r="HX239">
        <v>1.86417</v>
      </c>
      <c r="HY239">
        <v>1.86017</v>
      </c>
      <c r="HZ239">
        <v>1.85837</v>
      </c>
      <c r="IA239">
        <v>1.85988</v>
      </c>
      <c r="IB239">
        <v>1.85989</v>
      </c>
      <c r="IC239">
        <v>1.85836</v>
      </c>
      <c r="ID239">
        <v>1.8574</v>
      </c>
      <c r="IE239">
        <v>1.8524</v>
      </c>
      <c r="IF239">
        <v>0</v>
      </c>
      <c r="IG239">
        <v>0</v>
      </c>
      <c r="IH239">
        <v>0</v>
      </c>
      <c r="II239">
        <v>0</v>
      </c>
      <c r="IJ239" t="s">
        <v>433</v>
      </c>
      <c r="IK239" t="s">
        <v>434</v>
      </c>
      <c r="IL239" t="s">
        <v>435</v>
      </c>
      <c r="IM239" t="s">
        <v>435</v>
      </c>
      <c r="IN239" t="s">
        <v>435</v>
      </c>
      <c r="IO239" t="s">
        <v>435</v>
      </c>
      <c r="IP239">
        <v>0</v>
      </c>
      <c r="IQ239">
        <v>100</v>
      </c>
      <c r="IR239">
        <v>100</v>
      </c>
      <c r="IS239">
        <v>-0.733</v>
      </c>
      <c r="IT239">
        <v>0.0279</v>
      </c>
      <c r="IU239">
        <v>-0.3228139330668147</v>
      </c>
      <c r="IV239">
        <v>-0.001399286051689175</v>
      </c>
      <c r="IW239">
        <v>1.297619083215453E-06</v>
      </c>
      <c r="IX239">
        <v>-4.997941095464379E-10</v>
      </c>
      <c r="IY239">
        <v>-0.005634625857734406</v>
      </c>
      <c r="IZ239">
        <v>-0.003512179546530375</v>
      </c>
      <c r="JA239">
        <v>0.0008073039280847738</v>
      </c>
      <c r="JB239">
        <v>-5.485301315548657E-06</v>
      </c>
      <c r="JC239">
        <v>2</v>
      </c>
      <c r="JD239">
        <v>1997</v>
      </c>
      <c r="JE239">
        <v>1</v>
      </c>
      <c r="JF239">
        <v>25</v>
      </c>
      <c r="JG239">
        <v>941.5</v>
      </c>
      <c r="JH239">
        <v>941.7</v>
      </c>
      <c r="JI239">
        <v>1.26465</v>
      </c>
      <c r="JJ239">
        <v>2.64038</v>
      </c>
      <c r="JK239">
        <v>1.49658</v>
      </c>
      <c r="JL239">
        <v>2.39014</v>
      </c>
      <c r="JM239">
        <v>1.54907</v>
      </c>
      <c r="JN239">
        <v>2.32666</v>
      </c>
      <c r="JO239">
        <v>34.715</v>
      </c>
      <c r="JP239">
        <v>24.1751</v>
      </c>
      <c r="JQ239">
        <v>18</v>
      </c>
      <c r="JR239">
        <v>489.808</v>
      </c>
      <c r="JS239">
        <v>511.418</v>
      </c>
      <c r="JT239">
        <v>14.9874</v>
      </c>
      <c r="JU239">
        <v>26.0642</v>
      </c>
      <c r="JV239">
        <v>29.9998</v>
      </c>
      <c r="JW239">
        <v>26.249</v>
      </c>
      <c r="JX239">
        <v>26.2208</v>
      </c>
      <c r="JY239">
        <v>25.4123</v>
      </c>
      <c r="JZ239">
        <v>38.8787</v>
      </c>
      <c r="KA239">
        <v>37</v>
      </c>
      <c r="KB239">
        <v>14.9854</v>
      </c>
      <c r="KC239">
        <v>493.679</v>
      </c>
      <c r="KD239">
        <v>9.299329999999999</v>
      </c>
      <c r="KE239">
        <v>100.506</v>
      </c>
      <c r="KF239">
        <v>100.924</v>
      </c>
    </row>
    <row r="240" spans="1:292">
      <c r="A240">
        <v>222</v>
      </c>
      <c r="B240">
        <v>1679512940.5</v>
      </c>
      <c r="C240">
        <v>4353</v>
      </c>
      <c r="D240" t="s">
        <v>878</v>
      </c>
      <c r="E240" t="s">
        <v>879</v>
      </c>
      <c r="F240">
        <v>5</v>
      </c>
      <c r="G240" t="s">
        <v>821</v>
      </c>
      <c r="H240">
        <v>1679512933</v>
      </c>
      <c r="I240">
        <f>(J240)/1000</f>
        <v>0</v>
      </c>
      <c r="J240">
        <f>IF(DO240, AM240, AG240)</f>
        <v>0</v>
      </c>
      <c r="K240">
        <f>IF(DO240, AH240, AF240)</f>
        <v>0</v>
      </c>
      <c r="L240">
        <f>DQ240 - IF(AT240&gt;1, K240*DK240*100.0/(AV240*EE240), 0)</f>
        <v>0</v>
      </c>
      <c r="M240">
        <f>((S240-I240/2)*L240-K240)/(S240+I240/2)</f>
        <v>0</v>
      </c>
      <c r="N240">
        <f>M240*(DX240+DY240)/1000.0</f>
        <v>0</v>
      </c>
      <c r="O240">
        <f>(DQ240 - IF(AT240&gt;1, K240*DK240*100.0/(AV240*EE240), 0))*(DX240+DY240)/1000.0</f>
        <v>0</v>
      </c>
      <c r="P240">
        <f>2.0/((1/R240-1/Q240)+SIGN(R240)*SQRT((1/R240-1/Q240)*(1/R240-1/Q240) + 4*DL240/((DL240+1)*(DL240+1))*(2*1/R240*1/Q240-1/Q240*1/Q240)))</f>
        <v>0</v>
      </c>
      <c r="Q240">
        <f>IF(LEFT(DM240,1)&lt;&gt;"0",IF(LEFT(DM240,1)="1",3.0,DN240),$D$5+$E$5*(EE240*DX240/($K$5*1000))+$F$5*(EE240*DX240/($K$5*1000))*MAX(MIN(DK240,$J$5),$I$5)*MAX(MIN(DK240,$J$5),$I$5)+$G$5*MAX(MIN(DK240,$J$5),$I$5)*(EE240*DX240/($K$5*1000))+$H$5*(EE240*DX240/($K$5*1000))*(EE240*DX240/($K$5*1000)))</f>
        <v>0</v>
      </c>
      <c r="R240">
        <f>I240*(1000-(1000*0.61365*exp(17.502*V240/(240.97+V240))/(DX240+DY240)+DS240)/2)/(1000*0.61365*exp(17.502*V240/(240.97+V240))/(DX240+DY240)-DS240)</f>
        <v>0</v>
      </c>
      <c r="S240">
        <f>1/((DL240+1)/(P240/1.6)+1/(Q240/1.37)) + DL240/((DL240+1)/(P240/1.6) + DL240/(Q240/1.37))</f>
        <v>0</v>
      </c>
      <c r="T240">
        <f>(DG240*DJ240)</f>
        <v>0</v>
      </c>
      <c r="U240">
        <f>(DZ240+(T240+2*0.95*5.67E-8*(((DZ240+$B$9)+273)^4-(DZ240+273)^4)-44100*I240)/(1.84*29.3*Q240+8*0.95*5.67E-8*(DZ240+273)^3))</f>
        <v>0</v>
      </c>
      <c r="V240">
        <f>($C$9*EA240+$D$9*EB240+$E$9*U240)</f>
        <v>0</v>
      </c>
      <c r="W240">
        <f>0.61365*exp(17.502*V240/(240.97+V240))</f>
        <v>0</v>
      </c>
      <c r="X240">
        <f>(Y240/Z240*100)</f>
        <v>0</v>
      </c>
      <c r="Y240">
        <f>DS240*(DX240+DY240)/1000</f>
        <v>0</v>
      </c>
      <c r="Z240">
        <f>0.61365*exp(17.502*DZ240/(240.97+DZ240))</f>
        <v>0</v>
      </c>
      <c r="AA240">
        <f>(W240-DS240*(DX240+DY240)/1000)</f>
        <v>0</v>
      </c>
      <c r="AB240">
        <f>(-I240*44100)</f>
        <v>0</v>
      </c>
      <c r="AC240">
        <f>2*29.3*Q240*0.92*(DZ240-V240)</f>
        <v>0</v>
      </c>
      <c r="AD240">
        <f>2*0.95*5.67E-8*(((DZ240+$B$9)+273)^4-(V240+273)^4)</f>
        <v>0</v>
      </c>
      <c r="AE240">
        <f>T240+AD240+AB240+AC240</f>
        <v>0</v>
      </c>
      <c r="AF240">
        <f>DW240*AT240*(DR240-DQ240*(1000-AT240*DT240)/(1000-AT240*DS240))/(100*DK240)</f>
        <v>0</v>
      </c>
      <c r="AG240">
        <f>1000*DW240*AT240*(DS240-DT240)/(100*DK240*(1000-AT240*DS240))</f>
        <v>0</v>
      </c>
      <c r="AH240">
        <f>(AI240 - AJ240 - DX240*1E3/(8.314*(DZ240+273.15)) * AL240/DW240 * AK240) * DW240/(100*DK240) * (1000 - DT240)/1000</f>
        <v>0</v>
      </c>
      <c r="AI240">
        <v>477.6558302999211</v>
      </c>
      <c r="AJ240">
        <v>460.9832363636363</v>
      </c>
      <c r="AK240">
        <v>2.990725885047679</v>
      </c>
      <c r="AL240">
        <v>67.30913549146528</v>
      </c>
      <c r="AM240">
        <f>(AO240 - AN240 + DX240*1E3/(8.314*(DZ240+273.15)) * AQ240/DW240 * AP240) * DW240/(100*DK240) * 1000/(1000 - AO240)</f>
        <v>0</v>
      </c>
      <c r="AN240">
        <v>9.240529414869423</v>
      </c>
      <c r="AO240">
        <v>9.413371757575758</v>
      </c>
      <c r="AP240">
        <v>4.524995092285486E-05</v>
      </c>
      <c r="AQ240">
        <v>94.11788988098148</v>
      </c>
      <c r="AR240">
        <v>0</v>
      </c>
      <c r="AS240">
        <v>0</v>
      </c>
      <c r="AT240">
        <f>IF(AR240*$H$15&gt;=AV240,1.0,(AV240/(AV240-AR240*$H$15)))</f>
        <v>0</v>
      </c>
      <c r="AU240">
        <f>(AT240-1)*100</f>
        <v>0</v>
      </c>
      <c r="AV240">
        <f>MAX(0,($B$15+$C$15*EE240)/(1+$D$15*EE240)*DX240/(DZ240+273)*$E$15)</f>
        <v>0</v>
      </c>
      <c r="AW240" t="s">
        <v>429</v>
      </c>
      <c r="AX240" t="s">
        <v>429</v>
      </c>
      <c r="AY240">
        <v>0</v>
      </c>
      <c r="AZ240">
        <v>0</v>
      </c>
      <c r="BA240">
        <f>1-AY240/AZ240</f>
        <v>0</v>
      </c>
      <c r="BB240">
        <v>0</v>
      </c>
      <c r="BC240" t="s">
        <v>429</v>
      </c>
      <c r="BD240" t="s">
        <v>429</v>
      </c>
      <c r="BE240">
        <v>0</v>
      </c>
      <c r="BF240">
        <v>0</v>
      </c>
      <c r="BG240">
        <f>1-BE240/BF240</f>
        <v>0</v>
      </c>
      <c r="BH240">
        <v>0.5</v>
      </c>
      <c r="BI240">
        <f>DH240</f>
        <v>0</v>
      </c>
      <c r="BJ240">
        <f>K240</f>
        <v>0</v>
      </c>
      <c r="BK240">
        <f>BG240*BH240*BI240</f>
        <v>0</v>
      </c>
      <c r="BL240">
        <f>(BJ240-BB240)/BI240</f>
        <v>0</v>
      </c>
      <c r="BM240">
        <f>(AZ240-BF240)/BF240</f>
        <v>0</v>
      </c>
      <c r="BN240">
        <f>AY240/(BA240+AY240/BF240)</f>
        <v>0</v>
      </c>
      <c r="BO240" t="s">
        <v>429</v>
      </c>
      <c r="BP240">
        <v>0</v>
      </c>
      <c r="BQ240">
        <f>IF(BP240&lt;&gt;0, BP240, BN240)</f>
        <v>0</v>
      </c>
      <c r="BR240">
        <f>1-BQ240/BF240</f>
        <v>0</v>
      </c>
      <c r="BS240">
        <f>(BF240-BE240)/(BF240-BQ240)</f>
        <v>0</v>
      </c>
      <c r="BT240">
        <f>(AZ240-BF240)/(AZ240-BQ240)</f>
        <v>0</v>
      </c>
      <c r="BU240">
        <f>(BF240-BE240)/(BF240-AY240)</f>
        <v>0</v>
      </c>
      <c r="BV240">
        <f>(AZ240-BF240)/(AZ240-AY240)</f>
        <v>0</v>
      </c>
      <c r="BW240">
        <f>(BS240*BQ240/BE240)</f>
        <v>0</v>
      </c>
      <c r="BX240">
        <f>(1-BW240)</f>
        <v>0</v>
      </c>
      <c r="DG240">
        <f>$B$13*EF240+$C$13*EG240+$F$13*ER240*(1-EU240)</f>
        <v>0</v>
      </c>
      <c r="DH240">
        <f>DG240*DI240</f>
        <v>0</v>
      </c>
      <c r="DI240">
        <f>($B$13*$D$11+$C$13*$D$11+$F$13*((FE240+EW240)/MAX(FE240+EW240+FF240, 0.1)*$I$11+FF240/MAX(FE240+EW240+FF240, 0.1)*$J$11))/($B$13+$C$13+$F$13)</f>
        <v>0</v>
      </c>
      <c r="DJ240">
        <f>($B$13*$K$11+$C$13*$K$11+$F$13*((FE240+EW240)/MAX(FE240+EW240+FF240, 0.1)*$P$11+FF240/MAX(FE240+EW240+FF240, 0.1)*$Q$11))/($B$13+$C$13+$F$13)</f>
        <v>0</v>
      </c>
      <c r="DK240">
        <v>2.18</v>
      </c>
      <c r="DL240">
        <v>0.5</v>
      </c>
      <c r="DM240" t="s">
        <v>430</v>
      </c>
      <c r="DN240">
        <v>2</v>
      </c>
      <c r="DO240" t="b">
        <v>1</v>
      </c>
      <c r="DP240">
        <v>1679512933</v>
      </c>
      <c r="DQ240">
        <v>437.722888888889</v>
      </c>
      <c r="DR240">
        <v>458.9417037037037</v>
      </c>
      <c r="DS240">
        <v>9.403974814814815</v>
      </c>
      <c r="DT240">
        <v>9.228986666666666</v>
      </c>
      <c r="DU240">
        <v>438.4518518518519</v>
      </c>
      <c r="DV240">
        <v>9.376088518518518</v>
      </c>
      <c r="DW240">
        <v>499.9794074074074</v>
      </c>
      <c r="DX240">
        <v>89.95507407407409</v>
      </c>
      <c r="DY240">
        <v>0.09996535185185185</v>
      </c>
      <c r="DZ240">
        <v>18.95943333333333</v>
      </c>
      <c r="EA240">
        <v>20.00267407407408</v>
      </c>
      <c r="EB240">
        <v>999.9000000000001</v>
      </c>
      <c r="EC240">
        <v>0</v>
      </c>
      <c r="ED240">
        <v>0</v>
      </c>
      <c r="EE240">
        <v>10007.6762962963</v>
      </c>
      <c r="EF240">
        <v>0</v>
      </c>
      <c r="EG240">
        <v>12.4767</v>
      </c>
      <c r="EH240">
        <v>-21.21872592592593</v>
      </c>
      <c r="EI240">
        <v>441.8783333333333</v>
      </c>
      <c r="EJ240">
        <v>463.2167407407407</v>
      </c>
      <c r="EK240">
        <v>0.1749884074074074</v>
      </c>
      <c r="EL240">
        <v>458.9417037037037</v>
      </c>
      <c r="EM240">
        <v>9.228986666666666</v>
      </c>
      <c r="EN240">
        <v>0.8459352962962963</v>
      </c>
      <c r="EO240">
        <v>0.8301941481481481</v>
      </c>
      <c r="EP240">
        <v>4.502401481481481</v>
      </c>
      <c r="EQ240">
        <v>4.234315555555555</v>
      </c>
      <c r="ER240">
        <v>2000.002222222222</v>
      </c>
      <c r="ES240">
        <v>0.9800065555555556</v>
      </c>
      <c r="ET240">
        <v>0.01999363703703703</v>
      </c>
      <c r="EU240">
        <v>0</v>
      </c>
      <c r="EV240">
        <v>201.0278148148148</v>
      </c>
      <c r="EW240">
        <v>5.00078</v>
      </c>
      <c r="EX240">
        <v>4002.491111111111</v>
      </c>
      <c r="EY240">
        <v>16379.68148148148</v>
      </c>
      <c r="EZ240">
        <v>39.46033333333333</v>
      </c>
      <c r="FA240">
        <v>40.72659259259258</v>
      </c>
      <c r="FB240">
        <v>40.38633333333333</v>
      </c>
      <c r="FC240">
        <v>40.47896296296296</v>
      </c>
      <c r="FD240">
        <v>39.87014814814815</v>
      </c>
      <c r="FE240">
        <v>1955.112222222222</v>
      </c>
      <c r="FF240">
        <v>39.89000000000001</v>
      </c>
      <c r="FG240">
        <v>0</v>
      </c>
      <c r="FH240">
        <v>1679512922.8</v>
      </c>
      <c r="FI240">
        <v>0</v>
      </c>
      <c r="FJ240">
        <v>201.04404</v>
      </c>
      <c r="FK240">
        <v>0.3413076946288163</v>
      </c>
      <c r="FL240">
        <v>-15.67769230897655</v>
      </c>
      <c r="FM240">
        <v>4002.4448</v>
      </c>
      <c r="FN240">
        <v>15</v>
      </c>
      <c r="FO240">
        <v>0</v>
      </c>
      <c r="FP240" t="s">
        <v>431</v>
      </c>
      <c r="FQ240">
        <v>1679456443.1</v>
      </c>
      <c r="FR240">
        <v>1679456433.1</v>
      </c>
      <c r="FS240">
        <v>0</v>
      </c>
      <c r="FT240">
        <v>-0.109</v>
      </c>
      <c r="FU240">
        <v>0.019</v>
      </c>
      <c r="FV240">
        <v>-0.823</v>
      </c>
      <c r="FW240">
        <v>0.271</v>
      </c>
      <c r="FX240">
        <v>420</v>
      </c>
      <c r="FY240">
        <v>24</v>
      </c>
      <c r="FZ240">
        <v>0.71</v>
      </c>
      <c r="GA240">
        <v>0.25</v>
      </c>
      <c r="GB240">
        <v>-16.7000805</v>
      </c>
      <c r="GC240">
        <v>-70.86799992495308</v>
      </c>
      <c r="GD240">
        <v>6.972380460476518</v>
      </c>
      <c r="GE240">
        <v>0</v>
      </c>
      <c r="GF240">
        <v>0.172390475</v>
      </c>
      <c r="GG240">
        <v>-0.03268636772983131</v>
      </c>
      <c r="GH240">
        <v>0.01179140566681407</v>
      </c>
      <c r="GI240">
        <v>1</v>
      </c>
      <c r="GJ240">
        <v>1</v>
      </c>
      <c r="GK240">
        <v>2</v>
      </c>
      <c r="GL240" t="s">
        <v>432</v>
      </c>
      <c r="GM240">
        <v>3.10112</v>
      </c>
      <c r="GN240">
        <v>2.73546</v>
      </c>
      <c r="GO240">
        <v>0.0940088</v>
      </c>
      <c r="GP240">
        <v>0.0977909</v>
      </c>
      <c r="GQ240">
        <v>0.0543026</v>
      </c>
      <c r="GR240">
        <v>0.0540989</v>
      </c>
      <c r="GS240">
        <v>23329.3</v>
      </c>
      <c r="GT240">
        <v>22941.2</v>
      </c>
      <c r="GU240">
        <v>26289.7</v>
      </c>
      <c r="GV240">
        <v>25758.2</v>
      </c>
      <c r="GW240">
        <v>39932.9</v>
      </c>
      <c r="GX240">
        <v>37194.1</v>
      </c>
      <c r="GY240">
        <v>46003.6</v>
      </c>
      <c r="GZ240">
        <v>42542.1</v>
      </c>
      <c r="HA240">
        <v>1.91793</v>
      </c>
      <c r="HB240">
        <v>1.93358</v>
      </c>
      <c r="HC240">
        <v>0.0172891</v>
      </c>
      <c r="HD240">
        <v>0</v>
      </c>
      <c r="HE240">
        <v>19.7121</v>
      </c>
      <c r="HF240">
        <v>999.9</v>
      </c>
      <c r="HG240">
        <v>35.8</v>
      </c>
      <c r="HH240">
        <v>29.7</v>
      </c>
      <c r="HI240">
        <v>16.665</v>
      </c>
      <c r="HJ240">
        <v>61.3034</v>
      </c>
      <c r="HK240">
        <v>25.7853</v>
      </c>
      <c r="HL240">
        <v>1</v>
      </c>
      <c r="HM240">
        <v>-0.082909</v>
      </c>
      <c r="HN240">
        <v>4.4389</v>
      </c>
      <c r="HO240">
        <v>20.2207</v>
      </c>
      <c r="HP240">
        <v>5.21534</v>
      </c>
      <c r="HQ240">
        <v>11.98</v>
      </c>
      <c r="HR240">
        <v>4.96475</v>
      </c>
      <c r="HS240">
        <v>3.274</v>
      </c>
      <c r="HT240">
        <v>9999</v>
      </c>
      <c r="HU240">
        <v>9999</v>
      </c>
      <c r="HV240">
        <v>9999</v>
      </c>
      <c r="HW240">
        <v>936.8</v>
      </c>
      <c r="HX240">
        <v>1.86417</v>
      </c>
      <c r="HY240">
        <v>1.86019</v>
      </c>
      <c r="HZ240">
        <v>1.85837</v>
      </c>
      <c r="IA240">
        <v>1.85989</v>
      </c>
      <c r="IB240">
        <v>1.8599</v>
      </c>
      <c r="IC240">
        <v>1.85836</v>
      </c>
      <c r="ID240">
        <v>1.85742</v>
      </c>
      <c r="IE240">
        <v>1.85242</v>
      </c>
      <c r="IF240">
        <v>0</v>
      </c>
      <c r="IG240">
        <v>0</v>
      </c>
      <c r="IH240">
        <v>0</v>
      </c>
      <c r="II240">
        <v>0</v>
      </c>
      <c r="IJ240" t="s">
        <v>433</v>
      </c>
      <c r="IK240" t="s">
        <v>434</v>
      </c>
      <c r="IL240" t="s">
        <v>435</v>
      </c>
      <c r="IM240" t="s">
        <v>435</v>
      </c>
      <c r="IN240" t="s">
        <v>435</v>
      </c>
      <c r="IO240" t="s">
        <v>435</v>
      </c>
      <c r="IP240">
        <v>0</v>
      </c>
      <c r="IQ240">
        <v>100</v>
      </c>
      <c r="IR240">
        <v>100</v>
      </c>
      <c r="IS240">
        <v>-0.74</v>
      </c>
      <c r="IT240">
        <v>0.028</v>
      </c>
      <c r="IU240">
        <v>-0.3228139330668147</v>
      </c>
      <c r="IV240">
        <v>-0.001399286051689175</v>
      </c>
      <c r="IW240">
        <v>1.297619083215453E-06</v>
      </c>
      <c r="IX240">
        <v>-4.997941095464379E-10</v>
      </c>
      <c r="IY240">
        <v>-0.005634625857734406</v>
      </c>
      <c r="IZ240">
        <v>-0.003512179546530375</v>
      </c>
      <c r="JA240">
        <v>0.0008073039280847738</v>
      </c>
      <c r="JB240">
        <v>-5.485301315548657E-06</v>
      </c>
      <c r="JC240">
        <v>2</v>
      </c>
      <c r="JD240">
        <v>1997</v>
      </c>
      <c r="JE240">
        <v>1</v>
      </c>
      <c r="JF240">
        <v>25</v>
      </c>
      <c r="JG240">
        <v>941.6</v>
      </c>
      <c r="JH240">
        <v>941.8</v>
      </c>
      <c r="JI240">
        <v>1.30127</v>
      </c>
      <c r="JJ240">
        <v>2.63794</v>
      </c>
      <c r="JK240">
        <v>1.49658</v>
      </c>
      <c r="JL240">
        <v>2.39014</v>
      </c>
      <c r="JM240">
        <v>1.54907</v>
      </c>
      <c r="JN240">
        <v>2.35962</v>
      </c>
      <c r="JO240">
        <v>34.715</v>
      </c>
      <c r="JP240">
        <v>24.1751</v>
      </c>
      <c r="JQ240">
        <v>18</v>
      </c>
      <c r="JR240">
        <v>489.613</v>
      </c>
      <c r="JS240">
        <v>511.545</v>
      </c>
      <c r="JT240">
        <v>14.9872</v>
      </c>
      <c r="JU240">
        <v>26.0598</v>
      </c>
      <c r="JV240">
        <v>29.9997</v>
      </c>
      <c r="JW240">
        <v>26.2446</v>
      </c>
      <c r="JX240">
        <v>26.2164</v>
      </c>
      <c r="JY240">
        <v>26.1651</v>
      </c>
      <c r="JZ240">
        <v>38.5606</v>
      </c>
      <c r="KA240">
        <v>37</v>
      </c>
      <c r="KB240">
        <v>14.9864</v>
      </c>
      <c r="KC240">
        <v>507.054</v>
      </c>
      <c r="KD240">
        <v>9.299329999999999</v>
      </c>
      <c r="KE240">
        <v>100.507</v>
      </c>
      <c r="KF240">
        <v>100.924</v>
      </c>
    </row>
    <row r="241" spans="1:292">
      <c r="A241">
        <v>223</v>
      </c>
      <c r="B241">
        <v>1679512945.5</v>
      </c>
      <c r="C241">
        <v>4358</v>
      </c>
      <c r="D241" t="s">
        <v>880</v>
      </c>
      <c r="E241" t="s">
        <v>881</v>
      </c>
      <c r="F241">
        <v>5</v>
      </c>
      <c r="G241" t="s">
        <v>821</v>
      </c>
      <c r="H241">
        <v>1679512937.714286</v>
      </c>
      <c r="I241">
        <f>(J241)/1000</f>
        <v>0</v>
      </c>
      <c r="J241">
        <f>IF(DO241, AM241, AG241)</f>
        <v>0</v>
      </c>
      <c r="K241">
        <f>IF(DO241, AH241, AF241)</f>
        <v>0</v>
      </c>
      <c r="L241">
        <f>DQ241 - IF(AT241&gt;1, K241*DK241*100.0/(AV241*EE241), 0)</f>
        <v>0</v>
      </c>
      <c r="M241">
        <f>((S241-I241/2)*L241-K241)/(S241+I241/2)</f>
        <v>0</v>
      </c>
      <c r="N241">
        <f>M241*(DX241+DY241)/1000.0</f>
        <v>0</v>
      </c>
      <c r="O241">
        <f>(DQ241 - IF(AT241&gt;1, K241*DK241*100.0/(AV241*EE241), 0))*(DX241+DY241)/1000.0</f>
        <v>0</v>
      </c>
      <c r="P241">
        <f>2.0/((1/R241-1/Q241)+SIGN(R241)*SQRT((1/R241-1/Q241)*(1/R241-1/Q241) + 4*DL241/((DL241+1)*(DL241+1))*(2*1/R241*1/Q241-1/Q241*1/Q241)))</f>
        <v>0</v>
      </c>
      <c r="Q241">
        <f>IF(LEFT(DM241,1)&lt;&gt;"0",IF(LEFT(DM241,1)="1",3.0,DN241),$D$5+$E$5*(EE241*DX241/($K$5*1000))+$F$5*(EE241*DX241/($K$5*1000))*MAX(MIN(DK241,$J$5),$I$5)*MAX(MIN(DK241,$J$5),$I$5)+$G$5*MAX(MIN(DK241,$J$5),$I$5)*(EE241*DX241/($K$5*1000))+$H$5*(EE241*DX241/($K$5*1000))*(EE241*DX241/($K$5*1000)))</f>
        <v>0</v>
      </c>
      <c r="R241">
        <f>I241*(1000-(1000*0.61365*exp(17.502*V241/(240.97+V241))/(DX241+DY241)+DS241)/2)/(1000*0.61365*exp(17.502*V241/(240.97+V241))/(DX241+DY241)-DS241)</f>
        <v>0</v>
      </c>
      <c r="S241">
        <f>1/((DL241+1)/(P241/1.6)+1/(Q241/1.37)) + DL241/((DL241+1)/(P241/1.6) + DL241/(Q241/1.37))</f>
        <v>0</v>
      </c>
      <c r="T241">
        <f>(DG241*DJ241)</f>
        <v>0</v>
      </c>
      <c r="U241">
        <f>(DZ241+(T241+2*0.95*5.67E-8*(((DZ241+$B$9)+273)^4-(DZ241+273)^4)-44100*I241)/(1.84*29.3*Q241+8*0.95*5.67E-8*(DZ241+273)^3))</f>
        <v>0</v>
      </c>
      <c r="V241">
        <f>($C$9*EA241+$D$9*EB241+$E$9*U241)</f>
        <v>0</v>
      </c>
      <c r="W241">
        <f>0.61365*exp(17.502*V241/(240.97+V241))</f>
        <v>0</v>
      </c>
      <c r="X241">
        <f>(Y241/Z241*100)</f>
        <v>0</v>
      </c>
      <c r="Y241">
        <f>DS241*(DX241+DY241)/1000</f>
        <v>0</v>
      </c>
      <c r="Z241">
        <f>0.61365*exp(17.502*DZ241/(240.97+DZ241))</f>
        <v>0</v>
      </c>
      <c r="AA241">
        <f>(W241-DS241*(DX241+DY241)/1000)</f>
        <v>0</v>
      </c>
      <c r="AB241">
        <f>(-I241*44100)</f>
        <v>0</v>
      </c>
      <c r="AC241">
        <f>2*29.3*Q241*0.92*(DZ241-V241)</f>
        <v>0</v>
      </c>
      <c r="AD241">
        <f>2*0.95*5.67E-8*(((DZ241+$B$9)+273)^4-(V241+273)^4)</f>
        <v>0</v>
      </c>
      <c r="AE241">
        <f>T241+AD241+AB241+AC241</f>
        <v>0</v>
      </c>
      <c r="AF241">
        <f>DW241*AT241*(DR241-DQ241*(1000-AT241*DT241)/(1000-AT241*DS241))/(100*DK241)</f>
        <v>0</v>
      </c>
      <c r="AG241">
        <f>1000*DW241*AT241*(DS241-DT241)/(100*DK241*(1000-AT241*DS241))</f>
        <v>0</v>
      </c>
      <c r="AH241">
        <f>(AI241 - AJ241 - DX241*1E3/(8.314*(DZ241+273.15)) * AL241/DW241 * AK241) * DW241/(100*DK241) * (1000 - DT241)/1000</f>
        <v>0</v>
      </c>
      <c r="AI241">
        <v>494.5364424269287</v>
      </c>
      <c r="AJ241">
        <v>476.8082969696969</v>
      </c>
      <c r="AK241">
        <v>3.178130480958502</v>
      </c>
      <c r="AL241">
        <v>67.30913549146528</v>
      </c>
      <c r="AM241">
        <f>(AO241 - AN241 + DX241*1E3/(8.314*(DZ241+273.15)) * AQ241/DW241 * AP241) * DW241/(100*DK241) * 1000/(1000 - AO241)</f>
        <v>0</v>
      </c>
      <c r="AN241">
        <v>9.229245591417849</v>
      </c>
      <c r="AO241">
        <v>9.410173393939393</v>
      </c>
      <c r="AP241">
        <v>-3.033961839414453E-05</v>
      </c>
      <c r="AQ241">
        <v>94.11788988098148</v>
      </c>
      <c r="AR241">
        <v>0</v>
      </c>
      <c r="AS241">
        <v>0</v>
      </c>
      <c r="AT241">
        <f>IF(AR241*$H$15&gt;=AV241,1.0,(AV241/(AV241-AR241*$H$15)))</f>
        <v>0</v>
      </c>
      <c r="AU241">
        <f>(AT241-1)*100</f>
        <v>0</v>
      </c>
      <c r="AV241">
        <f>MAX(0,($B$15+$C$15*EE241)/(1+$D$15*EE241)*DX241/(DZ241+273)*$E$15)</f>
        <v>0</v>
      </c>
      <c r="AW241" t="s">
        <v>429</v>
      </c>
      <c r="AX241" t="s">
        <v>429</v>
      </c>
      <c r="AY241">
        <v>0</v>
      </c>
      <c r="AZ241">
        <v>0</v>
      </c>
      <c r="BA241">
        <f>1-AY241/AZ241</f>
        <v>0</v>
      </c>
      <c r="BB241">
        <v>0</v>
      </c>
      <c r="BC241" t="s">
        <v>429</v>
      </c>
      <c r="BD241" t="s">
        <v>429</v>
      </c>
      <c r="BE241">
        <v>0</v>
      </c>
      <c r="BF241">
        <v>0</v>
      </c>
      <c r="BG241">
        <f>1-BE241/BF241</f>
        <v>0</v>
      </c>
      <c r="BH241">
        <v>0.5</v>
      </c>
      <c r="BI241">
        <f>DH241</f>
        <v>0</v>
      </c>
      <c r="BJ241">
        <f>K241</f>
        <v>0</v>
      </c>
      <c r="BK241">
        <f>BG241*BH241*BI241</f>
        <v>0</v>
      </c>
      <c r="BL241">
        <f>(BJ241-BB241)/BI241</f>
        <v>0</v>
      </c>
      <c r="BM241">
        <f>(AZ241-BF241)/BF241</f>
        <v>0</v>
      </c>
      <c r="BN241">
        <f>AY241/(BA241+AY241/BF241)</f>
        <v>0</v>
      </c>
      <c r="BO241" t="s">
        <v>429</v>
      </c>
      <c r="BP241">
        <v>0</v>
      </c>
      <c r="BQ241">
        <f>IF(BP241&lt;&gt;0, BP241, BN241)</f>
        <v>0</v>
      </c>
      <c r="BR241">
        <f>1-BQ241/BF241</f>
        <v>0</v>
      </c>
      <c r="BS241">
        <f>(BF241-BE241)/(BF241-BQ241)</f>
        <v>0</v>
      </c>
      <c r="BT241">
        <f>(AZ241-BF241)/(AZ241-BQ241)</f>
        <v>0</v>
      </c>
      <c r="BU241">
        <f>(BF241-BE241)/(BF241-AY241)</f>
        <v>0</v>
      </c>
      <c r="BV241">
        <f>(AZ241-BF241)/(AZ241-AY241)</f>
        <v>0</v>
      </c>
      <c r="BW241">
        <f>(BS241*BQ241/BE241)</f>
        <v>0</v>
      </c>
      <c r="BX241">
        <f>(1-BW241)</f>
        <v>0</v>
      </c>
      <c r="DG241">
        <f>$B$13*EF241+$C$13*EG241+$F$13*ER241*(1-EU241)</f>
        <v>0</v>
      </c>
      <c r="DH241">
        <f>DG241*DI241</f>
        <v>0</v>
      </c>
      <c r="DI241">
        <f>($B$13*$D$11+$C$13*$D$11+$F$13*((FE241+EW241)/MAX(FE241+EW241+FF241, 0.1)*$I$11+FF241/MAX(FE241+EW241+FF241, 0.1)*$J$11))/($B$13+$C$13+$F$13)</f>
        <v>0</v>
      </c>
      <c r="DJ241">
        <f>($B$13*$K$11+$C$13*$K$11+$F$13*((FE241+EW241)/MAX(FE241+EW241+FF241, 0.1)*$P$11+FF241/MAX(FE241+EW241+FF241, 0.1)*$Q$11))/($B$13+$C$13+$F$13)</f>
        <v>0</v>
      </c>
      <c r="DK241">
        <v>2.18</v>
      </c>
      <c r="DL241">
        <v>0.5</v>
      </c>
      <c r="DM241" t="s">
        <v>430</v>
      </c>
      <c r="DN241">
        <v>2</v>
      </c>
      <c r="DO241" t="b">
        <v>1</v>
      </c>
      <c r="DP241">
        <v>1679512937.714286</v>
      </c>
      <c r="DQ241">
        <v>450.3762857142857</v>
      </c>
      <c r="DR241">
        <v>474.57075</v>
      </c>
      <c r="DS241">
        <v>9.406674642857142</v>
      </c>
      <c r="DT241">
        <v>9.236423928571428</v>
      </c>
      <c r="DU241">
        <v>451.1120357142858</v>
      </c>
      <c r="DV241">
        <v>9.378761785714286</v>
      </c>
      <c r="DW241">
        <v>499.9906428571429</v>
      </c>
      <c r="DX241">
        <v>89.95476071428571</v>
      </c>
      <c r="DY241">
        <v>0.1000308857142857</v>
      </c>
      <c r="DZ241">
        <v>18.95850714285714</v>
      </c>
      <c r="EA241">
        <v>20.00041785714285</v>
      </c>
      <c r="EB241">
        <v>999.9000000000002</v>
      </c>
      <c r="EC241">
        <v>0</v>
      </c>
      <c r="ED241">
        <v>0</v>
      </c>
      <c r="EE241">
        <v>10005.28214285714</v>
      </c>
      <c r="EF241">
        <v>0</v>
      </c>
      <c r="EG241">
        <v>12.4767</v>
      </c>
      <c r="EH241">
        <v>-24.19444642857143</v>
      </c>
      <c r="EI241">
        <v>454.6530714285714</v>
      </c>
      <c r="EJ241">
        <v>478.9948928571429</v>
      </c>
      <c r="EK241">
        <v>0.1702506071428571</v>
      </c>
      <c r="EL241">
        <v>474.57075</v>
      </c>
      <c r="EM241">
        <v>9.236423928571428</v>
      </c>
      <c r="EN241">
        <v>0.8461751071428572</v>
      </c>
      <c r="EO241">
        <v>0.8308602142857142</v>
      </c>
      <c r="EP241">
        <v>4.506453214285714</v>
      </c>
      <c r="EQ241">
        <v>4.245756428571428</v>
      </c>
      <c r="ER241">
        <v>1999.995357142857</v>
      </c>
      <c r="ES241">
        <v>0.9800059285714287</v>
      </c>
      <c r="ET241">
        <v>0.01999426071428572</v>
      </c>
      <c r="EU241">
        <v>0</v>
      </c>
      <c r="EV241">
        <v>201.0102142857143</v>
      </c>
      <c r="EW241">
        <v>5.00078</v>
      </c>
      <c r="EX241">
        <v>4001.243214285714</v>
      </c>
      <c r="EY241">
        <v>16379.62142857142</v>
      </c>
      <c r="EZ241">
        <v>39.40375</v>
      </c>
      <c r="FA241">
        <v>40.64035714285713</v>
      </c>
      <c r="FB241">
        <v>40.32571428571428</v>
      </c>
      <c r="FC241">
        <v>40.35025</v>
      </c>
      <c r="FD241">
        <v>39.81446428571428</v>
      </c>
      <c r="FE241">
        <v>1955.105357142857</v>
      </c>
      <c r="FF241">
        <v>39.89000000000001</v>
      </c>
      <c r="FG241">
        <v>0</v>
      </c>
      <c r="FH241">
        <v>1679512927.6</v>
      </c>
      <c r="FI241">
        <v>0</v>
      </c>
      <c r="FJ241">
        <v>201.01336</v>
      </c>
      <c r="FK241">
        <v>-0.4106922930164139</v>
      </c>
      <c r="FL241">
        <v>-16.42384617176164</v>
      </c>
      <c r="FM241">
        <v>4001.1832</v>
      </c>
      <c r="FN241">
        <v>15</v>
      </c>
      <c r="FO241">
        <v>0</v>
      </c>
      <c r="FP241" t="s">
        <v>431</v>
      </c>
      <c r="FQ241">
        <v>1679456443.1</v>
      </c>
      <c r="FR241">
        <v>1679456433.1</v>
      </c>
      <c r="FS241">
        <v>0</v>
      </c>
      <c r="FT241">
        <v>-0.109</v>
      </c>
      <c r="FU241">
        <v>0.019</v>
      </c>
      <c r="FV241">
        <v>-0.823</v>
      </c>
      <c r="FW241">
        <v>0.271</v>
      </c>
      <c r="FX241">
        <v>420</v>
      </c>
      <c r="FY241">
        <v>24</v>
      </c>
      <c r="FZ241">
        <v>0.71</v>
      </c>
      <c r="GA241">
        <v>0.25</v>
      </c>
      <c r="GB241">
        <v>-22.29945</v>
      </c>
      <c r="GC241">
        <v>-38.96094033771101</v>
      </c>
      <c r="GD241">
        <v>3.915665504483242</v>
      </c>
      <c r="GE241">
        <v>0</v>
      </c>
      <c r="GF241">
        <v>0.174778325</v>
      </c>
      <c r="GG241">
        <v>-0.02079407504690419</v>
      </c>
      <c r="GH241">
        <v>0.01541891032529131</v>
      </c>
      <c r="GI241">
        <v>1</v>
      </c>
      <c r="GJ241">
        <v>1</v>
      </c>
      <c r="GK241">
        <v>2</v>
      </c>
      <c r="GL241" t="s">
        <v>432</v>
      </c>
      <c r="GM241">
        <v>3.10098</v>
      </c>
      <c r="GN241">
        <v>2.73549</v>
      </c>
      <c r="GO241">
        <v>0.0963753</v>
      </c>
      <c r="GP241">
        <v>0.100284</v>
      </c>
      <c r="GQ241">
        <v>0.0542995</v>
      </c>
      <c r="GR241">
        <v>0.0543173</v>
      </c>
      <c r="GS241">
        <v>23268.5</v>
      </c>
      <c r="GT241">
        <v>22878</v>
      </c>
      <c r="GU241">
        <v>26289.8</v>
      </c>
      <c r="GV241">
        <v>25758.4</v>
      </c>
      <c r="GW241">
        <v>39933.8</v>
      </c>
      <c r="GX241">
        <v>37185.9</v>
      </c>
      <c r="GY241">
        <v>46004.2</v>
      </c>
      <c r="GZ241">
        <v>42542.1</v>
      </c>
      <c r="HA241">
        <v>1.91772</v>
      </c>
      <c r="HB241">
        <v>1.93375</v>
      </c>
      <c r="HC241">
        <v>0.0180751</v>
      </c>
      <c r="HD241">
        <v>0</v>
      </c>
      <c r="HE241">
        <v>19.7104</v>
      </c>
      <c r="HF241">
        <v>999.9</v>
      </c>
      <c r="HG241">
        <v>35.7</v>
      </c>
      <c r="HH241">
        <v>29.7</v>
      </c>
      <c r="HI241">
        <v>16.6198</v>
      </c>
      <c r="HJ241">
        <v>61.1034</v>
      </c>
      <c r="HK241">
        <v>25.8253</v>
      </c>
      <c r="HL241">
        <v>1</v>
      </c>
      <c r="HM241">
        <v>-0.08297</v>
      </c>
      <c r="HN241">
        <v>4.43884</v>
      </c>
      <c r="HO241">
        <v>20.2208</v>
      </c>
      <c r="HP241">
        <v>5.21504</v>
      </c>
      <c r="HQ241">
        <v>11.98</v>
      </c>
      <c r="HR241">
        <v>4.9646</v>
      </c>
      <c r="HS241">
        <v>3.27397</v>
      </c>
      <c r="HT241">
        <v>9999</v>
      </c>
      <c r="HU241">
        <v>9999</v>
      </c>
      <c r="HV241">
        <v>9999</v>
      </c>
      <c r="HW241">
        <v>936.8</v>
      </c>
      <c r="HX241">
        <v>1.86417</v>
      </c>
      <c r="HY241">
        <v>1.86017</v>
      </c>
      <c r="HZ241">
        <v>1.85837</v>
      </c>
      <c r="IA241">
        <v>1.85989</v>
      </c>
      <c r="IB241">
        <v>1.85989</v>
      </c>
      <c r="IC241">
        <v>1.85833</v>
      </c>
      <c r="ID241">
        <v>1.85737</v>
      </c>
      <c r="IE241">
        <v>1.85239</v>
      </c>
      <c r="IF241">
        <v>0</v>
      </c>
      <c r="IG241">
        <v>0</v>
      </c>
      <c r="IH241">
        <v>0</v>
      </c>
      <c r="II241">
        <v>0</v>
      </c>
      <c r="IJ241" t="s">
        <v>433</v>
      </c>
      <c r="IK241" t="s">
        <v>434</v>
      </c>
      <c r="IL241" t="s">
        <v>435</v>
      </c>
      <c r="IM241" t="s">
        <v>435</v>
      </c>
      <c r="IN241" t="s">
        <v>435</v>
      </c>
      <c r="IO241" t="s">
        <v>435</v>
      </c>
      <c r="IP241">
        <v>0</v>
      </c>
      <c r="IQ241">
        <v>100</v>
      </c>
      <c r="IR241">
        <v>100</v>
      </c>
      <c r="IS241">
        <v>-0.748</v>
      </c>
      <c r="IT241">
        <v>0.028</v>
      </c>
      <c r="IU241">
        <v>-0.3228139330668147</v>
      </c>
      <c r="IV241">
        <v>-0.001399286051689175</v>
      </c>
      <c r="IW241">
        <v>1.297619083215453E-06</v>
      </c>
      <c r="IX241">
        <v>-4.997941095464379E-10</v>
      </c>
      <c r="IY241">
        <v>-0.005634625857734406</v>
      </c>
      <c r="IZ241">
        <v>-0.003512179546530375</v>
      </c>
      <c r="JA241">
        <v>0.0008073039280847738</v>
      </c>
      <c r="JB241">
        <v>-5.485301315548657E-06</v>
      </c>
      <c r="JC241">
        <v>2</v>
      </c>
      <c r="JD241">
        <v>1997</v>
      </c>
      <c r="JE241">
        <v>1</v>
      </c>
      <c r="JF241">
        <v>25</v>
      </c>
      <c r="JG241">
        <v>941.7</v>
      </c>
      <c r="JH241">
        <v>941.9</v>
      </c>
      <c r="JI241">
        <v>1.33545</v>
      </c>
      <c r="JJ241">
        <v>2.63672</v>
      </c>
      <c r="JK241">
        <v>1.49658</v>
      </c>
      <c r="JL241">
        <v>2.39014</v>
      </c>
      <c r="JM241">
        <v>1.54907</v>
      </c>
      <c r="JN241">
        <v>2.39868</v>
      </c>
      <c r="JO241">
        <v>34.715</v>
      </c>
      <c r="JP241">
        <v>24.1751</v>
      </c>
      <c r="JQ241">
        <v>18</v>
      </c>
      <c r="JR241">
        <v>489.463</v>
      </c>
      <c r="JS241">
        <v>511.622</v>
      </c>
      <c r="JT241">
        <v>14.987</v>
      </c>
      <c r="JU241">
        <v>26.0555</v>
      </c>
      <c r="JV241">
        <v>29.9999</v>
      </c>
      <c r="JW241">
        <v>26.2403</v>
      </c>
      <c r="JX241">
        <v>26.2121</v>
      </c>
      <c r="JY241">
        <v>26.8297</v>
      </c>
      <c r="JZ241">
        <v>38.5606</v>
      </c>
      <c r="KA241">
        <v>37</v>
      </c>
      <c r="KB241">
        <v>14.9868</v>
      </c>
      <c r="KC241">
        <v>527.098</v>
      </c>
      <c r="KD241">
        <v>9.299329999999999</v>
      </c>
      <c r="KE241">
        <v>100.508</v>
      </c>
      <c r="KF241">
        <v>100.924</v>
      </c>
    </row>
    <row r="242" spans="1:292">
      <c r="A242">
        <v>224</v>
      </c>
      <c r="B242">
        <v>1679512950.5</v>
      </c>
      <c r="C242">
        <v>4363</v>
      </c>
      <c r="D242" t="s">
        <v>882</v>
      </c>
      <c r="E242" t="s">
        <v>883</v>
      </c>
      <c r="F242">
        <v>5</v>
      </c>
      <c r="G242" t="s">
        <v>821</v>
      </c>
      <c r="H242">
        <v>1679512943</v>
      </c>
      <c r="I242">
        <f>(J242)/1000</f>
        <v>0</v>
      </c>
      <c r="J242">
        <f>IF(DO242, AM242, AG242)</f>
        <v>0</v>
      </c>
      <c r="K242">
        <f>IF(DO242, AH242, AF242)</f>
        <v>0</v>
      </c>
      <c r="L242">
        <f>DQ242 - IF(AT242&gt;1, K242*DK242*100.0/(AV242*EE242), 0)</f>
        <v>0</v>
      </c>
      <c r="M242">
        <f>((S242-I242/2)*L242-K242)/(S242+I242/2)</f>
        <v>0</v>
      </c>
      <c r="N242">
        <f>M242*(DX242+DY242)/1000.0</f>
        <v>0</v>
      </c>
      <c r="O242">
        <f>(DQ242 - IF(AT242&gt;1, K242*DK242*100.0/(AV242*EE242), 0))*(DX242+DY242)/1000.0</f>
        <v>0</v>
      </c>
      <c r="P242">
        <f>2.0/((1/R242-1/Q242)+SIGN(R242)*SQRT((1/R242-1/Q242)*(1/R242-1/Q242) + 4*DL242/((DL242+1)*(DL242+1))*(2*1/R242*1/Q242-1/Q242*1/Q242)))</f>
        <v>0</v>
      </c>
      <c r="Q242">
        <f>IF(LEFT(DM242,1)&lt;&gt;"0",IF(LEFT(DM242,1)="1",3.0,DN242),$D$5+$E$5*(EE242*DX242/($K$5*1000))+$F$5*(EE242*DX242/($K$5*1000))*MAX(MIN(DK242,$J$5),$I$5)*MAX(MIN(DK242,$J$5),$I$5)+$G$5*MAX(MIN(DK242,$J$5),$I$5)*(EE242*DX242/($K$5*1000))+$H$5*(EE242*DX242/($K$5*1000))*(EE242*DX242/($K$5*1000)))</f>
        <v>0</v>
      </c>
      <c r="R242">
        <f>I242*(1000-(1000*0.61365*exp(17.502*V242/(240.97+V242))/(DX242+DY242)+DS242)/2)/(1000*0.61365*exp(17.502*V242/(240.97+V242))/(DX242+DY242)-DS242)</f>
        <v>0</v>
      </c>
      <c r="S242">
        <f>1/((DL242+1)/(P242/1.6)+1/(Q242/1.37)) + DL242/((DL242+1)/(P242/1.6) + DL242/(Q242/1.37))</f>
        <v>0</v>
      </c>
      <c r="T242">
        <f>(DG242*DJ242)</f>
        <v>0</v>
      </c>
      <c r="U242">
        <f>(DZ242+(T242+2*0.95*5.67E-8*(((DZ242+$B$9)+273)^4-(DZ242+273)^4)-44100*I242)/(1.84*29.3*Q242+8*0.95*5.67E-8*(DZ242+273)^3))</f>
        <v>0</v>
      </c>
      <c r="V242">
        <f>($C$9*EA242+$D$9*EB242+$E$9*U242)</f>
        <v>0</v>
      </c>
      <c r="W242">
        <f>0.61365*exp(17.502*V242/(240.97+V242))</f>
        <v>0</v>
      </c>
      <c r="X242">
        <f>(Y242/Z242*100)</f>
        <v>0</v>
      </c>
      <c r="Y242">
        <f>DS242*(DX242+DY242)/1000</f>
        <v>0</v>
      </c>
      <c r="Z242">
        <f>0.61365*exp(17.502*DZ242/(240.97+DZ242))</f>
        <v>0</v>
      </c>
      <c r="AA242">
        <f>(W242-DS242*(DX242+DY242)/1000)</f>
        <v>0</v>
      </c>
      <c r="AB242">
        <f>(-I242*44100)</f>
        <v>0</v>
      </c>
      <c r="AC242">
        <f>2*29.3*Q242*0.92*(DZ242-V242)</f>
        <v>0</v>
      </c>
      <c r="AD242">
        <f>2*0.95*5.67E-8*(((DZ242+$B$9)+273)^4-(V242+273)^4)</f>
        <v>0</v>
      </c>
      <c r="AE242">
        <f>T242+AD242+AB242+AC242</f>
        <v>0</v>
      </c>
      <c r="AF242">
        <f>DW242*AT242*(DR242-DQ242*(1000-AT242*DT242)/(1000-AT242*DS242))/(100*DK242)</f>
        <v>0</v>
      </c>
      <c r="AG242">
        <f>1000*DW242*AT242*(DS242-DT242)/(100*DK242*(1000-AT242*DS242))</f>
        <v>0</v>
      </c>
      <c r="AH242">
        <f>(AI242 - AJ242 - DX242*1E3/(8.314*(DZ242+273.15)) * AL242/DW242 * AK242) * DW242/(100*DK242) * (1000 - DT242)/1000</f>
        <v>0</v>
      </c>
      <c r="AI242">
        <v>511.6365960683073</v>
      </c>
      <c r="AJ242">
        <v>493.3666909090908</v>
      </c>
      <c r="AK242">
        <v>3.333977350915337</v>
      </c>
      <c r="AL242">
        <v>67.30913549146528</v>
      </c>
      <c r="AM242">
        <f>(AO242 - AN242 + DX242*1E3/(8.314*(DZ242+273.15)) * AQ242/DW242 * AP242) * DW242/(100*DK242) * 1000/(1000 - AO242)</f>
        <v>0</v>
      </c>
      <c r="AN242">
        <v>9.261924903633444</v>
      </c>
      <c r="AO242">
        <v>9.425041515151513</v>
      </c>
      <c r="AP242">
        <v>5.273753233054726E-05</v>
      </c>
      <c r="AQ242">
        <v>94.11788988098148</v>
      </c>
      <c r="AR242">
        <v>0</v>
      </c>
      <c r="AS242">
        <v>0</v>
      </c>
      <c r="AT242">
        <f>IF(AR242*$H$15&gt;=AV242,1.0,(AV242/(AV242-AR242*$H$15)))</f>
        <v>0</v>
      </c>
      <c r="AU242">
        <f>(AT242-1)*100</f>
        <v>0</v>
      </c>
      <c r="AV242">
        <f>MAX(0,($B$15+$C$15*EE242)/(1+$D$15*EE242)*DX242/(DZ242+273)*$E$15)</f>
        <v>0</v>
      </c>
      <c r="AW242" t="s">
        <v>429</v>
      </c>
      <c r="AX242" t="s">
        <v>429</v>
      </c>
      <c r="AY242">
        <v>0</v>
      </c>
      <c r="AZ242">
        <v>0</v>
      </c>
      <c r="BA242">
        <f>1-AY242/AZ242</f>
        <v>0</v>
      </c>
      <c r="BB242">
        <v>0</v>
      </c>
      <c r="BC242" t="s">
        <v>429</v>
      </c>
      <c r="BD242" t="s">
        <v>429</v>
      </c>
      <c r="BE242">
        <v>0</v>
      </c>
      <c r="BF242">
        <v>0</v>
      </c>
      <c r="BG242">
        <f>1-BE242/BF242</f>
        <v>0</v>
      </c>
      <c r="BH242">
        <v>0.5</v>
      </c>
      <c r="BI242">
        <f>DH242</f>
        <v>0</v>
      </c>
      <c r="BJ242">
        <f>K242</f>
        <v>0</v>
      </c>
      <c r="BK242">
        <f>BG242*BH242*BI242</f>
        <v>0</v>
      </c>
      <c r="BL242">
        <f>(BJ242-BB242)/BI242</f>
        <v>0</v>
      </c>
      <c r="BM242">
        <f>(AZ242-BF242)/BF242</f>
        <v>0</v>
      </c>
      <c r="BN242">
        <f>AY242/(BA242+AY242/BF242)</f>
        <v>0</v>
      </c>
      <c r="BO242" t="s">
        <v>429</v>
      </c>
      <c r="BP242">
        <v>0</v>
      </c>
      <c r="BQ242">
        <f>IF(BP242&lt;&gt;0, BP242, BN242)</f>
        <v>0</v>
      </c>
      <c r="BR242">
        <f>1-BQ242/BF242</f>
        <v>0</v>
      </c>
      <c r="BS242">
        <f>(BF242-BE242)/(BF242-BQ242)</f>
        <v>0</v>
      </c>
      <c r="BT242">
        <f>(AZ242-BF242)/(AZ242-BQ242)</f>
        <v>0</v>
      </c>
      <c r="BU242">
        <f>(BF242-BE242)/(BF242-AY242)</f>
        <v>0</v>
      </c>
      <c r="BV242">
        <f>(AZ242-BF242)/(AZ242-AY242)</f>
        <v>0</v>
      </c>
      <c r="BW242">
        <f>(BS242*BQ242/BE242)</f>
        <v>0</v>
      </c>
      <c r="BX242">
        <f>(1-BW242)</f>
        <v>0</v>
      </c>
      <c r="DG242">
        <f>$B$13*EF242+$C$13*EG242+$F$13*ER242*(1-EU242)</f>
        <v>0</v>
      </c>
      <c r="DH242">
        <f>DG242*DI242</f>
        <v>0</v>
      </c>
      <c r="DI242">
        <f>($B$13*$D$11+$C$13*$D$11+$F$13*((FE242+EW242)/MAX(FE242+EW242+FF242, 0.1)*$I$11+FF242/MAX(FE242+EW242+FF242, 0.1)*$J$11))/($B$13+$C$13+$F$13)</f>
        <v>0</v>
      </c>
      <c r="DJ242">
        <f>($B$13*$K$11+$C$13*$K$11+$F$13*((FE242+EW242)/MAX(FE242+EW242+FF242, 0.1)*$P$11+FF242/MAX(FE242+EW242+FF242, 0.1)*$Q$11))/($B$13+$C$13+$F$13)</f>
        <v>0</v>
      </c>
      <c r="DK242">
        <v>2.18</v>
      </c>
      <c r="DL242">
        <v>0.5</v>
      </c>
      <c r="DM242" t="s">
        <v>430</v>
      </c>
      <c r="DN242">
        <v>2</v>
      </c>
      <c r="DO242" t="b">
        <v>1</v>
      </c>
      <c r="DP242">
        <v>1679512943</v>
      </c>
      <c r="DQ242">
        <v>466.2531481481482</v>
      </c>
      <c r="DR242">
        <v>492.3225925925926</v>
      </c>
      <c r="DS242">
        <v>9.413257037037036</v>
      </c>
      <c r="DT242">
        <v>9.242716666666665</v>
      </c>
      <c r="DU242">
        <v>466.9971481481482</v>
      </c>
      <c r="DV242">
        <v>9.385277777777778</v>
      </c>
      <c r="DW242">
        <v>500.009925925926</v>
      </c>
      <c r="DX242">
        <v>89.95340370370371</v>
      </c>
      <c r="DY242">
        <v>0.09990566296296297</v>
      </c>
      <c r="DZ242">
        <v>18.95864074074074</v>
      </c>
      <c r="EA242">
        <v>19.99859259259259</v>
      </c>
      <c r="EB242">
        <v>999.9000000000001</v>
      </c>
      <c r="EC242">
        <v>0</v>
      </c>
      <c r="ED242">
        <v>0</v>
      </c>
      <c r="EE242">
        <v>10023.18592592593</v>
      </c>
      <c r="EF242">
        <v>0</v>
      </c>
      <c r="EG242">
        <v>12.4767</v>
      </c>
      <c r="EH242">
        <v>-26.06944444444444</v>
      </c>
      <c r="EI242">
        <v>470.6838148148148</v>
      </c>
      <c r="EJ242">
        <v>496.9155185185185</v>
      </c>
      <c r="EK242">
        <v>0.1705396666666667</v>
      </c>
      <c r="EL242">
        <v>492.3225925925926</v>
      </c>
      <c r="EM242">
        <v>9.242716666666665</v>
      </c>
      <c r="EN242">
        <v>0.8467544444444444</v>
      </c>
      <c r="EO242">
        <v>0.8314136666666665</v>
      </c>
      <c r="EP242">
        <v>4.516231481481481</v>
      </c>
      <c r="EQ242">
        <v>4.255241851851852</v>
      </c>
      <c r="ER242">
        <v>1999.980740740741</v>
      </c>
      <c r="ES242">
        <v>0.9800052222222222</v>
      </c>
      <c r="ET242">
        <v>0.01999495925925926</v>
      </c>
      <c r="EU242">
        <v>0</v>
      </c>
      <c r="EV242">
        <v>201.0252592592593</v>
      </c>
      <c r="EW242">
        <v>5.00078</v>
      </c>
      <c r="EX242">
        <v>3999.763703703704</v>
      </c>
      <c r="EY242">
        <v>16379.5</v>
      </c>
      <c r="EZ242">
        <v>39.32607407407407</v>
      </c>
      <c r="FA242">
        <v>40.54599999999999</v>
      </c>
      <c r="FB242">
        <v>40.28225925925926</v>
      </c>
      <c r="FC242">
        <v>40.21051851851852</v>
      </c>
      <c r="FD242">
        <v>39.74055555555555</v>
      </c>
      <c r="FE242">
        <v>1955.09074074074</v>
      </c>
      <c r="FF242">
        <v>39.89000000000001</v>
      </c>
      <c r="FG242">
        <v>0</v>
      </c>
      <c r="FH242">
        <v>1679512933</v>
      </c>
      <c r="FI242">
        <v>0</v>
      </c>
      <c r="FJ242">
        <v>200.9877692307692</v>
      </c>
      <c r="FK242">
        <v>-0.8017093886628616</v>
      </c>
      <c r="FL242">
        <v>-15.55042731142445</v>
      </c>
      <c r="FM242">
        <v>3999.759615384616</v>
      </c>
      <c r="FN242">
        <v>15</v>
      </c>
      <c r="FO242">
        <v>0</v>
      </c>
      <c r="FP242" t="s">
        <v>431</v>
      </c>
      <c r="FQ242">
        <v>1679456443.1</v>
      </c>
      <c r="FR242">
        <v>1679456433.1</v>
      </c>
      <c r="FS242">
        <v>0</v>
      </c>
      <c r="FT242">
        <v>-0.109</v>
      </c>
      <c r="FU242">
        <v>0.019</v>
      </c>
      <c r="FV242">
        <v>-0.823</v>
      </c>
      <c r="FW242">
        <v>0.271</v>
      </c>
      <c r="FX242">
        <v>420</v>
      </c>
      <c r="FY242">
        <v>24</v>
      </c>
      <c r="FZ242">
        <v>0.71</v>
      </c>
      <c r="GA242">
        <v>0.25</v>
      </c>
      <c r="GB242">
        <v>-24.536945</v>
      </c>
      <c r="GC242">
        <v>-24.01419962476547</v>
      </c>
      <c r="GD242">
        <v>2.436531912775821</v>
      </c>
      <c r="GE242">
        <v>0</v>
      </c>
      <c r="GF242">
        <v>0.168507875</v>
      </c>
      <c r="GG242">
        <v>-0.01382466416510345</v>
      </c>
      <c r="GH242">
        <v>0.01467838227834985</v>
      </c>
      <c r="GI242">
        <v>1</v>
      </c>
      <c r="GJ242">
        <v>1</v>
      </c>
      <c r="GK242">
        <v>2</v>
      </c>
      <c r="GL242" t="s">
        <v>432</v>
      </c>
      <c r="GM242">
        <v>3.1011</v>
      </c>
      <c r="GN242">
        <v>2.73547</v>
      </c>
      <c r="GO242">
        <v>0.0988081</v>
      </c>
      <c r="GP242">
        <v>0.102692</v>
      </c>
      <c r="GQ242">
        <v>0.054361</v>
      </c>
      <c r="GR242">
        <v>0.054264</v>
      </c>
      <c r="GS242">
        <v>23205.9</v>
      </c>
      <c r="GT242">
        <v>22816.9</v>
      </c>
      <c r="GU242">
        <v>26289.9</v>
      </c>
      <c r="GV242">
        <v>25758.6</v>
      </c>
      <c r="GW242">
        <v>39931.3</v>
      </c>
      <c r="GX242">
        <v>37188.7</v>
      </c>
      <c r="GY242">
        <v>46004</v>
      </c>
      <c r="GZ242">
        <v>42542.6</v>
      </c>
      <c r="HA242">
        <v>1.91815</v>
      </c>
      <c r="HB242">
        <v>1.9336</v>
      </c>
      <c r="HC242">
        <v>0.0178255</v>
      </c>
      <c r="HD242">
        <v>0</v>
      </c>
      <c r="HE242">
        <v>19.7087</v>
      </c>
      <c r="HF242">
        <v>999.9</v>
      </c>
      <c r="HG242">
        <v>35.6</v>
      </c>
      <c r="HH242">
        <v>29.7</v>
      </c>
      <c r="HI242">
        <v>16.5712</v>
      </c>
      <c r="HJ242">
        <v>60.2434</v>
      </c>
      <c r="HK242">
        <v>25.9375</v>
      </c>
      <c r="HL242">
        <v>1</v>
      </c>
      <c r="HM242">
        <v>-0.08344509999999999</v>
      </c>
      <c r="HN242">
        <v>4.43802</v>
      </c>
      <c r="HO242">
        <v>20.2208</v>
      </c>
      <c r="HP242">
        <v>5.21534</v>
      </c>
      <c r="HQ242">
        <v>11.98</v>
      </c>
      <c r="HR242">
        <v>4.96475</v>
      </c>
      <c r="HS242">
        <v>3.27403</v>
      </c>
      <c r="HT242">
        <v>9999</v>
      </c>
      <c r="HU242">
        <v>9999</v>
      </c>
      <c r="HV242">
        <v>9999</v>
      </c>
      <c r="HW242">
        <v>936.8</v>
      </c>
      <c r="HX242">
        <v>1.86417</v>
      </c>
      <c r="HY242">
        <v>1.86016</v>
      </c>
      <c r="HZ242">
        <v>1.85837</v>
      </c>
      <c r="IA242">
        <v>1.85988</v>
      </c>
      <c r="IB242">
        <v>1.85989</v>
      </c>
      <c r="IC242">
        <v>1.85833</v>
      </c>
      <c r="ID242">
        <v>1.85739</v>
      </c>
      <c r="IE242">
        <v>1.85238</v>
      </c>
      <c r="IF242">
        <v>0</v>
      </c>
      <c r="IG242">
        <v>0</v>
      </c>
      <c r="IH242">
        <v>0</v>
      </c>
      <c r="II242">
        <v>0</v>
      </c>
      <c r="IJ242" t="s">
        <v>433</v>
      </c>
      <c r="IK242" t="s">
        <v>434</v>
      </c>
      <c r="IL242" t="s">
        <v>435</v>
      </c>
      <c r="IM242" t="s">
        <v>435</v>
      </c>
      <c r="IN242" t="s">
        <v>435</v>
      </c>
      <c r="IO242" t="s">
        <v>435</v>
      </c>
      <c r="IP242">
        <v>0</v>
      </c>
      <c r="IQ242">
        <v>100</v>
      </c>
      <c r="IR242">
        <v>100</v>
      </c>
      <c r="IS242">
        <v>-0.756</v>
      </c>
      <c r="IT242">
        <v>0.0281</v>
      </c>
      <c r="IU242">
        <v>-0.3228139330668147</v>
      </c>
      <c r="IV242">
        <v>-0.001399286051689175</v>
      </c>
      <c r="IW242">
        <v>1.297619083215453E-06</v>
      </c>
      <c r="IX242">
        <v>-4.997941095464379E-10</v>
      </c>
      <c r="IY242">
        <v>-0.005634625857734406</v>
      </c>
      <c r="IZ242">
        <v>-0.003512179546530375</v>
      </c>
      <c r="JA242">
        <v>0.0008073039280847738</v>
      </c>
      <c r="JB242">
        <v>-5.485301315548657E-06</v>
      </c>
      <c r="JC242">
        <v>2</v>
      </c>
      <c r="JD242">
        <v>1997</v>
      </c>
      <c r="JE242">
        <v>1</v>
      </c>
      <c r="JF242">
        <v>25</v>
      </c>
      <c r="JG242">
        <v>941.8</v>
      </c>
      <c r="JH242">
        <v>942</v>
      </c>
      <c r="JI242">
        <v>1.37207</v>
      </c>
      <c r="JJ242">
        <v>2.62817</v>
      </c>
      <c r="JK242">
        <v>1.49658</v>
      </c>
      <c r="JL242">
        <v>2.39014</v>
      </c>
      <c r="JM242">
        <v>1.54907</v>
      </c>
      <c r="JN242">
        <v>2.42676</v>
      </c>
      <c r="JO242">
        <v>34.7379</v>
      </c>
      <c r="JP242">
        <v>24.1838</v>
      </c>
      <c r="JQ242">
        <v>18</v>
      </c>
      <c r="JR242">
        <v>489.672</v>
      </c>
      <c r="JS242">
        <v>511.476</v>
      </c>
      <c r="JT242">
        <v>14.9868</v>
      </c>
      <c r="JU242">
        <v>26.051</v>
      </c>
      <c r="JV242">
        <v>29.9998</v>
      </c>
      <c r="JW242">
        <v>26.2358</v>
      </c>
      <c r="JX242">
        <v>26.2071</v>
      </c>
      <c r="JY242">
        <v>27.5718</v>
      </c>
      <c r="JZ242">
        <v>38.5606</v>
      </c>
      <c r="KA242">
        <v>36.6183</v>
      </c>
      <c r="KB242">
        <v>14.9869</v>
      </c>
      <c r="KC242">
        <v>540.456</v>
      </c>
      <c r="KD242">
        <v>9.299329999999999</v>
      </c>
      <c r="KE242">
        <v>100.508</v>
      </c>
      <c r="KF242">
        <v>100.925</v>
      </c>
    </row>
    <row r="243" spans="1:292">
      <c r="A243">
        <v>225</v>
      </c>
      <c r="B243">
        <v>1679512955</v>
      </c>
      <c r="C243">
        <v>4367.5</v>
      </c>
      <c r="D243" t="s">
        <v>884</v>
      </c>
      <c r="E243" t="s">
        <v>885</v>
      </c>
      <c r="F243">
        <v>5</v>
      </c>
      <c r="G243" t="s">
        <v>821</v>
      </c>
      <c r="H243">
        <v>1679512947.444444</v>
      </c>
      <c r="I243">
        <f>(J243)/1000</f>
        <v>0</v>
      </c>
      <c r="J243">
        <f>IF(DO243, AM243, AG243)</f>
        <v>0</v>
      </c>
      <c r="K243">
        <f>IF(DO243, AH243, AF243)</f>
        <v>0</v>
      </c>
      <c r="L243">
        <f>DQ243 - IF(AT243&gt;1, K243*DK243*100.0/(AV243*EE243), 0)</f>
        <v>0</v>
      </c>
      <c r="M243">
        <f>((S243-I243/2)*L243-K243)/(S243+I243/2)</f>
        <v>0</v>
      </c>
      <c r="N243">
        <f>M243*(DX243+DY243)/1000.0</f>
        <v>0</v>
      </c>
      <c r="O243">
        <f>(DQ243 - IF(AT243&gt;1, K243*DK243*100.0/(AV243*EE243), 0))*(DX243+DY243)/1000.0</f>
        <v>0</v>
      </c>
      <c r="P243">
        <f>2.0/((1/R243-1/Q243)+SIGN(R243)*SQRT((1/R243-1/Q243)*(1/R243-1/Q243) + 4*DL243/((DL243+1)*(DL243+1))*(2*1/R243*1/Q243-1/Q243*1/Q243)))</f>
        <v>0</v>
      </c>
      <c r="Q243">
        <f>IF(LEFT(DM243,1)&lt;&gt;"0",IF(LEFT(DM243,1)="1",3.0,DN243),$D$5+$E$5*(EE243*DX243/($K$5*1000))+$F$5*(EE243*DX243/($K$5*1000))*MAX(MIN(DK243,$J$5),$I$5)*MAX(MIN(DK243,$J$5),$I$5)+$G$5*MAX(MIN(DK243,$J$5),$I$5)*(EE243*DX243/($K$5*1000))+$H$5*(EE243*DX243/($K$5*1000))*(EE243*DX243/($K$5*1000)))</f>
        <v>0</v>
      </c>
      <c r="R243">
        <f>I243*(1000-(1000*0.61365*exp(17.502*V243/(240.97+V243))/(DX243+DY243)+DS243)/2)/(1000*0.61365*exp(17.502*V243/(240.97+V243))/(DX243+DY243)-DS243)</f>
        <v>0</v>
      </c>
      <c r="S243">
        <f>1/((DL243+1)/(P243/1.6)+1/(Q243/1.37)) + DL243/((DL243+1)/(P243/1.6) + DL243/(Q243/1.37))</f>
        <v>0</v>
      </c>
      <c r="T243">
        <f>(DG243*DJ243)</f>
        <v>0</v>
      </c>
      <c r="U243">
        <f>(DZ243+(T243+2*0.95*5.67E-8*(((DZ243+$B$9)+273)^4-(DZ243+273)^4)-44100*I243)/(1.84*29.3*Q243+8*0.95*5.67E-8*(DZ243+273)^3))</f>
        <v>0</v>
      </c>
      <c r="V243">
        <f>($C$9*EA243+$D$9*EB243+$E$9*U243)</f>
        <v>0</v>
      </c>
      <c r="W243">
        <f>0.61365*exp(17.502*V243/(240.97+V243))</f>
        <v>0</v>
      </c>
      <c r="X243">
        <f>(Y243/Z243*100)</f>
        <v>0</v>
      </c>
      <c r="Y243">
        <f>DS243*(DX243+DY243)/1000</f>
        <v>0</v>
      </c>
      <c r="Z243">
        <f>0.61365*exp(17.502*DZ243/(240.97+DZ243))</f>
        <v>0</v>
      </c>
      <c r="AA243">
        <f>(W243-DS243*(DX243+DY243)/1000)</f>
        <v>0</v>
      </c>
      <c r="AB243">
        <f>(-I243*44100)</f>
        <v>0</v>
      </c>
      <c r="AC243">
        <f>2*29.3*Q243*0.92*(DZ243-V243)</f>
        <v>0</v>
      </c>
      <c r="AD243">
        <f>2*0.95*5.67E-8*(((DZ243+$B$9)+273)^4-(V243+273)^4)</f>
        <v>0</v>
      </c>
      <c r="AE243">
        <f>T243+AD243+AB243+AC243</f>
        <v>0</v>
      </c>
      <c r="AF243">
        <f>DW243*AT243*(DR243-DQ243*(1000-AT243*DT243)/(1000-AT243*DS243))/(100*DK243)</f>
        <v>0</v>
      </c>
      <c r="AG243">
        <f>1000*DW243*AT243*(DS243-DT243)/(100*DK243*(1000-AT243*DS243))</f>
        <v>0</v>
      </c>
      <c r="AH243">
        <f>(AI243 - AJ243 - DX243*1E3/(8.314*(DZ243+273.15)) * AL243/DW243 * AK243) * DW243/(100*DK243) * (1000 - DT243)/1000</f>
        <v>0</v>
      </c>
      <c r="AI243">
        <v>526.8711687366446</v>
      </c>
      <c r="AJ243">
        <v>508.325503030303</v>
      </c>
      <c r="AK243">
        <v>3.324949803526429</v>
      </c>
      <c r="AL243">
        <v>67.30913549146528</v>
      </c>
      <c r="AM243">
        <f>(AO243 - AN243 + DX243*1E3/(8.314*(DZ243+273.15)) * AQ243/DW243 * AP243) * DW243/(100*DK243) * 1000/(1000 - AO243)</f>
        <v>0</v>
      </c>
      <c r="AN243">
        <v>9.227542053487745</v>
      </c>
      <c r="AO243">
        <v>9.420687818181818</v>
      </c>
      <c r="AP243">
        <v>-5.261699227023409E-06</v>
      </c>
      <c r="AQ243">
        <v>94.11788988098148</v>
      </c>
      <c r="AR243">
        <v>0</v>
      </c>
      <c r="AS243">
        <v>0</v>
      </c>
      <c r="AT243">
        <f>IF(AR243*$H$15&gt;=AV243,1.0,(AV243/(AV243-AR243*$H$15)))</f>
        <v>0</v>
      </c>
      <c r="AU243">
        <f>(AT243-1)*100</f>
        <v>0</v>
      </c>
      <c r="AV243">
        <f>MAX(0,($B$15+$C$15*EE243)/(1+$D$15*EE243)*DX243/(DZ243+273)*$E$15)</f>
        <v>0</v>
      </c>
      <c r="AW243" t="s">
        <v>429</v>
      </c>
      <c r="AX243" t="s">
        <v>429</v>
      </c>
      <c r="AY243">
        <v>0</v>
      </c>
      <c r="AZ243">
        <v>0</v>
      </c>
      <c r="BA243">
        <f>1-AY243/AZ243</f>
        <v>0</v>
      </c>
      <c r="BB243">
        <v>0</v>
      </c>
      <c r="BC243" t="s">
        <v>429</v>
      </c>
      <c r="BD243" t="s">
        <v>429</v>
      </c>
      <c r="BE243">
        <v>0</v>
      </c>
      <c r="BF243">
        <v>0</v>
      </c>
      <c r="BG243">
        <f>1-BE243/BF243</f>
        <v>0</v>
      </c>
      <c r="BH243">
        <v>0.5</v>
      </c>
      <c r="BI243">
        <f>DH243</f>
        <v>0</v>
      </c>
      <c r="BJ243">
        <f>K243</f>
        <v>0</v>
      </c>
      <c r="BK243">
        <f>BG243*BH243*BI243</f>
        <v>0</v>
      </c>
      <c r="BL243">
        <f>(BJ243-BB243)/BI243</f>
        <v>0</v>
      </c>
      <c r="BM243">
        <f>(AZ243-BF243)/BF243</f>
        <v>0</v>
      </c>
      <c r="BN243">
        <f>AY243/(BA243+AY243/BF243)</f>
        <v>0</v>
      </c>
      <c r="BO243" t="s">
        <v>429</v>
      </c>
      <c r="BP243">
        <v>0</v>
      </c>
      <c r="BQ243">
        <f>IF(BP243&lt;&gt;0, BP243, BN243)</f>
        <v>0</v>
      </c>
      <c r="BR243">
        <f>1-BQ243/BF243</f>
        <v>0</v>
      </c>
      <c r="BS243">
        <f>(BF243-BE243)/(BF243-BQ243)</f>
        <v>0</v>
      </c>
      <c r="BT243">
        <f>(AZ243-BF243)/(AZ243-BQ243)</f>
        <v>0</v>
      </c>
      <c r="BU243">
        <f>(BF243-BE243)/(BF243-AY243)</f>
        <v>0</v>
      </c>
      <c r="BV243">
        <f>(AZ243-BF243)/(AZ243-AY243)</f>
        <v>0</v>
      </c>
      <c r="BW243">
        <f>(BS243*BQ243/BE243)</f>
        <v>0</v>
      </c>
      <c r="BX243">
        <f>(1-BW243)</f>
        <v>0</v>
      </c>
      <c r="DG243">
        <f>$B$13*EF243+$C$13*EG243+$F$13*ER243*(1-EU243)</f>
        <v>0</v>
      </c>
      <c r="DH243">
        <f>DG243*DI243</f>
        <v>0</v>
      </c>
      <c r="DI243">
        <f>($B$13*$D$11+$C$13*$D$11+$F$13*((FE243+EW243)/MAX(FE243+EW243+FF243, 0.1)*$I$11+FF243/MAX(FE243+EW243+FF243, 0.1)*$J$11))/($B$13+$C$13+$F$13)</f>
        <v>0</v>
      </c>
      <c r="DJ243">
        <f>($B$13*$K$11+$C$13*$K$11+$F$13*((FE243+EW243)/MAX(FE243+EW243+FF243, 0.1)*$P$11+FF243/MAX(FE243+EW243+FF243, 0.1)*$Q$11))/($B$13+$C$13+$F$13)</f>
        <v>0</v>
      </c>
      <c r="DK243">
        <v>2.18</v>
      </c>
      <c r="DL243">
        <v>0.5</v>
      </c>
      <c r="DM243" t="s">
        <v>430</v>
      </c>
      <c r="DN243">
        <v>2</v>
      </c>
      <c r="DO243" t="b">
        <v>1</v>
      </c>
      <c r="DP243">
        <v>1679512947.444444</v>
      </c>
      <c r="DQ243">
        <v>480.4369259259259</v>
      </c>
      <c r="DR243">
        <v>507.2760370370371</v>
      </c>
      <c r="DS243">
        <v>9.417301481481481</v>
      </c>
      <c r="DT243">
        <v>9.238529259259259</v>
      </c>
      <c r="DU243">
        <v>481.1881851851852</v>
      </c>
      <c r="DV243">
        <v>9.389281111111112</v>
      </c>
      <c r="DW243">
        <v>500.0023703703704</v>
      </c>
      <c r="DX243">
        <v>89.95206666666665</v>
      </c>
      <c r="DY243">
        <v>0.09995535925925925</v>
      </c>
      <c r="DZ243">
        <v>18.95796666666667</v>
      </c>
      <c r="EA243">
        <v>20.0003</v>
      </c>
      <c r="EB243">
        <v>999.9000000000001</v>
      </c>
      <c r="EC243">
        <v>0</v>
      </c>
      <c r="ED243">
        <v>0</v>
      </c>
      <c r="EE243">
        <v>10015.20222222222</v>
      </c>
      <c r="EF243">
        <v>0</v>
      </c>
      <c r="EG243">
        <v>12.4767</v>
      </c>
      <c r="EH243">
        <v>-26.83911481481482</v>
      </c>
      <c r="EI243">
        <v>485.0044444444445</v>
      </c>
      <c r="EJ243">
        <v>512.0061481481481</v>
      </c>
      <c r="EK243">
        <v>0.1787708518518519</v>
      </c>
      <c r="EL243">
        <v>507.2760370370371</v>
      </c>
      <c r="EM243">
        <v>9.238529259259259</v>
      </c>
      <c r="EN243">
        <v>0.8471055925925924</v>
      </c>
      <c r="EO243">
        <v>0.8310247037037038</v>
      </c>
      <c r="EP243">
        <v>4.522154444444444</v>
      </c>
      <c r="EQ243">
        <v>4.248561111111112</v>
      </c>
      <c r="ER243">
        <v>2000.008148148148</v>
      </c>
      <c r="ES243">
        <v>0.9800051111111111</v>
      </c>
      <c r="ET243">
        <v>0.01999507407407407</v>
      </c>
      <c r="EU243">
        <v>0</v>
      </c>
      <c r="EV243">
        <v>200.9682592592592</v>
      </c>
      <c r="EW243">
        <v>5.00078</v>
      </c>
      <c r="EX243">
        <v>3998.637407407408</v>
      </c>
      <c r="EY243">
        <v>16379.72592592592</v>
      </c>
      <c r="EZ243">
        <v>39.27285185185185</v>
      </c>
      <c r="FA243">
        <v>40.47196296296296</v>
      </c>
      <c r="FB243">
        <v>40.25218518518518</v>
      </c>
      <c r="FC243">
        <v>40.10166666666666</v>
      </c>
      <c r="FD243">
        <v>39.68266666666666</v>
      </c>
      <c r="FE243">
        <v>1955.118148148148</v>
      </c>
      <c r="FF243">
        <v>39.89000000000001</v>
      </c>
      <c r="FG243">
        <v>0</v>
      </c>
      <c r="FH243">
        <v>1679512937.2</v>
      </c>
      <c r="FI243">
        <v>0</v>
      </c>
      <c r="FJ243">
        <v>200.94016</v>
      </c>
      <c r="FK243">
        <v>-0.1277692274252366</v>
      </c>
      <c r="FL243">
        <v>-17.02384613812833</v>
      </c>
      <c r="FM243">
        <v>3998.552799999999</v>
      </c>
      <c r="FN243">
        <v>15</v>
      </c>
      <c r="FO243">
        <v>0</v>
      </c>
      <c r="FP243" t="s">
        <v>431</v>
      </c>
      <c r="FQ243">
        <v>1679456443.1</v>
      </c>
      <c r="FR243">
        <v>1679456433.1</v>
      </c>
      <c r="FS243">
        <v>0</v>
      </c>
      <c r="FT243">
        <v>-0.109</v>
      </c>
      <c r="FU243">
        <v>0.019</v>
      </c>
      <c r="FV243">
        <v>-0.823</v>
      </c>
      <c r="FW243">
        <v>0.271</v>
      </c>
      <c r="FX243">
        <v>420</v>
      </c>
      <c r="FY243">
        <v>24</v>
      </c>
      <c r="FZ243">
        <v>0.71</v>
      </c>
      <c r="GA243">
        <v>0.25</v>
      </c>
      <c r="GB243">
        <v>-25.93276585365854</v>
      </c>
      <c r="GC243">
        <v>-13.36331916376309</v>
      </c>
      <c r="GD243">
        <v>1.402433846378564</v>
      </c>
      <c r="GE243">
        <v>0</v>
      </c>
      <c r="GF243">
        <v>0.1741043170731708</v>
      </c>
      <c r="GG243">
        <v>0.05431739372822317</v>
      </c>
      <c r="GH243">
        <v>0.01795512675945913</v>
      </c>
      <c r="GI243">
        <v>1</v>
      </c>
      <c r="GJ243">
        <v>1</v>
      </c>
      <c r="GK243">
        <v>2</v>
      </c>
      <c r="GL243" t="s">
        <v>432</v>
      </c>
      <c r="GM243">
        <v>3.10106</v>
      </c>
      <c r="GN243">
        <v>2.73556</v>
      </c>
      <c r="GO243">
        <v>0.100973</v>
      </c>
      <c r="GP243">
        <v>0.104859</v>
      </c>
      <c r="GQ243">
        <v>0.0543314</v>
      </c>
      <c r="GR243">
        <v>0.0541028</v>
      </c>
      <c r="GS243">
        <v>23150.3</v>
      </c>
      <c r="GT243">
        <v>22762</v>
      </c>
      <c r="GU243">
        <v>26290</v>
      </c>
      <c r="GV243">
        <v>25758.8</v>
      </c>
      <c r="GW243">
        <v>39932.8</v>
      </c>
      <c r="GX243">
        <v>37195.5</v>
      </c>
      <c r="GY243">
        <v>46004</v>
      </c>
      <c r="GZ243">
        <v>42542.8</v>
      </c>
      <c r="HA243">
        <v>1.91817</v>
      </c>
      <c r="HB243">
        <v>1.93377</v>
      </c>
      <c r="HC243">
        <v>0.0182092</v>
      </c>
      <c r="HD243">
        <v>0</v>
      </c>
      <c r="HE243">
        <v>19.7068</v>
      </c>
      <c r="HF243">
        <v>999.9</v>
      </c>
      <c r="HG243">
        <v>35.5</v>
      </c>
      <c r="HH243">
        <v>29.7</v>
      </c>
      <c r="HI243">
        <v>16.528</v>
      </c>
      <c r="HJ243">
        <v>60.7934</v>
      </c>
      <c r="HK243">
        <v>25.8093</v>
      </c>
      <c r="HL243">
        <v>1</v>
      </c>
      <c r="HM243">
        <v>-0.083562</v>
      </c>
      <c r="HN243">
        <v>4.43803</v>
      </c>
      <c r="HO243">
        <v>20.2207</v>
      </c>
      <c r="HP243">
        <v>5.21669</v>
      </c>
      <c r="HQ243">
        <v>11.98</v>
      </c>
      <c r="HR243">
        <v>4.96485</v>
      </c>
      <c r="HS243">
        <v>3.27408</v>
      </c>
      <c r="HT243">
        <v>9999</v>
      </c>
      <c r="HU243">
        <v>9999</v>
      </c>
      <c r="HV243">
        <v>9999</v>
      </c>
      <c r="HW243">
        <v>936.8</v>
      </c>
      <c r="HX243">
        <v>1.86417</v>
      </c>
      <c r="HY243">
        <v>1.86019</v>
      </c>
      <c r="HZ243">
        <v>1.85837</v>
      </c>
      <c r="IA243">
        <v>1.85989</v>
      </c>
      <c r="IB243">
        <v>1.85989</v>
      </c>
      <c r="IC243">
        <v>1.85833</v>
      </c>
      <c r="ID243">
        <v>1.8574</v>
      </c>
      <c r="IE243">
        <v>1.85237</v>
      </c>
      <c r="IF243">
        <v>0</v>
      </c>
      <c r="IG243">
        <v>0</v>
      </c>
      <c r="IH243">
        <v>0</v>
      </c>
      <c r="II243">
        <v>0</v>
      </c>
      <c r="IJ243" t="s">
        <v>433</v>
      </c>
      <c r="IK243" t="s">
        <v>434</v>
      </c>
      <c r="IL243" t="s">
        <v>435</v>
      </c>
      <c r="IM243" t="s">
        <v>435</v>
      </c>
      <c r="IN243" t="s">
        <v>435</v>
      </c>
      <c r="IO243" t="s">
        <v>435</v>
      </c>
      <c r="IP243">
        <v>0</v>
      </c>
      <c r="IQ243">
        <v>100</v>
      </c>
      <c r="IR243">
        <v>100</v>
      </c>
      <c r="IS243">
        <v>-0.763</v>
      </c>
      <c r="IT243">
        <v>0.028</v>
      </c>
      <c r="IU243">
        <v>-0.3228139330668147</v>
      </c>
      <c r="IV243">
        <v>-0.001399286051689175</v>
      </c>
      <c r="IW243">
        <v>1.297619083215453E-06</v>
      </c>
      <c r="IX243">
        <v>-4.997941095464379E-10</v>
      </c>
      <c r="IY243">
        <v>-0.005634625857734406</v>
      </c>
      <c r="IZ243">
        <v>-0.003512179546530375</v>
      </c>
      <c r="JA243">
        <v>0.0008073039280847738</v>
      </c>
      <c r="JB243">
        <v>-5.485301315548657E-06</v>
      </c>
      <c r="JC243">
        <v>2</v>
      </c>
      <c r="JD243">
        <v>1997</v>
      </c>
      <c r="JE243">
        <v>1</v>
      </c>
      <c r="JF243">
        <v>25</v>
      </c>
      <c r="JG243">
        <v>941.9</v>
      </c>
      <c r="JH243">
        <v>942</v>
      </c>
      <c r="JI243">
        <v>1.40259</v>
      </c>
      <c r="JJ243">
        <v>2.63672</v>
      </c>
      <c r="JK243">
        <v>1.49658</v>
      </c>
      <c r="JL243">
        <v>2.39014</v>
      </c>
      <c r="JM243">
        <v>1.54907</v>
      </c>
      <c r="JN243">
        <v>2.34619</v>
      </c>
      <c r="JO243">
        <v>34.7379</v>
      </c>
      <c r="JP243">
        <v>24.1751</v>
      </c>
      <c r="JQ243">
        <v>18</v>
      </c>
      <c r="JR243">
        <v>489.656</v>
      </c>
      <c r="JS243">
        <v>511.556</v>
      </c>
      <c r="JT243">
        <v>14.9864</v>
      </c>
      <c r="JU243">
        <v>26.047</v>
      </c>
      <c r="JV243">
        <v>29.9999</v>
      </c>
      <c r="JW243">
        <v>26.2319</v>
      </c>
      <c r="JX243">
        <v>26.203</v>
      </c>
      <c r="JY243">
        <v>28.1822</v>
      </c>
      <c r="JZ243">
        <v>38.2806</v>
      </c>
      <c r="KA243">
        <v>36.6183</v>
      </c>
      <c r="KB243">
        <v>14.9863</v>
      </c>
      <c r="KC243">
        <v>553.874</v>
      </c>
      <c r="KD243">
        <v>9.299329999999999</v>
      </c>
      <c r="KE243">
        <v>100.508</v>
      </c>
      <c r="KF243">
        <v>100.926</v>
      </c>
    </row>
    <row r="244" spans="1:292">
      <c r="A244">
        <v>226</v>
      </c>
      <c r="B244">
        <v>1679512960</v>
      </c>
      <c r="C244">
        <v>4372.5</v>
      </c>
      <c r="D244" t="s">
        <v>886</v>
      </c>
      <c r="E244" t="s">
        <v>887</v>
      </c>
      <c r="F244">
        <v>5</v>
      </c>
      <c r="G244" t="s">
        <v>821</v>
      </c>
      <c r="H244">
        <v>1679512952.462963</v>
      </c>
      <c r="I244">
        <f>(J244)/1000</f>
        <v>0</v>
      </c>
      <c r="J244">
        <f>IF(DO244, AM244, AG244)</f>
        <v>0</v>
      </c>
      <c r="K244">
        <f>IF(DO244, AH244, AF244)</f>
        <v>0</v>
      </c>
      <c r="L244">
        <f>DQ244 - IF(AT244&gt;1, K244*DK244*100.0/(AV244*EE244), 0)</f>
        <v>0</v>
      </c>
      <c r="M244">
        <f>((S244-I244/2)*L244-K244)/(S244+I244/2)</f>
        <v>0</v>
      </c>
      <c r="N244">
        <f>M244*(DX244+DY244)/1000.0</f>
        <v>0</v>
      </c>
      <c r="O244">
        <f>(DQ244 - IF(AT244&gt;1, K244*DK244*100.0/(AV244*EE244), 0))*(DX244+DY244)/1000.0</f>
        <v>0</v>
      </c>
      <c r="P244">
        <f>2.0/((1/R244-1/Q244)+SIGN(R244)*SQRT((1/R244-1/Q244)*(1/R244-1/Q244) + 4*DL244/((DL244+1)*(DL244+1))*(2*1/R244*1/Q244-1/Q244*1/Q244)))</f>
        <v>0</v>
      </c>
      <c r="Q244">
        <f>IF(LEFT(DM244,1)&lt;&gt;"0",IF(LEFT(DM244,1)="1",3.0,DN244),$D$5+$E$5*(EE244*DX244/($K$5*1000))+$F$5*(EE244*DX244/($K$5*1000))*MAX(MIN(DK244,$J$5),$I$5)*MAX(MIN(DK244,$J$5),$I$5)+$G$5*MAX(MIN(DK244,$J$5),$I$5)*(EE244*DX244/($K$5*1000))+$H$5*(EE244*DX244/($K$5*1000))*(EE244*DX244/($K$5*1000)))</f>
        <v>0</v>
      </c>
      <c r="R244">
        <f>I244*(1000-(1000*0.61365*exp(17.502*V244/(240.97+V244))/(DX244+DY244)+DS244)/2)/(1000*0.61365*exp(17.502*V244/(240.97+V244))/(DX244+DY244)-DS244)</f>
        <v>0</v>
      </c>
      <c r="S244">
        <f>1/((DL244+1)/(P244/1.6)+1/(Q244/1.37)) + DL244/((DL244+1)/(P244/1.6) + DL244/(Q244/1.37))</f>
        <v>0</v>
      </c>
      <c r="T244">
        <f>(DG244*DJ244)</f>
        <v>0</v>
      </c>
      <c r="U244">
        <f>(DZ244+(T244+2*0.95*5.67E-8*(((DZ244+$B$9)+273)^4-(DZ244+273)^4)-44100*I244)/(1.84*29.3*Q244+8*0.95*5.67E-8*(DZ244+273)^3))</f>
        <v>0</v>
      </c>
      <c r="V244">
        <f>($C$9*EA244+$D$9*EB244+$E$9*U244)</f>
        <v>0</v>
      </c>
      <c r="W244">
        <f>0.61365*exp(17.502*V244/(240.97+V244))</f>
        <v>0</v>
      </c>
      <c r="X244">
        <f>(Y244/Z244*100)</f>
        <v>0</v>
      </c>
      <c r="Y244">
        <f>DS244*(DX244+DY244)/1000</f>
        <v>0</v>
      </c>
      <c r="Z244">
        <f>0.61365*exp(17.502*DZ244/(240.97+DZ244))</f>
        <v>0</v>
      </c>
      <c r="AA244">
        <f>(W244-DS244*(DX244+DY244)/1000)</f>
        <v>0</v>
      </c>
      <c r="AB244">
        <f>(-I244*44100)</f>
        <v>0</v>
      </c>
      <c r="AC244">
        <f>2*29.3*Q244*0.92*(DZ244-V244)</f>
        <v>0</v>
      </c>
      <c r="AD244">
        <f>2*0.95*5.67E-8*(((DZ244+$B$9)+273)^4-(V244+273)^4)</f>
        <v>0</v>
      </c>
      <c r="AE244">
        <f>T244+AD244+AB244+AC244</f>
        <v>0</v>
      </c>
      <c r="AF244">
        <f>DW244*AT244*(DR244-DQ244*(1000-AT244*DT244)/(1000-AT244*DS244))/(100*DK244)</f>
        <v>0</v>
      </c>
      <c r="AG244">
        <f>1000*DW244*AT244*(DS244-DT244)/(100*DK244*(1000-AT244*DS244))</f>
        <v>0</v>
      </c>
      <c r="AH244">
        <f>(AI244 - AJ244 - DX244*1E3/(8.314*(DZ244+273.15)) * AL244/DW244 * AK244) * DW244/(100*DK244) * (1000 - DT244)/1000</f>
        <v>0</v>
      </c>
      <c r="AI244">
        <v>543.9197219743986</v>
      </c>
      <c r="AJ244">
        <v>525.1066606060602</v>
      </c>
      <c r="AK244">
        <v>3.355781269191905</v>
      </c>
      <c r="AL244">
        <v>67.30913549146528</v>
      </c>
      <c r="AM244">
        <f>(AO244 - AN244 + DX244*1E3/(8.314*(DZ244+273.15)) * AQ244/DW244 * AP244) * DW244/(100*DK244) * 1000/(1000 - AO244)</f>
        <v>0</v>
      </c>
      <c r="AN244">
        <v>9.223062056070159</v>
      </c>
      <c r="AO244">
        <v>9.412301878787881</v>
      </c>
      <c r="AP244">
        <v>-3.470112565934422E-05</v>
      </c>
      <c r="AQ244">
        <v>94.11788988098148</v>
      </c>
      <c r="AR244">
        <v>0</v>
      </c>
      <c r="AS244">
        <v>0</v>
      </c>
      <c r="AT244">
        <f>IF(AR244*$H$15&gt;=AV244,1.0,(AV244/(AV244-AR244*$H$15)))</f>
        <v>0</v>
      </c>
      <c r="AU244">
        <f>(AT244-1)*100</f>
        <v>0</v>
      </c>
      <c r="AV244">
        <f>MAX(0,($B$15+$C$15*EE244)/(1+$D$15*EE244)*DX244/(DZ244+273)*$E$15)</f>
        <v>0</v>
      </c>
      <c r="AW244" t="s">
        <v>429</v>
      </c>
      <c r="AX244" t="s">
        <v>429</v>
      </c>
      <c r="AY244">
        <v>0</v>
      </c>
      <c r="AZ244">
        <v>0</v>
      </c>
      <c r="BA244">
        <f>1-AY244/AZ244</f>
        <v>0</v>
      </c>
      <c r="BB244">
        <v>0</v>
      </c>
      <c r="BC244" t="s">
        <v>429</v>
      </c>
      <c r="BD244" t="s">
        <v>429</v>
      </c>
      <c r="BE244">
        <v>0</v>
      </c>
      <c r="BF244">
        <v>0</v>
      </c>
      <c r="BG244">
        <f>1-BE244/BF244</f>
        <v>0</v>
      </c>
      <c r="BH244">
        <v>0.5</v>
      </c>
      <c r="BI244">
        <f>DH244</f>
        <v>0</v>
      </c>
      <c r="BJ244">
        <f>K244</f>
        <v>0</v>
      </c>
      <c r="BK244">
        <f>BG244*BH244*BI244</f>
        <v>0</v>
      </c>
      <c r="BL244">
        <f>(BJ244-BB244)/BI244</f>
        <v>0</v>
      </c>
      <c r="BM244">
        <f>(AZ244-BF244)/BF244</f>
        <v>0</v>
      </c>
      <c r="BN244">
        <f>AY244/(BA244+AY244/BF244)</f>
        <v>0</v>
      </c>
      <c r="BO244" t="s">
        <v>429</v>
      </c>
      <c r="BP244">
        <v>0</v>
      </c>
      <c r="BQ244">
        <f>IF(BP244&lt;&gt;0, BP244, BN244)</f>
        <v>0</v>
      </c>
      <c r="BR244">
        <f>1-BQ244/BF244</f>
        <v>0</v>
      </c>
      <c r="BS244">
        <f>(BF244-BE244)/(BF244-BQ244)</f>
        <v>0</v>
      </c>
      <c r="BT244">
        <f>(AZ244-BF244)/(AZ244-BQ244)</f>
        <v>0</v>
      </c>
      <c r="BU244">
        <f>(BF244-BE244)/(BF244-AY244)</f>
        <v>0</v>
      </c>
      <c r="BV244">
        <f>(AZ244-BF244)/(AZ244-AY244)</f>
        <v>0</v>
      </c>
      <c r="BW244">
        <f>(BS244*BQ244/BE244)</f>
        <v>0</v>
      </c>
      <c r="BX244">
        <f>(1-BW244)</f>
        <v>0</v>
      </c>
      <c r="DG244">
        <f>$B$13*EF244+$C$13*EG244+$F$13*ER244*(1-EU244)</f>
        <v>0</v>
      </c>
      <c r="DH244">
        <f>DG244*DI244</f>
        <v>0</v>
      </c>
      <c r="DI244">
        <f>($B$13*$D$11+$C$13*$D$11+$F$13*((FE244+EW244)/MAX(FE244+EW244+FF244, 0.1)*$I$11+FF244/MAX(FE244+EW244+FF244, 0.1)*$J$11))/($B$13+$C$13+$F$13)</f>
        <v>0</v>
      </c>
      <c r="DJ244">
        <f>($B$13*$K$11+$C$13*$K$11+$F$13*((FE244+EW244)/MAX(FE244+EW244+FF244, 0.1)*$P$11+FF244/MAX(FE244+EW244+FF244, 0.1)*$Q$11))/($B$13+$C$13+$F$13)</f>
        <v>0</v>
      </c>
      <c r="DK244">
        <v>2.18</v>
      </c>
      <c r="DL244">
        <v>0.5</v>
      </c>
      <c r="DM244" t="s">
        <v>430</v>
      </c>
      <c r="DN244">
        <v>2</v>
      </c>
      <c r="DO244" t="b">
        <v>1</v>
      </c>
      <c r="DP244">
        <v>1679512952.462963</v>
      </c>
      <c r="DQ244">
        <v>496.8544814814816</v>
      </c>
      <c r="DR244">
        <v>524.1907777777777</v>
      </c>
      <c r="DS244">
        <v>9.418805185185185</v>
      </c>
      <c r="DT244">
        <v>9.237324444444445</v>
      </c>
      <c r="DU244">
        <v>497.6137407407408</v>
      </c>
      <c r="DV244">
        <v>9.390769629629631</v>
      </c>
      <c r="DW244">
        <v>499.9965925925925</v>
      </c>
      <c r="DX244">
        <v>89.95084074074074</v>
      </c>
      <c r="DY244">
        <v>0.1000319555555556</v>
      </c>
      <c r="DZ244">
        <v>18.95782962962963</v>
      </c>
      <c r="EA244">
        <v>20.00526666666667</v>
      </c>
      <c r="EB244">
        <v>999.9000000000001</v>
      </c>
      <c r="EC244">
        <v>0</v>
      </c>
      <c r="ED244">
        <v>0</v>
      </c>
      <c r="EE244">
        <v>10008.23703703704</v>
      </c>
      <c r="EF244">
        <v>0</v>
      </c>
      <c r="EG244">
        <v>12.47244814814815</v>
      </c>
      <c r="EH244">
        <v>-27.33637037037037</v>
      </c>
      <c r="EI244">
        <v>501.5787037037037</v>
      </c>
      <c r="EJ244">
        <v>529.0778148148148</v>
      </c>
      <c r="EK244">
        <v>0.1814802222222222</v>
      </c>
      <c r="EL244">
        <v>524.1907777777777</v>
      </c>
      <c r="EM244">
        <v>9.237324444444445</v>
      </c>
      <c r="EN244">
        <v>0.8472295185185184</v>
      </c>
      <c r="EO244">
        <v>0.8309050370370371</v>
      </c>
      <c r="EP244">
        <v>4.524244444444444</v>
      </c>
      <c r="EQ244">
        <v>4.24651037037037</v>
      </c>
      <c r="ER244">
        <v>2000.021851851852</v>
      </c>
      <c r="ES244">
        <v>0.9800048888888889</v>
      </c>
      <c r="ET244">
        <v>0.0199953</v>
      </c>
      <c r="EU244">
        <v>0</v>
      </c>
      <c r="EV244">
        <v>200.9555925925926</v>
      </c>
      <c r="EW244">
        <v>5.00078</v>
      </c>
      <c r="EX244">
        <v>3997.312222222222</v>
      </c>
      <c r="EY244">
        <v>16379.84074074074</v>
      </c>
      <c r="EZ244">
        <v>39.21725925925926</v>
      </c>
      <c r="FA244">
        <v>40.38859259259259</v>
      </c>
      <c r="FB244">
        <v>40.19899999999999</v>
      </c>
      <c r="FC244">
        <v>39.98822222222221</v>
      </c>
      <c r="FD244">
        <v>39.61788888888889</v>
      </c>
      <c r="FE244">
        <v>1955.131851851852</v>
      </c>
      <c r="FF244">
        <v>39.89000000000001</v>
      </c>
      <c r="FG244">
        <v>0</v>
      </c>
      <c r="FH244">
        <v>1679512942</v>
      </c>
      <c r="FI244">
        <v>0</v>
      </c>
      <c r="FJ244">
        <v>200.92996</v>
      </c>
      <c r="FK244">
        <v>-0.1693846231210076</v>
      </c>
      <c r="FL244">
        <v>-14.88769225700791</v>
      </c>
      <c r="FM244">
        <v>3997.2872</v>
      </c>
      <c r="FN244">
        <v>15</v>
      </c>
      <c r="FO244">
        <v>0</v>
      </c>
      <c r="FP244" t="s">
        <v>431</v>
      </c>
      <c r="FQ244">
        <v>1679456443.1</v>
      </c>
      <c r="FR244">
        <v>1679456433.1</v>
      </c>
      <c r="FS244">
        <v>0</v>
      </c>
      <c r="FT244">
        <v>-0.109</v>
      </c>
      <c r="FU244">
        <v>0.019</v>
      </c>
      <c r="FV244">
        <v>-0.823</v>
      </c>
      <c r="FW244">
        <v>0.271</v>
      </c>
      <c r="FX244">
        <v>420</v>
      </c>
      <c r="FY244">
        <v>24</v>
      </c>
      <c r="FZ244">
        <v>0.71</v>
      </c>
      <c r="GA244">
        <v>0.25</v>
      </c>
      <c r="GB244">
        <v>-26.96194</v>
      </c>
      <c r="GC244">
        <v>-6.304635647279463</v>
      </c>
      <c r="GD244">
        <v>0.645388148636152</v>
      </c>
      <c r="GE244">
        <v>0</v>
      </c>
      <c r="GF244">
        <v>0.181828525</v>
      </c>
      <c r="GG244">
        <v>0.06157111069418324</v>
      </c>
      <c r="GH244">
        <v>0.01958600093177203</v>
      </c>
      <c r="GI244">
        <v>1</v>
      </c>
      <c r="GJ244">
        <v>1</v>
      </c>
      <c r="GK244">
        <v>2</v>
      </c>
      <c r="GL244" t="s">
        <v>432</v>
      </c>
      <c r="GM244">
        <v>3.1012</v>
      </c>
      <c r="GN244">
        <v>2.73534</v>
      </c>
      <c r="GO244">
        <v>0.10336</v>
      </c>
      <c r="GP244">
        <v>0.107211</v>
      </c>
      <c r="GQ244">
        <v>0.0543028</v>
      </c>
      <c r="GR244">
        <v>0.0542473</v>
      </c>
      <c r="GS244">
        <v>23088.8</v>
      </c>
      <c r="GT244">
        <v>22702.5</v>
      </c>
      <c r="GU244">
        <v>26290</v>
      </c>
      <c r="GV244">
        <v>25759</v>
      </c>
      <c r="GW244">
        <v>39934.2</v>
      </c>
      <c r="GX244">
        <v>37190</v>
      </c>
      <c r="GY244">
        <v>46003.8</v>
      </c>
      <c r="GZ244">
        <v>42542.8</v>
      </c>
      <c r="HA244">
        <v>1.9186</v>
      </c>
      <c r="HB244">
        <v>1.9335</v>
      </c>
      <c r="HC244">
        <v>0.0190213</v>
      </c>
      <c r="HD244">
        <v>0</v>
      </c>
      <c r="HE244">
        <v>19.7047</v>
      </c>
      <c r="HF244">
        <v>999.9</v>
      </c>
      <c r="HG244">
        <v>35.5</v>
      </c>
      <c r="HH244">
        <v>29.7</v>
      </c>
      <c r="HI244">
        <v>16.5272</v>
      </c>
      <c r="HJ244">
        <v>61.5234</v>
      </c>
      <c r="HK244">
        <v>25.8013</v>
      </c>
      <c r="HL244">
        <v>1</v>
      </c>
      <c r="HM244">
        <v>-0.0837348</v>
      </c>
      <c r="HN244">
        <v>4.45966</v>
      </c>
      <c r="HO244">
        <v>20.2202</v>
      </c>
      <c r="HP244">
        <v>5.21624</v>
      </c>
      <c r="HQ244">
        <v>11.98</v>
      </c>
      <c r="HR244">
        <v>4.96475</v>
      </c>
      <c r="HS244">
        <v>3.27403</v>
      </c>
      <c r="HT244">
        <v>9999</v>
      </c>
      <c r="HU244">
        <v>9999</v>
      </c>
      <c r="HV244">
        <v>9999</v>
      </c>
      <c r="HW244">
        <v>936.8</v>
      </c>
      <c r="HX244">
        <v>1.86417</v>
      </c>
      <c r="HY244">
        <v>1.8602</v>
      </c>
      <c r="HZ244">
        <v>1.85837</v>
      </c>
      <c r="IA244">
        <v>1.85989</v>
      </c>
      <c r="IB244">
        <v>1.8599</v>
      </c>
      <c r="IC244">
        <v>1.85835</v>
      </c>
      <c r="ID244">
        <v>1.85741</v>
      </c>
      <c r="IE244">
        <v>1.85237</v>
      </c>
      <c r="IF244">
        <v>0</v>
      </c>
      <c r="IG244">
        <v>0</v>
      </c>
      <c r="IH244">
        <v>0</v>
      </c>
      <c r="II244">
        <v>0</v>
      </c>
      <c r="IJ244" t="s">
        <v>433</v>
      </c>
      <c r="IK244" t="s">
        <v>434</v>
      </c>
      <c r="IL244" t="s">
        <v>435</v>
      </c>
      <c r="IM244" t="s">
        <v>435</v>
      </c>
      <c r="IN244" t="s">
        <v>435</v>
      </c>
      <c r="IO244" t="s">
        <v>435</v>
      </c>
      <c r="IP244">
        <v>0</v>
      </c>
      <c r="IQ244">
        <v>100</v>
      </c>
      <c r="IR244">
        <v>100</v>
      </c>
      <c r="IS244">
        <v>-0.771</v>
      </c>
      <c r="IT244">
        <v>0.028</v>
      </c>
      <c r="IU244">
        <v>-0.3228139330668147</v>
      </c>
      <c r="IV244">
        <v>-0.001399286051689175</v>
      </c>
      <c r="IW244">
        <v>1.297619083215453E-06</v>
      </c>
      <c r="IX244">
        <v>-4.997941095464379E-10</v>
      </c>
      <c r="IY244">
        <v>-0.005634625857734406</v>
      </c>
      <c r="IZ244">
        <v>-0.003512179546530375</v>
      </c>
      <c r="JA244">
        <v>0.0008073039280847738</v>
      </c>
      <c r="JB244">
        <v>-5.485301315548657E-06</v>
      </c>
      <c r="JC244">
        <v>2</v>
      </c>
      <c r="JD244">
        <v>1997</v>
      </c>
      <c r="JE244">
        <v>1</v>
      </c>
      <c r="JF244">
        <v>25</v>
      </c>
      <c r="JG244">
        <v>941.9</v>
      </c>
      <c r="JH244">
        <v>942.1</v>
      </c>
      <c r="JI244">
        <v>1.43921</v>
      </c>
      <c r="JJ244">
        <v>2.63184</v>
      </c>
      <c r="JK244">
        <v>1.49658</v>
      </c>
      <c r="JL244">
        <v>2.39014</v>
      </c>
      <c r="JM244">
        <v>1.54907</v>
      </c>
      <c r="JN244">
        <v>2.36206</v>
      </c>
      <c r="JO244">
        <v>34.715</v>
      </c>
      <c r="JP244">
        <v>24.1751</v>
      </c>
      <c r="JQ244">
        <v>18</v>
      </c>
      <c r="JR244">
        <v>489.866</v>
      </c>
      <c r="JS244">
        <v>511.332</v>
      </c>
      <c r="JT244">
        <v>14.9848</v>
      </c>
      <c r="JU244">
        <v>26.0428</v>
      </c>
      <c r="JV244">
        <v>29.9998</v>
      </c>
      <c r="JW244">
        <v>26.2275</v>
      </c>
      <c r="JX244">
        <v>26.1987</v>
      </c>
      <c r="JY244">
        <v>28.9071</v>
      </c>
      <c r="JZ244">
        <v>38.2806</v>
      </c>
      <c r="KA244">
        <v>36.2472</v>
      </c>
      <c r="KB244">
        <v>14.9797</v>
      </c>
      <c r="KC244">
        <v>573.912</v>
      </c>
      <c r="KD244">
        <v>9.299329999999999</v>
      </c>
      <c r="KE244">
        <v>100.507</v>
      </c>
      <c r="KF244">
        <v>100.926</v>
      </c>
    </row>
    <row r="245" spans="1:292">
      <c r="A245">
        <v>227</v>
      </c>
      <c r="B245">
        <v>1679512965</v>
      </c>
      <c r="C245">
        <v>4377.5</v>
      </c>
      <c r="D245" t="s">
        <v>888</v>
      </c>
      <c r="E245" t="s">
        <v>889</v>
      </c>
      <c r="F245">
        <v>5</v>
      </c>
      <c r="G245" t="s">
        <v>821</v>
      </c>
      <c r="H245">
        <v>1679512957.481482</v>
      </c>
      <c r="I245">
        <f>(J245)/1000</f>
        <v>0</v>
      </c>
      <c r="J245">
        <f>IF(DO245, AM245, AG245)</f>
        <v>0</v>
      </c>
      <c r="K245">
        <f>IF(DO245, AH245, AF245)</f>
        <v>0</v>
      </c>
      <c r="L245">
        <f>DQ245 - IF(AT245&gt;1, K245*DK245*100.0/(AV245*EE245), 0)</f>
        <v>0</v>
      </c>
      <c r="M245">
        <f>((S245-I245/2)*L245-K245)/(S245+I245/2)</f>
        <v>0</v>
      </c>
      <c r="N245">
        <f>M245*(DX245+DY245)/1000.0</f>
        <v>0</v>
      </c>
      <c r="O245">
        <f>(DQ245 - IF(AT245&gt;1, K245*DK245*100.0/(AV245*EE245), 0))*(DX245+DY245)/1000.0</f>
        <v>0</v>
      </c>
      <c r="P245">
        <f>2.0/((1/R245-1/Q245)+SIGN(R245)*SQRT((1/R245-1/Q245)*(1/R245-1/Q245) + 4*DL245/((DL245+1)*(DL245+1))*(2*1/R245*1/Q245-1/Q245*1/Q245)))</f>
        <v>0</v>
      </c>
      <c r="Q245">
        <f>IF(LEFT(DM245,1)&lt;&gt;"0",IF(LEFT(DM245,1)="1",3.0,DN245),$D$5+$E$5*(EE245*DX245/($K$5*1000))+$F$5*(EE245*DX245/($K$5*1000))*MAX(MIN(DK245,$J$5),$I$5)*MAX(MIN(DK245,$J$5),$I$5)+$G$5*MAX(MIN(DK245,$J$5),$I$5)*(EE245*DX245/($K$5*1000))+$H$5*(EE245*DX245/($K$5*1000))*(EE245*DX245/($K$5*1000)))</f>
        <v>0</v>
      </c>
      <c r="R245">
        <f>I245*(1000-(1000*0.61365*exp(17.502*V245/(240.97+V245))/(DX245+DY245)+DS245)/2)/(1000*0.61365*exp(17.502*V245/(240.97+V245))/(DX245+DY245)-DS245)</f>
        <v>0</v>
      </c>
      <c r="S245">
        <f>1/((DL245+1)/(P245/1.6)+1/(Q245/1.37)) + DL245/((DL245+1)/(P245/1.6) + DL245/(Q245/1.37))</f>
        <v>0</v>
      </c>
      <c r="T245">
        <f>(DG245*DJ245)</f>
        <v>0</v>
      </c>
      <c r="U245">
        <f>(DZ245+(T245+2*0.95*5.67E-8*(((DZ245+$B$9)+273)^4-(DZ245+273)^4)-44100*I245)/(1.84*29.3*Q245+8*0.95*5.67E-8*(DZ245+273)^3))</f>
        <v>0</v>
      </c>
      <c r="V245">
        <f>($C$9*EA245+$D$9*EB245+$E$9*U245)</f>
        <v>0</v>
      </c>
      <c r="W245">
        <f>0.61365*exp(17.502*V245/(240.97+V245))</f>
        <v>0</v>
      </c>
      <c r="X245">
        <f>(Y245/Z245*100)</f>
        <v>0</v>
      </c>
      <c r="Y245">
        <f>DS245*(DX245+DY245)/1000</f>
        <v>0</v>
      </c>
      <c r="Z245">
        <f>0.61365*exp(17.502*DZ245/(240.97+DZ245))</f>
        <v>0</v>
      </c>
      <c r="AA245">
        <f>(W245-DS245*(DX245+DY245)/1000)</f>
        <v>0</v>
      </c>
      <c r="AB245">
        <f>(-I245*44100)</f>
        <v>0</v>
      </c>
      <c r="AC245">
        <f>2*29.3*Q245*0.92*(DZ245-V245)</f>
        <v>0</v>
      </c>
      <c r="AD245">
        <f>2*0.95*5.67E-8*(((DZ245+$B$9)+273)^4-(V245+273)^4)</f>
        <v>0</v>
      </c>
      <c r="AE245">
        <f>T245+AD245+AB245+AC245</f>
        <v>0</v>
      </c>
      <c r="AF245">
        <f>DW245*AT245*(DR245-DQ245*(1000-AT245*DT245)/(1000-AT245*DS245))/(100*DK245)</f>
        <v>0</v>
      </c>
      <c r="AG245">
        <f>1000*DW245*AT245*(DS245-DT245)/(100*DK245*(1000-AT245*DS245))</f>
        <v>0</v>
      </c>
      <c r="AH245">
        <f>(AI245 - AJ245 - DX245*1E3/(8.314*(DZ245+273.15)) * AL245/DW245 * AK245) * DW245/(100*DK245) * (1000 - DT245)/1000</f>
        <v>0</v>
      </c>
      <c r="AI245">
        <v>560.9004110868996</v>
      </c>
      <c r="AJ245">
        <v>541.9362969696967</v>
      </c>
      <c r="AK245">
        <v>3.364407567737985</v>
      </c>
      <c r="AL245">
        <v>67.30913549146528</v>
      </c>
      <c r="AM245">
        <f>(AO245 - AN245 + DX245*1E3/(8.314*(DZ245+273.15)) * AQ245/DW245 * AP245) * DW245/(100*DK245) * 1000/(1000 - AO245)</f>
        <v>0</v>
      </c>
      <c r="AN245">
        <v>9.240489851674672</v>
      </c>
      <c r="AO245">
        <v>9.418864545454547</v>
      </c>
      <c r="AP245">
        <v>2.957816962592553E-05</v>
      </c>
      <c r="AQ245">
        <v>94.11788988098148</v>
      </c>
      <c r="AR245">
        <v>0</v>
      </c>
      <c r="AS245">
        <v>0</v>
      </c>
      <c r="AT245">
        <f>IF(AR245*$H$15&gt;=AV245,1.0,(AV245/(AV245-AR245*$H$15)))</f>
        <v>0</v>
      </c>
      <c r="AU245">
        <f>(AT245-1)*100</f>
        <v>0</v>
      </c>
      <c r="AV245">
        <f>MAX(0,($B$15+$C$15*EE245)/(1+$D$15*EE245)*DX245/(DZ245+273)*$E$15)</f>
        <v>0</v>
      </c>
      <c r="AW245" t="s">
        <v>429</v>
      </c>
      <c r="AX245" t="s">
        <v>429</v>
      </c>
      <c r="AY245">
        <v>0</v>
      </c>
      <c r="AZ245">
        <v>0</v>
      </c>
      <c r="BA245">
        <f>1-AY245/AZ245</f>
        <v>0</v>
      </c>
      <c r="BB245">
        <v>0</v>
      </c>
      <c r="BC245" t="s">
        <v>429</v>
      </c>
      <c r="BD245" t="s">
        <v>429</v>
      </c>
      <c r="BE245">
        <v>0</v>
      </c>
      <c r="BF245">
        <v>0</v>
      </c>
      <c r="BG245">
        <f>1-BE245/BF245</f>
        <v>0</v>
      </c>
      <c r="BH245">
        <v>0.5</v>
      </c>
      <c r="BI245">
        <f>DH245</f>
        <v>0</v>
      </c>
      <c r="BJ245">
        <f>K245</f>
        <v>0</v>
      </c>
      <c r="BK245">
        <f>BG245*BH245*BI245</f>
        <v>0</v>
      </c>
      <c r="BL245">
        <f>(BJ245-BB245)/BI245</f>
        <v>0</v>
      </c>
      <c r="BM245">
        <f>(AZ245-BF245)/BF245</f>
        <v>0</v>
      </c>
      <c r="BN245">
        <f>AY245/(BA245+AY245/BF245)</f>
        <v>0</v>
      </c>
      <c r="BO245" t="s">
        <v>429</v>
      </c>
      <c r="BP245">
        <v>0</v>
      </c>
      <c r="BQ245">
        <f>IF(BP245&lt;&gt;0, BP245, BN245)</f>
        <v>0</v>
      </c>
      <c r="BR245">
        <f>1-BQ245/BF245</f>
        <v>0</v>
      </c>
      <c r="BS245">
        <f>(BF245-BE245)/(BF245-BQ245)</f>
        <v>0</v>
      </c>
      <c r="BT245">
        <f>(AZ245-BF245)/(AZ245-BQ245)</f>
        <v>0</v>
      </c>
      <c r="BU245">
        <f>(BF245-BE245)/(BF245-AY245)</f>
        <v>0</v>
      </c>
      <c r="BV245">
        <f>(AZ245-BF245)/(AZ245-AY245)</f>
        <v>0</v>
      </c>
      <c r="BW245">
        <f>(BS245*BQ245/BE245)</f>
        <v>0</v>
      </c>
      <c r="BX245">
        <f>(1-BW245)</f>
        <v>0</v>
      </c>
      <c r="DG245">
        <f>$B$13*EF245+$C$13*EG245+$F$13*ER245*(1-EU245)</f>
        <v>0</v>
      </c>
      <c r="DH245">
        <f>DG245*DI245</f>
        <v>0</v>
      </c>
      <c r="DI245">
        <f>($B$13*$D$11+$C$13*$D$11+$F$13*((FE245+EW245)/MAX(FE245+EW245+FF245, 0.1)*$I$11+FF245/MAX(FE245+EW245+FF245, 0.1)*$J$11))/($B$13+$C$13+$F$13)</f>
        <v>0</v>
      </c>
      <c r="DJ245">
        <f>($B$13*$K$11+$C$13*$K$11+$F$13*((FE245+EW245)/MAX(FE245+EW245+FF245, 0.1)*$P$11+FF245/MAX(FE245+EW245+FF245, 0.1)*$Q$11))/($B$13+$C$13+$F$13)</f>
        <v>0</v>
      </c>
      <c r="DK245">
        <v>2.18</v>
      </c>
      <c r="DL245">
        <v>0.5</v>
      </c>
      <c r="DM245" t="s">
        <v>430</v>
      </c>
      <c r="DN245">
        <v>2</v>
      </c>
      <c r="DO245" t="b">
        <v>1</v>
      </c>
      <c r="DP245">
        <v>1679512957.481482</v>
      </c>
      <c r="DQ245">
        <v>513.4813703703703</v>
      </c>
      <c r="DR245">
        <v>541.0891851851852</v>
      </c>
      <c r="DS245">
        <v>9.418377037037036</v>
      </c>
      <c r="DT245">
        <v>9.229654074074075</v>
      </c>
      <c r="DU245">
        <v>514.2483703703704</v>
      </c>
      <c r="DV245">
        <v>9.390346296296295</v>
      </c>
      <c r="DW245">
        <v>500.0010370370371</v>
      </c>
      <c r="DX245">
        <v>89.95031111111111</v>
      </c>
      <c r="DY245">
        <v>0.1000225185185185</v>
      </c>
      <c r="DZ245">
        <v>18.95785555555556</v>
      </c>
      <c r="EA245">
        <v>20.01188518518518</v>
      </c>
      <c r="EB245">
        <v>999.9000000000001</v>
      </c>
      <c r="EC245">
        <v>0</v>
      </c>
      <c r="ED245">
        <v>0</v>
      </c>
      <c r="EE245">
        <v>10001.74</v>
      </c>
      <c r="EF245">
        <v>0</v>
      </c>
      <c r="EG245">
        <v>12.47155185185185</v>
      </c>
      <c r="EH245">
        <v>-27.6079</v>
      </c>
      <c r="EI245">
        <v>518.3633703703704</v>
      </c>
      <c r="EJ245">
        <v>546.1297037037036</v>
      </c>
      <c r="EK245">
        <v>0.1887235185185185</v>
      </c>
      <c r="EL245">
        <v>541.0891851851852</v>
      </c>
      <c r="EM245">
        <v>9.229654074074075</v>
      </c>
      <c r="EN245">
        <v>0.8471859629629629</v>
      </c>
      <c r="EO245">
        <v>0.8302101481481481</v>
      </c>
      <c r="EP245">
        <v>4.523511481481481</v>
      </c>
      <c r="EQ245">
        <v>4.234598518518518</v>
      </c>
      <c r="ER245">
        <v>2000.03</v>
      </c>
      <c r="ES245">
        <v>0.9800046666666667</v>
      </c>
      <c r="ET245">
        <v>0.01999552962962963</v>
      </c>
      <c r="EU245">
        <v>0</v>
      </c>
      <c r="EV245">
        <v>200.9792962962963</v>
      </c>
      <c r="EW245">
        <v>5.00078</v>
      </c>
      <c r="EX245">
        <v>3996.039629629629</v>
      </c>
      <c r="EY245">
        <v>16379.9037037037</v>
      </c>
      <c r="EZ245">
        <v>39.16403703703704</v>
      </c>
      <c r="FA245">
        <v>40.31455555555555</v>
      </c>
      <c r="FB245">
        <v>40.11559259259258</v>
      </c>
      <c r="FC245">
        <v>39.88407407407407</v>
      </c>
      <c r="FD245">
        <v>39.55074074074074</v>
      </c>
      <c r="FE245">
        <v>1955.14</v>
      </c>
      <c r="FF245">
        <v>39.89000000000001</v>
      </c>
      <c r="FG245">
        <v>0</v>
      </c>
      <c r="FH245">
        <v>1679512947.4</v>
      </c>
      <c r="FI245">
        <v>0</v>
      </c>
      <c r="FJ245">
        <v>200.9714230769231</v>
      </c>
      <c r="FK245">
        <v>0.557572640781286</v>
      </c>
      <c r="FL245">
        <v>-15.14153843264027</v>
      </c>
      <c r="FM245">
        <v>3995.986538461538</v>
      </c>
      <c r="FN245">
        <v>15</v>
      </c>
      <c r="FO245">
        <v>0</v>
      </c>
      <c r="FP245" t="s">
        <v>431</v>
      </c>
      <c r="FQ245">
        <v>1679456443.1</v>
      </c>
      <c r="FR245">
        <v>1679456433.1</v>
      </c>
      <c r="FS245">
        <v>0</v>
      </c>
      <c r="FT245">
        <v>-0.109</v>
      </c>
      <c r="FU245">
        <v>0.019</v>
      </c>
      <c r="FV245">
        <v>-0.823</v>
      </c>
      <c r="FW245">
        <v>0.271</v>
      </c>
      <c r="FX245">
        <v>420</v>
      </c>
      <c r="FY245">
        <v>24</v>
      </c>
      <c r="FZ245">
        <v>0.71</v>
      </c>
      <c r="GA245">
        <v>0.25</v>
      </c>
      <c r="GB245">
        <v>-27.42963658536585</v>
      </c>
      <c r="GC245">
        <v>-3.374084320557539</v>
      </c>
      <c r="GD245">
        <v>0.3390251445859305</v>
      </c>
      <c r="GE245">
        <v>0</v>
      </c>
      <c r="GF245">
        <v>0.1800967317073171</v>
      </c>
      <c r="GG245">
        <v>0.07545850871080167</v>
      </c>
      <c r="GH245">
        <v>0.01823626756182732</v>
      </c>
      <c r="GI245">
        <v>1</v>
      </c>
      <c r="GJ245">
        <v>1</v>
      </c>
      <c r="GK245">
        <v>2</v>
      </c>
      <c r="GL245" t="s">
        <v>432</v>
      </c>
      <c r="GM245">
        <v>3.10123</v>
      </c>
      <c r="GN245">
        <v>2.73522</v>
      </c>
      <c r="GO245">
        <v>0.105726</v>
      </c>
      <c r="GP245">
        <v>0.10954</v>
      </c>
      <c r="GQ245">
        <v>0.0543306</v>
      </c>
      <c r="GR245">
        <v>0.0541617</v>
      </c>
      <c r="GS245">
        <v>23027.8</v>
      </c>
      <c r="GT245">
        <v>22642.9</v>
      </c>
      <c r="GU245">
        <v>26289.9</v>
      </c>
      <c r="GV245">
        <v>25758.6</v>
      </c>
      <c r="GW245">
        <v>39933.5</v>
      </c>
      <c r="GX245">
        <v>37193.4</v>
      </c>
      <c r="GY245">
        <v>46004</v>
      </c>
      <c r="GZ245">
        <v>42542.5</v>
      </c>
      <c r="HA245">
        <v>1.9187</v>
      </c>
      <c r="HB245">
        <v>1.93327</v>
      </c>
      <c r="HC245">
        <v>0.0194386</v>
      </c>
      <c r="HD245">
        <v>0</v>
      </c>
      <c r="HE245">
        <v>19.7017</v>
      </c>
      <c r="HF245">
        <v>999.9</v>
      </c>
      <c r="HG245">
        <v>35.3</v>
      </c>
      <c r="HH245">
        <v>29.8</v>
      </c>
      <c r="HI245">
        <v>16.5276</v>
      </c>
      <c r="HJ245">
        <v>60.6334</v>
      </c>
      <c r="HK245">
        <v>25.7853</v>
      </c>
      <c r="HL245">
        <v>1</v>
      </c>
      <c r="HM245">
        <v>-0.0841413</v>
      </c>
      <c r="HN245">
        <v>4.50953</v>
      </c>
      <c r="HO245">
        <v>20.2189</v>
      </c>
      <c r="HP245">
        <v>5.21549</v>
      </c>
      <c r="HQ245">
        <v>11.98</v>
      </c>
      <c r="HR245">
        <v>4.9647</v>
      </c>
      <c r="HS245">
        <v>3.27385</v>
      </c>
      <c r="HT245">
        <v>9999</v>
      </c>
      <c r="HU245">
        <v>9999</v>
      </c>
      <c r="HV245">
        <v>9999</v>
      </c>
      <c r="HW245">
        <v>936.8</v>
      </c>
      <c r="HX245">
        <v>1.86417</v>
      </c>
      <c r="HY245">
        <v>1.86018</v>
      </c>
      <c r="HZ245">
        <v>1.85837</v>
      </c>
      <c r="IA245">
        <v>1.85987</v>
      </c>
      <c r="IB245">
        <v>1.85989</v>
      </c>
      <c r="IC245">
        <v>1.85836</v>
      </c>
      <c r="ID245">
        <v>1.85737</v>
      </c>
      <c r="IE245">
        <v>1.85237</v>
      </c>
      <c r="IF245">
        <v>0</v>
      </c>
      <c r="IG245">
        <v>0</v>
      </c>
      <c r="IH245">
        <v>0</v>
      </c>
      <c r="II245">
        <v>0</v>
      </c>
      <c r="IJ245" t="s">
        <v>433</v>
      </c>
      <c r="IK245" t="s">
        <v>434</v>
      </c>
      <c r="IL245" t="s">
        <v>435</v>
      </c>
      <c r="IM245" t="s">
        <v>435</v>
      </c>
      <c r="IN245" t="s">
        <v>435</v>
      </c>
      <c r="IO245" t="s">
        <v>435</v>
      </c>
      <c r="IP245">
        <v>0</v>
      </c>
      <c r="IQ245">
        <v>100</v>
      </c>
      <c r="IR245">
        <v>100</v>
      </c>
      <c r="IS245">
        <v>-0.779</v>
      </c>
      <c r="IT245">
        <v>0.028</v>
      </c>
      <c r="IU245">
        <v>-0.3228139330668147</v>
      </c>
      <c r="IV245">
        <v>-0.001399286051689175</v>
      </c>
      <c r="IW245">
        <v>1.297619083215453E-06</v>
      </c>
      <c r="IX245">
        <v>-4.997941095464379E-10</v>
      </c>
      <c r="IY245">
        <v>-0.005634625857734406</v>
      </c>
      <c r="IZ245">
        <v>-0.003512179546530375</v>
      </c>
      <c r="JA245">
        <v>0.0008073039280847738</v>
      </c>
      <c r="JB245">
        <v>-5.485301315548657E-06</v>
      </c>
      <c r="JC245">
        <v>2</v>
      </c>
      <c r="JD245">
        <v>1997</v>
      </c>
      <c r="JE245">
        <v>1</v>
      </c>
      <c r="JF245">
        <v>25</v>
      </c>
      <c r="JG245">
        <v>942</v>
      </c>
      <c r="JH245">
        <v>942.2</v>
      </c>
      <c r="JI245">
        <v>1.47217</v>
      </c>
      <c r="JJ245">
        <v>2.63184</v>
      </c>
      <c r="JK245">
        <v>1.49658</v>
      </c>
      <c r="JL245">
        <v>2.39014</v>
      </c>
      <c r="JM245">
        <v>1.54907</v>
      </c>
      <c r="JN245">
        <v>2.3938</v>
      </c>
      <c r="JO245">
        <v>34.715</v>
      </c>
      <c r="JP245">
        <v>24.1751</v>
      </c>
      <c r="JQ245">
        <v>18</v>
      </c>
      <c r="JR245">
        <v>489.888</v>
      </c>
      <c r="JS245">
        <v>511.141</v>
      </c>
      <c r="JT245">
        <v>14.9767</v>
      </c>
      <c r="JU245">
        <v>26.0384</v>
      </c>
      <c r="JV245">
        <v>29.9999</v>
      </c>
      <c r="JW245">
        <v>26.2231</v>
      </c>
      <c r="JX245">
        <v>26.1943</v>
      </c>
      <c r="JY245">
        <v>29.5641</v>
      </c>
      <c r="JZ245">
        <v>38.2806</v>
      </c>
      <c r="KA245">
        <v>36.2472</v>
      </c>
      <c r="KB245">
        <v>14.9639</v>
      </c>
      <c r="KC245">
        <v>587.287</v>
      </c>
      <c r="KD245">
        <v>9.299329999999999</v>
      </c>
      <c r="KE245">
        <v>100.508</v>
      </c>
      <c r="KF245">
        <v>100.925</v>
      </c>
    </row>
    <row r="246" spans="1:292">
      <c r="A246">
        <v>228</v>
      </c>
      <c r="B246">
        <v>1679512970</v>
      </c>
      <c r="C246">
        <v>4382.5</v>
      </c>
      <c r="D246" t="s">
        <v>890</v>
      </c>
      <c r="E246" t="s">
        <v>891</v>
      </c>
      <c r="F246">
        <v>5</v>
      </c>
      <c r="G246" t="s">
        <v>821</v>
      </c>
      <c r="H246">
        <v>1679512962.5</v>
      </c>
      <c r="I246">
        <f>(J246)/1000</f>
        <v>0</v>
      </c>
      <c r="J246">
        <f>IF(DO246, AM246, AG246)</f>
        <v>0</v>
      </c>
      <c r="K246">
        <f>IF(DO246, AH246, AF246)</f>
        <v>0</v>
      </c>
      <c r="L246">
        <f>DQ246 - IF(AT246&gt;1, K246*DK246*100.0/(AV246*EE246), 0)</f>
        <v>0</v>
      </c>
      <c r="M246">
        <f>((S246-I246/2)*L246-K246)/(S246+I246/2)</f>
        <v>0</v>
      </c>
      <c r="N246">
        <f>M246*(DX246+DY246)/1000.0</f>
        <v>0</v>
      </c>
      <c r="O246">
        <f>(DQ246 - IF(AT246&gt;1, K246*DK246*100.0/(AV246*EE246), 0))*(DX246+DY246)/1000.0</f>
        <v>0</v>
      </c>
      <c r="P246">
        <f>2.0/((1/R246-1/Q246)+SIGN(R246)*SQRT((1/R246-1/Q246)*(1/R246-1/Q246) + 4*DL246/((DL246+1)*(DL246+1))*(2*1/R246*1/Q246-1/Q246*1/Q246)))</f>
        <v>0</v>
      </c>
      <c r="Q246">
        <f>IF(LEFT(DM246,1)&lt;&gt;"0",IF(LEFT(DM246,1)="1",3.0,DN246),$D$5+$E$5*(EE246*DX246/($K$5*1000))+$F$5*(EE246*DX246/($K$5*1000))*MAX(MIN(DK246,$J$5),$I$5)*MAX(MIN(DK246,$J$5),$I$5)+$G$5*MAX(MIN(DK246,$J$5),$I$5)*(EE246*DX246/($K$5*1000))+$H$5*(EE246*DX246/($K$5*1000))*(EE246*DX246/($K$5*1000)))</f>
        <v>0</v>
      </c>
      <c r="R246">
        <f>I246*(1000-(1000*0.61365*exp(17.502*V246/(240.97+V246))/(DX246+DY246)+DS246)/2)/(1000*0.61365*exp(17.502*V246/(240.97+V246))/(DX246+DY246)-DS246)</f>
        <v>0</v>
      </c>
      <c r="S246">
        <f>1/((DL246+1)/(P246/1.6)+1/(Q246/1.37)) + DL246/((DL246+1)/(P246/1.6) + DL246/(Q246/1.37))</f>
        <v>0</v>
      </c>
      <c r="T246">
        <f>(DG246*DJ246)</f>
        <v>0</v>
      </c>
      <c r="U246">
        <f>(DZ246+(T246+2*0.95*5.67E-8*(((DZ246+$B$9)+273)^4-(DZ246+273)^4)-44100*I246)/(1.84*29.3*Q246+8*0.95*5.67E-8*(DZ246+273)^3))</f>
        <v>0</v>
      </c>
      <c r="V246">
        <f>($C$9*EA246+$D$9*EB246+$E$9*U246)</f>
        <v>0</v>
      </c>
      <c r="W246">
        <f>0.61365*exp(17.502*V246/(240.97+V246))</f>
        <v>0</v>
      </c>
      <c r="X246">
        <f>(Y246/Z246*100)</f>
        <v>0</v>
      </c>
      <c r="Y246">
        <f>DS246*(DX246+DY246)/1000</f>
        <v>0</v>
      </c>
      <c r="Z246">
        <f>0.61365*exp(17.502*DZ246/(240.97+DZ246))</f>
        <v>0</v>
      </c>
      <c r="AA246">
        <f>(W246-DS246*(DX246+DY246)/1000)</f>
        <v>0</v>
      </c>
      <c r="AB246">
        <f>(-I246*44100)</f>
        <v>0</v>
      </c>
      <c r="AC246">
        <f>2*29.3*Q246*0.92*(DZ246-V246)</f>
        <v>0</v>
      </c>
      <c r="AD246">
        <f>2*0.95*5.67E-8*(((DZ246+$B$9)+273)^4-(V246+273)^4)</f>
        <v>0</v>
      </c>
      <c r="AE246">
        <f>T246+AD246+AB246+AC246</f>
        <v>0</v>
      </c>
      <c r="AF246">
        <f>DW246*AT246*(DR246-DQ246*(1000-AT246*DT246)/(1000-AT246*DS246))/(100*DK246)</f>
        <v>0</v>
      </c>
      <c r="AG246">
        <f>1000*DW246*AT246*(DS246-DT246)/(100*DK246*(1000-AT246*DS246))</f>
        <v>0</v>
      </c>
      <c r="AH246">
        <f>(AI246 - AJ246 - DX246*1E3/(8.314*(DZ246+273.15)) * AL246/DW246 * AK246) * DW246/(100*DK246) * (1000 - DT246)/1000</f>
        <v>0</v>
      </c>
      <c r="AI246">
        <v>577.7622804942697</v>
      </c>
      <c r="AJ246">
        <v>558.819903030303</v>
      </c>
      <c r="AK246">
        <v>3.372366499597744</v>
      </c>
      <c r="AL246">
        <v>67.30913549146528</v>
      </c>
      <c r="AM246">
        <f>(AO246 - AN246 + DX246*1E3/(8.314*(DZ246+273.15)) * AQ246/DW246 * AP246) * DW246/(100*DK246) * 1000/(1000 - AO246)</f>
        <v>0</v>
      </c>
      <c r="AN246">
        <v>9.222170890659836</v>
      </c>
      <c r="AO246">
        <v>9.414039333333335</v>
      </c>
      <c r="AP246">
        <v>-1.685551273892599E-05</v>
      </c>
      <c r="AQ246">
        <v>94.11788988098148</v>
      </c>
      <c r="AR246">
        <v>0</v>
      </c>
      <c r="AS246">
        <v>0</v>
      </c>
      <c r="AT246">
        <f>IF(AR246*$H$15&gt;=AV246,1.0,(AV246/(AV246-AR246*$H$15)))</f>
        <v>0</v>
      </c>
      <c r="AU246">
        <f>(AT246-1)*100</f>
        <v>0</v>
      </c>
      <c r="AV246">
        <f>MAX(0,($B$15+$C$15*EE246)/(1+$D$15*EE246)*DX246/(DZ246+273)*$E$15)</f>
        <v>0</v>
      </c>
      <c r="AW246" t="s">
        <v>429</v>
      </c>
      <c r="AX246" t="s">
        <v>429</v>
      </c>
      <c r="AY246">
        <v>0</v>
      </c>
      <c r="AZ246">
        <v>0</v>
      </c>
      <c r="BA246">
        <f>1-AY246/AZ246</f>
        <v>0</v>
      </c>
      <c r="BB246">
        <v>0</v>
      </c>
      <c r="BC246" t="s">
        <v>429</v>
      </c>
      <c r="BD246" t="s">
        <v>429</v>
      </c>
      <c r="BE246">
        <v>0</v>
      </c>
      <c r="BF246">
        <v>0</v>
      </c>
      <c r="BG246">
        <f>1-BE246/BF246</f>
        <v>0</v>
      </c>
      <c r="BH246">
        <v>0.5</v>
      </c>
      <c r="BI246">
        <f>DH246</f>
        <v>0</v>
      </c>
      <c r="BJ246">
        <f>K246</f>
        <v>0</v>
      </c>
      <c r="BK246">
        <f>BG246*BH246*BI246</f>
        <v>0</v>
      </c>
      <c r="BL246">
        <f>(BJ246-BB246)/BI246</f>
        <v>0</v>
      </c>
      <c r="BM246">
        <f>(AZ246-BF246)/BF246</f>
        <v>0</v>
      </c>
      <c r="BN246">
        <f>AY246/(BA246+AY246/BF246)</f>
        <v>0</v>
      </c>
      <c r="BO246" t="s">
        <v>429</v>
      </c>
      <c r="BP246">
        <v>0</v>
      </c>
      <c r="BQ246">
        <f>IF(BP246&lt;&gt;0, BP246, BN246)</f>
        <v>0</v>
      </c>
      <c r="BR246">
        <f>1-BQ246/BF246</f>
        <v>0</v>
      </c>
      <c r="BS246">
        <f>(BF246-BE246)/(BF246-BQ246)</f>
        <v>0</v>
      </c>
      <c r="BT246">
        <f>(AZ246-BF246)/(AZ246-BQ246)</f>
        <v>0</v>
      </c>
      <c r="BU246">
        <f>(BF246-BE246)/(BF246-AY246)</f>
        <v>0</v>
      </c>
      <c r="BV246">
        <f>(AZ246-BF246)/(AZ246-AY246)</f>
        <v>0</v>
      </c>
      <c r="BW246">
        <f>(BS246*BQ246/BE246)</f>
        <v>0</v>
      </c>
      <c r="BX246">
        <f>(1-BW246)</f>
        <v>0</v>
      </c>
      <c r="DG246">
        <f>$B$13*EF246+$C$13*EG246+$F$13*ER246*(1-EU246)</f>
        <v>0</v>
      </c>
      <c r="DH246">
        <f>DG246*DI246</f>
        <v>0</v>
      </c>
      <c r="DI246">
        <f>($B$13*$D$11+$C$13*$D$11+$F$13*((FE246+EW246)/MAX(FE246+EW246+FF246, 0.1)*$I$11+FF246/MAX(FE246+EW246+FF246, 0.1)*$J$11))/($B$13+$C$13+$F$13)</f>
        <v>0</v>
      </c>
      <c r="DJ246">
        <f>($B$13*$K$11+$C$13*$K$11+$F$13*((FE246+EW246)/MAX(FE246+EW246+FF246, 0.1)*$P$11+FF246/MAX(FE246+EW246+FF246, 0.1)*$Q$11))/($B$13+$C$13+$F$13)</f>
        <v>0</v>
      </c>
      <c r="DK246">
        <v>2.18</v>
      </c>
      <c r="DL246">
        <v>0.5</v>
      </c>
      <c r="DM246" t="s">
        <v>430</v>
      </c>
      <c r="DN246">
        <v>2</v>
      </c>
      <c r="DO246" t="b">
        <v>1</v>
      </c>
      <c r="DP246">
        <v>1679512962.5</v>
      </c>
      <c r="DQ246">
        <v>530.1899629629629</v>
      </c>
      <c r="DR246">
        <v>557.949074074074</v>
      </c>
      <c r="DS246">
        <v>9.415526296296296</v>
      </c>
      <c r="DT246">
        <v>9.229650740740741</v>
      </c>
      <c r="DU246">
        <v>530.9645185185186</v>
      </c>
      <c r="DV246">
        <v>9.387524074074074</v>
      </c>
      <c r="DW246">
        <v>500.0253333333333</v>
      </c>
      <c r="DX246">
        <v>89.95025185185185</v>
      </c>
      <c r="DY246">
        <v>0.1000100074074074</v>
      </c>
      <c r="DZ246">
        <v>18.95817407407407</v>
      </c>
      <c r="EA246">
        <v>20.01521111111111</v>
      </c>
      <c r="EB246">
        <v>999.9000000000001</v>
      </c>
      <c r="EC246">
        <v>0</v>
      </c>
      <c r="ED246">
        <v>0</v>
      </c>
      <c r="EE246">
        <v>9994.308888888887</v>
      </c>
      <c r="EF246">
        <v>0</v>
      </c>
      <c r="EG246">
        <v>12.46853333333333</v>
      </c>
      <c r="EH246">
        <v>-27.75915555555556</v>
      </c>
      <c r="EI246">
        <v>535.2292592592593</v>
      </c>
      <c r="EJ246">
        <v>563.1465185185185</v>
      </c>
      <c r="EK246">
        <v>0.1858757407407408</v>
      </c>
      <c r="EL246">
        <v>557.949074074074</v>
      </c>
      <c r="EM246">
        <v>9.229650740740741</v>
      </c>
      <c r="EN246">
        <v>0.846929</v>
      </c>
      <c r="EO246">
        <v>0.8302093703703705</v>
      </c>
      <c r="EP246">
        <v>4.519178148148148</v>
      </c>
      <c r="EQ246">
        <v>4.234590370370371</v>
      </c>
      <c r="ER246">
        <v>2000.014074074074</v>
      </c>
      <c r="ES246">
        <v>0.9800042222222224</v>
      </c>
      <c r="ET246">
        <v>0.01999597777777778</v>
      </c>
      <c r="EU246">
        <v>0</v>
      </c>
      <c r="EV246">
        <v>200.9653703703704</v>
      </c>
      <c r="EW246">
        <v>5.00078</v>
      </c>
      <c r="EX246">
        <v>3994.811111111112</v>
      </c>
      <c r="EY246">
        <v>16379.77037037037</v>
      </c>
      <c r="EZ246">
        <v>39.09914814814815</v>
      </c>
      <c r="FA246">
        <v>40.24040740740741</v>
      </c>
      <c r="FB246">
        <v>40.07396296296297</v>
      </c>
      <c r="FC246">
        <v>39.78455555555556</v>
      </c>
      <c r="FD246">
        <v>39.49751851851852</v>
      </c>
      <c r="FE246">
        <v>1955.124074074074</v>
      </c>
      <c r="FF246">
        <v>39.89000000000001</v>
      </c>
      <c r="FG246">
        <v>0</v>
      </c>
      <c r="FH246">
        <v>1679512952.2</v>
      </c>
      <c r="FI246">
        <v>0</v>
      </c>
      <c r="FJ246">
        <v>200.9373076923077</v>
      </c>
      <c r="FK246">
        <v>-0.6328889046122834</v>
      </c>
      <c r="FL246">
        <v>-13.295726488832</v>
      </c>
      <c r="FM246">
        <v>3994.827692307693</v>
      </c>
      <c r="FN246">
        <v>15</v>
      </c>
      <c r="FO246">
        <v>0</v>
      </c>
      <c r="FP246" t="s">
        <v>431</v>
      </c>
      <c r="FQ246">
        <v>1679456443.1</v>
      </c>
      <c r="FR246">
        <v>1679456433.1</v>
      </c>
      <c r="FS246">
        <v>0</v>
      </c>
      <c r="FT246">
        <v>-0.109</v>
      </c>
      <c r="FU246">
        <v>0.019</v>
      </c>
      <c r="FV246">
        <v>-0.823</v>
      </c>
      <c r="FW246">
        <v>0.271</v>
      </c>
      <c r="FX246">
        <v>420</v>
      </c>
      <c r="FY246">
        <v>24</v>
      </c>
      <c r="FZ246">
        <v>0.71</v>
      </c>
      <c r="GA246">
        <v>0.25</v>
      </c>
      <c r="GB246">
        <v>-27.63280731707317</v>
      </c>
      <c r="GC246">
        <v>-2.041043205574994</v>
      </c>
      <c r="GD246">
        <v>0.2288211202411432</v>
      </c>
      <c r="GE246">
        <v>0</v>
      </c>
      <c r="GF246">
        <v>0.1886539512195122</v>
      </c>
      <c r="GG246">
        <v>-0.0175401742160276</v>
      </c>
      <c r="GH246">
        <v>0.01253758766222052</v>
      </c>
      <c r="GI246">
        <v>1</v>
      </c>
      <c r="GJ246">
        <v>1</v>
      </c>
      <c r="GK246">
        <v>2</v>
      </c>
      <c r="GL246" t="s">
        <v>432</v>
      </c>
      <c r="GM246">
        <v>3.10099</v>
      </c>
      <c r="GN246">
        <v>2.73518</v>
      </c>
      <c r="GO246">
        <v>0.108059</v>
      </c>
      <c r="GP246">
        <v>0.111807</v>
      </c>
      <c r="GQ246">
        <v>0.0543099</v>
      </c>
      <c r="GR246">
        <v>0.0542181</v>
      </c>
      <c r="GS246">
        <v>22967.9</v>
      </c>
      <c r="GT246">
        <v>22585.3</v>
      </c>
      <c r="GU246">
        <v>26290.1</v>
      </c>
      <c r="GV246">
        <v>25758.6</v>
      </c>
      <c r="GW246">
        <v>39934.8</v>
      </c>
      <c r="GX246">
        <v>37191.6</v>
      </c>
      <c r="GY246">
        <v>46004.2</v>
      </c>
      <c r="GZ246">
        <v>42542.7</v>
      </c>
      <c r="HA246">
        <v>1.91838</v>
      </c>
      <c r="HB246">
        <v>1.93412</v>
      </c>
      <c r="HC246">
        <v>0.0192747</v>
      </c>
      <c r="HD246">
        <v>0</v>
      </c>
      <c r="HE246">
        <v>19.6992</v>
      </c>
      <c r="HF246">
        <v>999.9</v>
      </c>
      <c r="HG246">
        <v>35.3</v>
      </c>
      <c r="HH246">
        <v>29.7</v>
      </c>
      <c r="HI246">
        <v>16.4331</v>
      </c>
      <c r="HJ246">
        <v>60.6134</v>
      </c>
      <c r="HK246">
        <v>25.8614</v>
      </c>
      <c r="HL246">
        <v>1</v>
      </c>
      <c r="HM246">
        <v>-0.0840828</v>
      </c>
      <c r="HN246">
        <v>4.56059</v>
      </c>
      <c r="HO246">
        <v>20.2176</v>
      </c>
      <c r="HP246">
        <v>5.21579</v>
      </c>
      <c r="HQ246">
        <v>11.98</v>
      </c>
      <c r="HR246">
        <v>4.9648</v>
      </c>
      <c r="HS246">
        <v>3.27383</v>
      </c>
      <c r="HT246">
        <v>9999</v>
      </c>
      <c r="HU246">
        <v>9999</v>
      </c>
      <c r="HV246">
        <v>9999</v>
      </c>
      <c r="HW246">
        <v>936.8</v>
      </c>
      <c r="HX246">
        <v>1.86417</v>
      </c>
      <c r="HY246">
        <v>1.86017</v>
      </c>
      <c r="HZ246">
        <v>1.85837</v>
      </c>
      <c r="IA246">
        <v>1.85988</v>
      </c>
      <c r="IB246">
        <v>1.8599</v>
      </c>
      <c r="IC246">
        <v>1.85834</v>
      </c>
      <c r="ID246">
        <v>1.85737</v>
      </c>
      <c r="IE246">
        <v>1.85238</v>
      </c>
      <c r="IF246">
        <v>0</v>
      </c>
      <c r="IG246">
        <v>0</v>
      </c>
      <c r="IH246">
        <v>0</v>
      </c>
      <c r="II246">
        <v>0</v>
      </c>
      <c r="IJ246" t="s">
        <v>433</v>
      </c>
      <c r="IK246" t="s">
        <v>434</v>
      </c>
      <c r="IL246" t="s">
        <v>435</v>
      </c>
      <c r="IM246" t="s">
        <v>435</v>
      </c>
      <c r="IN246" t="s">
        <v>435</v>
      </c>
      <c r="IO246" t="s">
        <v>435</v>
      </c>
      <c r="IP246">
        <v>0</v>
      </c>
      <c r="IQ246">
        <v>100</v>
      </c>
      <c r="IR246">
        <v>100</v>
      </c>
      <c r="IS246">
        <v>-0.785</v>
      </c>
      <c r="IT246">
        <v>0.028</v>
      </c>
      <c r="IU246">
        <v>-0.3228139330668147</v>
      </c>
      <c r="IV246">
        <v>-0.001399286051689175</v>
      </c>
      <c r="IW246">
        <v>1.297619083215453E-06</v>
      </c>
      <c r="IX246">
        <v>-4.997941095464379E-10</v>
      </c>
      <c r="IY246">
        <v>-0.005634625857734406</v>
      </c>
      <c r="IZ246">
        <v>-0.003512179546530375</v>
      </c>
      <c r="JA246">
        <v>0.0008073039280847738</v>
      </c>
      <c r="JB246">
        <v>-5.485301315548657E-06</v>
      </c>
      <c r="JC246">
        <v>2</v>
      </c>
      <c r="JD246">
        <v>1997</v>
      </c>
      <c r="JE246">
        <v>1</v>
      </c>
      <c r="JF246">
        <v>25</v>
      </c>
      <c r="JG246">
        <v>942.1</v>
      </c>
      <c r="JH246">
        <v>942.3</v>
      </c>
      <c r="JI246">
        <v>1.50757</v>
      </c>
      <c r="JJ246">
        <v>2.63062</v>
      </c>
      <c r="JK246">
        <v>1.49658</v>
      </c>
      <c r="JL246">
        <v>2.39014</v>
      </c>
      <c r="JM246">
        <v>1.54907</v>
      </c>
      <c r="JN246">
        <v>2.40356</v>
      </c>
      <c r="JO246">
        <v>34.715</v>
      </c>
      <c r="JP246">
        <v>24.1838</v>
      </c>
      <c r="JQ246">
        <v>18</v>
      </c>
      <c r="JR246">
        <v>489.665</v>
      </c>
      <c r="JS246">
        <v>511.674</v>
      </c>
      <c r="JT246">
        <v>14.9596</v>
      </c>
      <c r="JU246">
        <v>26.0345</v>
      </c>
      <c r="JV246">
        <v>30</v>
      </c>
      <c r="JW246">
        <v>26.2187</v>
      </c>
      <c r="JX246">
        <v>26.1905</v>
      </c>
      <c r="JY246">
        <v>30.2881</v>
      </c>
      <c r="JZ246">
        <v>38.0001</v>
      </c>
      <c r="KA246">
        <v>36.2472</v>
      </c>
      <c r="KB246">
        <v>14.9438</v>
      </c>
      <c r="KC246">
        <v>607.341</v>
      </c>
      <c r="KD246">
        <v>9.299329999999999</v>
      </c>
      <c r="KE246">
        <v>100.508</v>
      </c>
      <c r="KF246">
        <v>100.925</v>
      </c>
    </row>
    <row r="247" spans="1:292">
      <c r="A247">
        <v>229</v>
      </c>
      <c r="B247">
        <v>1679512975</v>
      </c>
      <c r="C247">
        <v>4387.5</v>
      </c>
      <c r="D247" t="s">
        <v>892</v>
      </c>
      <c r="E247" t="s">
        <v>893</v>
      </c>
      <c r="F247">
        <v>5</v>
      </c>
      <c r="G247" t="s">
        <v>821</v>
      </c>
      <c r="H247">
        <v>1679512967.214286</v>
      </c>
      <c r="I247">
        <f>(J247)/1000</f>
        <v>0</v>
      </c>
      <c r="J247">
        <f>IF(DO247, AM247, AG247)</f>
        <v>0</v>
      </c>
      <c r="K247">
        <f>IF(DO247, AH247, AF247)</f>
        <v>0</v>
      </c>
      <c r="L247">
        <f>DQ247 - IF(AT247&gt;1, K247*DK247*100.0/(AV247*EE247), 0)</f>
        <v>0</v>
      </c>
      <c r="M247">
        <f>((S247-I247/2)*L247-K247)/(S247+I247/2)</f>
        <v>0</v>
      </c>
      <c r="N247">
        <f>M247*(DX247+DY247)/1000.0</f>
        <v>0</v>
      </c>
      <c r="O247">
        <f>(DQ247 - IF(AT247&gt;1, K247*DK247*100.0/(AV247*EE247), 0))*(DX247+DY247)/1000.0</f>
        <v>0</v>
      </c>
      <c r="P247">
        <f>2.0/((1/R247-1/Q247)+SIGN(R247)*SQRT((1/R247-1/Q247)*(1/R247-1/Q247) + 4*DL247/((DL247+1)*(DL247+1))*(2*1/R247*1/Q247-1/Q247*1/Q247)))</f>
        <v>0</v>
      </c>
      <c r="Q247">
        <f>IF(LEFT(DM247,1)&lt;&gt;"0",IF(LEFT(DM247,1)="1",3.0,DN247),$D$5+$E$5*(EE247*DX247/($K$5*1000))+$F$5*(EE247*DX247/($K$5*1000))*MAX(MIN(DK247,$J$5),$I$5)*MAX(MIN(DK247,$J$5),$I$5)+$G$5*MAX(MIN(DK247,$J$5),$I$5)*(EE247*DX247/($K$5*1000))+$H$5*(EE247*DX247/($K$5*1000))*(EE247*DX247/($K$5*1000)))</f>
        <v>0</v>
      </c>
      <c r="R247">
        <f>I247*(1000-(1000*0.61365*exp(17.502*V247/(240.97+V247))/(DX247+DY247)+DS247)/2)/(1000*0.61365*exp(17.502*V247/(240.97+V247))/(DX247+DY247)-DS247)</f>
        <v>0</v>
      </c>
      <c r="S247">
        <f>1/((DL247+1)/(P247/1.6)+1/(Q247/1.37)) + DL247/((DL247+1)/(P247/1.6) + DL247/(Q247/1.37))</f>
        <v>0</v>
      </c>
      <c r="T247">
        <f>(DG247*DJ247)</f>
        <v>0</v>
      </c>
      <c r="U247">
        <f>(DZ247+(T247+2*0.95*5.67E-8*(((DZ247+$B$9)+273)^4-(DZ247+273)^4)-44100*I247)/(1.84*29.3*Q247+8*0.95*5.67E-8*(DZ247+273)^3))</f>
        <v>0</v>
      </c>
      <c r="V247">
        <f>($C$9*EA247+$D$9*EB247+$E$9*U247)</f>
        <v>0</v>
      </c>
      <c r="W247">
        <f>0.61365*exp(17.502*V247/(240.97+V247))</f>
        <v>0</v>
      </c>
      <c r="X247">
        <f>(Y247/Z247*100)</f>
        <v>0</v>
      </c>
      <c r="Y247">
        <f>DS247*(DX247+DY247)/1000</f>
        <v>0</v>
      </c>
      <c r="Z247">
        <f>0.61365*exp(17.502*DZ247/(240.97+DZ247))</f>
        <v>0</v>
      </c>
      <c r="AA247">
        <f>(W247-DS247*(DX247+DY247)/1000)</f>
        <v>0</v>
      </c>
      <c r="AB247">
        <f>(-I247*44100)</f>
        <v>0</v>
      </c>
      <c r="AC247">
        <f>2*29.3*Q247*0.92*(DZ247-V247)</f>
        <v>0</v>
      </c>
      <c r="AD247">
        <f>2*0.95*5.67E-8*(((DZ247+$B$9)+273)^4-(V247+273)^4)</f>
        <v>0</v>
      </c>
      <c r="AE247">
        <f>T247+AD247+AB247+AC247</f>
        <v>0</v>
      </c>
      <c r="AF247">
        <f>DW247*AT247*(DR247-DQ247*(1000-AT247*DT247)/(1000-AT247*DS247))/(100*DK247)</f>
        <v>0</v>
      </c>
      <c r="AG247">
        <f>1000*DW247*AT247*(DS247-DT247)/(100*DK247*(1000-AT247*DS247))</f>
        <v>0</v>
      </c>
      <c r="AH247">
        <f>(AI247 - AJ247 - DX247*1E3/(8.314*(DZ247+273.15)) * AL247/DW247 * AK247) * DW247/(100*DK247) * (1000 - DT247)/1000</f>
        <v>0</v>
      </c>
      <c r="AI247">
        <v>594.6533814612068</v>
      </c>
      <c r="AJ247">
        <v>575.7846848484847</v>
      </c>
      <c r="AK247">
        <v>3.394021497308685</v>
      </c>
      <c r="AL247">
        <v>67.30913549146528</v>
      </c>
      <c r="AM247">
        <f>(AO247 - AN247 + DX247*1E3/(8.314*(DZ247+273.15)) * AQ247/DW247 * AP247) * DW247/(100*DK247) * 1000/(1000 - AO247)</f>
        <v>0</v>
      </c>
      <c r="AN247">
        <v>9.253789167002935</v>
      </c>
      <c r="AO247">
        <v>9.421399393939387</v>
      </c>
      <c r="AP247">
        <v>1.918378742575832E-05</v>
      </c>
      <c r="AQ247">
        <v>94.11788988098148</v>
      </c>
      <c r="AR247">
        <v>0</v>
      </c>
      <c r="AS247">
        <v>0</v>
      </c>
      <c r="AT247">
        <f>IF(AR247*$H$15&gt;=AV247,1.0,(AV247/(AV247-AR247*$H$15)))</f>
        <v>0</v>
      </c>
      <c r="AU247">
        <f>(AT247-1)*100</f>
        <v>0</v>
      </c>
      <c r="AV247">
        <f>MAX(0,($B$15+$C$15*EE247)/(1+$D$15*EE247)*DX247/(DZ247+273)*$E$15)</f>
        <v>0</v>
      </c>
      <c r="AW247" t="s">
        <v>429</v>
      </c>
      <c r="AX247" t="s">
        <v>429</v>
      </c>
      <c r="AY247">
        <v>0</v>
      </c>
      <c r="AZ247">
        <v>0</v>
      </c>
      <c r="BA247">
        <f>1-AY247/AZ247</f>
        <v>0</v>
      </c>
      <c r="BB247">
        <v>0</v>
      </c>
      <c r="BC247" t="s">
        <v>429</v>
      </c>
      <c r="BD247" t="s">
        <v>429</v>
      </c>
      <c r="BE247">
        <v>0</v>
      </c>
      <c r="BF247">
        <v>0</v>
      </c>
      <c r="BG247">
        <f>1-BE247/BF247</f>
        <v>0</v>
      </c>
      <c r="BH247">
        <v>0.5</v>
      </c>
      <c r="BI247">
        <f>DH247</f>
        <v>0</v>
      </c>
      <c r="BJ247">
        <f>K247</f>
        <v>0</v>
      </c>
      <c r="BK247">
        <f>BG247*BH247*BI247</f>
        <v>0</v>
      </c>
      <c r="BL247">
        <f>(BJ247-BB247)/BI247</f>
        <v>0</v>
      </c>
      <c r="BM247">
        <f>(AZ247-BF247)/BF247</f>
        <v>0</v>
      </c>
      <c r="BN247">
        <f>AY247/(BA247+AY247/BF247)</f>
        <v>0</v>
      </c>
      <c r="BO247" t="s">
        <v>429</v>
      </c>
      <c r="BP247">
        <v>0</v>
      </c>
      <c r="BQ247">
        <f>IF(BP247&lt;&gt;0, BP247, BN247)</f>
        <v>0</v>
      </c>
      <c r="BR247">
        <f>1-BQ247/BF247</f>
        <v>0</v>
      </c>
      <c r="BS247">
        <f>(BF247-BE247)/(BF247-BQ247)</f>
        <v>0</v>
      </c>
      <c r="BT247">
        <f>(AZ247-BF247)/(AZ247-BQ247)</f>
        <v>0</v>
      </c>
      <c r="BU247">
        <f>(BF247-BE247)/(BF247-AY247)</f>
        <v>0</v>
      </c>
      <c r="BV247">
        <f>(AZ247-BF247)/(AZ247-AY247)</f>
        <v>0</v>
      </c>
      <c r="BW247">
        <f>(BS247*BQ247/BE247)</f>
        <v>0</v>
      </c>
      <c r="BX247">
        <f>(1-BW247)</f>
        <v>0</v>
      </c>
      <c r="DG247">
        <f>$B$13*EF247+$C$13*EG247+$F$13*ER247*(1-EU247)</f>
        <v>0</v>
      </c>
      <c r="DH247">
        <f>DG247*DI247</f>
        <v>0</v>
      </c>
      <c r="DI247">
        <f>($B$13*$D$11+$C$13*$D$11+$F$13*((FE247+EW247)/MAX(FE247+EW247+FF247, 0.1)*$I$11+FF247/MAX(FE247+EW247+FF247, 0.1)*$J$11))/($B$13+$C$13+$F$13)</f>
        <v>0</v>
      </c>
      <c r="DJ247">
        <f>($B$13*$K$11+$C$13*$K$11+$F$13*((FE247+EW247)/MAX(FE247+EW247+FF247, 0.1)*$P$11+FF247/MAX(FE247+EW247+FF247, 0.1)*$Q$11))/($B$13+$C$13+$F$13)</f>
        <v>0</v>
      </c>
      <c r="DK247">
        <v>2.18</v>
      </c>
      <c r="DL247">
        <v>0.5</v>
      </c>
      <c r="DM247" t="s">
        <v>430</v>
      </c>
      <c r="DN247">
        <v>2</v>
      </c>
      <c r="DO247" t="b">
        <v>1</v>
      </c>
      <c r="DP247">
        <v>1679512967.214286</v>
      </c>
      <c r="DQ247">
        <v>545.9446428571429</v>
      </c>
      <c r="DR247">
        <v>573.7513928571429</v>
      </c>
      <c r="DS247">
        <v>9.416439642857142</v>
      </c>
      <c r="DT247">
        <v>9.237720357142857</v>
      </c>
      <c r="DU247">
        <v>546.7261785714286</v>
      </c>
      <c r="DV247">
        <v>9.388428214285714</v>
      </c>
      <c r="DW247">
        <v>500.0188928571428</v>
      </c>
      <c r="DX247">
        <v>89.95143214285714</v>
      </c>
      <c r="DY247">
        <v>0.09997090357142858</v>
      </c>
      <c r="DZ247">
        <v>18.95829642857143</v>
      </c>
      <c r="EA247">
        <v>20.01893928571429</v>
      </c>
      <c r="EB247">
        <v>999.9000000000002</v>
      </c>
      <c r="EC247">
        <v>0</v>
      </c>
      <c r="ED247">
        <v>0</v>
      </c>
      <c r="EE247">
        <v>9991.140357142856</v>
      </c>
      <c r="EF247">
        <v>0</v>
      </c>
      <c r="EG247">
        <v>12.47651785714286</v>
      </c>
      <c r="EH247">
        <v>-27.80663214285714</v>
      </c>
      <c r="EI247">
        <v>551.13425</v>
      </c>
      <c r="EJ247">
        <v>579.1008571428572</v>
      </c>
      <c r="EK247">
        <v>0.1787193928571429</v>
      </c>
      <c r="EL247">
        <v>573.7513928571429</v>
      </c>
      <c r="EM247">
        <v>9.237720357142857</v>
      </c>
      <c r="EN247">
        <v>0.8470222142857142</v>
      </c>
      <c r="EO247">
        <v>0.8309462857142857</v>
      </c>
      <c r="EP247">
        <v>4.520751071428572</v>
      </c>
      <c r="EQ247">
        <v>4.247231785714286</v>
      </c>
      <c r="ER247">
        <v>2000.018214285714</v>
      </c>
      <c r="ES247">
        <v>0.9800040000000001</v>
      </c>
      <c r="ET247">
        <v>0.0199962</v>
      </c>
      <c r="EU247">
        <v>0</v>
      </c>
      <c r="EV247">
        <v>200.9797857142857</v>
      </c>
      <c r="EW247">
        <v>5.00078</v>
      </c>
      <c r="EX247">
        <v>3993.835</v>
      </c>
      <c r="EY247">
        <v>16379.8</v>
      </c>
      <c r="EZ247">
        <v>39.03978571428571</v>
      </c>
      <c r="FA247">
        <v>40.17835714285714</v>
      </c>
      <c r="FB247">
        <v>40.02664285714286</v>
      </c>
      <c r="FC247">
        <v>39.69617857142856</v>
      </c>
      <c r="FD247">
        <v>39.45514285714285</v>
      </c>
      <c r="FE247">
        <v>1955.128214285714</v>
      </c>
      <c r="FF247">
        <v>39.89000000000001</v>
      </c>
      <c r="FG247">
        <v>0</v>
      </c>
      <c r="FH247">
        <v>1679512957</v>
      </c>
      <c r="FI247">
        <v>0</v>
      </c>
      <c r="FJ247">
        <v>200.9643076923077</v>
      </c>
      <c r="FK247">
        <v>-0.3693675361547128</v>
      </c>
      <c r="FL247">
        <v>-10.88512817777647</v>
      </c>
      <c r="FM247">
        <v>3993.834230769231</v>
      </c>
      <c r="FN247">
        <v>15</v>
      </c>
      <c r="FO247">
        <v>0</v>
      </c>
      <c r="FP247" t="s">
        <v>431</v>
      </c>
      <c r="FQ247">
        <v>1679456443.1</v>
      </c>
      <c r="FR247">
        <v>1679456433.1</v>
      </c>
      <c r="FS247">
        <v>0</v>
      </c>
      <c r="FT247">
        <v>-0.109</v>
      </c>
      <c r="FU247">
        <v>0.019</v>
      </c>
      <c r="FV247">
        <v>-0.823</v>
      </c>
      <c r="FW247">
        <v>0.271</v>
      </c>
      <c r="FX247">
        <v>420</v>
      </c>
      <c r="FY247">
        <v>24</v>
      </c>
      <c r="FZ247">
        <v>0.71</v>
      </c>
      <c r="GA247">
        <v>0.25</v>
      </c>
      <c r="GB247">
        <v>-27.73894390243903</v>
      </c>
      <c r="GC247">
        <v>-0.8229721254356046</v>
      </c>
      <c r="GD247">
        <v>0.1168618384764164</v>
      </c>
      <c r="GE247">
        <v>0</v>
      </c>
      <c r="GF247">
        <v>0.1842370243902439</v>
      </c>
      <c r="GG247">
        <v>-0.0854301533101043</v>
      </c>
      <c r="GH247">
        <v>0.01425764749946208</v>
      </c>
      <c r="GI247">
        <v>1</v>
      </c>
      <c r="GJ247">
        <v>1</v>
      </c>
      <c r="GK247">
        <v>2</v>
      </c>
      <c r="GL247" t="s">
        <v>432</v>
      </c>
      <c r="GM247">
        <v>3.10103</v>
      </c>
      <c r="GN247">
        <v>2.73535</v>
      </c>
      <c r="GO247">
        <v>0.110369</v>
      </c>
      <c r="GP247">
        <v>0.114078</v>
      </c>
      <c r="GQ247">
        <v>0.0543472</v>
      </c>
      <c r="GR247">
        <v>0.0542431</v>
      </c>
      <c r="GS247">
        <v>22908.6</v>
      </c>
      <c r="GT247">
        <v>22527.5</v>
      </c>
      <c r="GU247">
        <v>26290.3</v>
      </c>
      <c r="GV247">
        <v>25758.6</v>
      </c>
      <c r="GW247">
        <v>39933.5</v>
      </c>
      <c r="GX247">
        <v>37190.8</v>
      </c>
      <c r="GY247">
        <v>46004.2</v>
      </c>
      <c r="GZ247">
        <v>42542.6</v>
      </c>
      <c r="HA247">
        <v>1.91798</v>
      </c>
      <c r="HB247">
        <v>1.93395</v>
      </c>
      <c r="HC247">
        <v>0.0188872</v>
      </c>
      <c r="HD247">
        <v>0</v>
      </c>
      <c r="HE247">
        <v>19.697</v>
      </c>
      <c r="HF247">
        <v>999.9</v>
      </c>
      <c r="HG247">
        <v>35.2</v>
      </c>
      <c r="HH247">
        <v>29.7</v>
      </c>
      <c r="HI247">
        <v>16.386</v>
      </c>
      <c r="HJ247">
        <v>60.7434</v>
      </c>
      <c r="HK247">
        <v>25.9575</v>
      </c>
      <c r="HL247">
        <v>1</v>
      </c>
      <c r="HM247">
        <v>-0.08406</v>
      </c>
      <c r="HN247">
        <v>4.58789</v>
      </c>
      <c r="HO247">
        <v>20.217</v>
      </c>
      <c r="HP247">
        <v>5.21564</v>
      </c>
      <c r="HQ247">
        <v>11.98</v>
      </c>
      <c r="HR247">
        <v>4.9647</v>
      </c>
      <c r="HS247">
        <v>3.27393</v>
      </c>
      <c r="HT247">
        <v>9999</v>
      </c>
      <c r="HU247">
        <v>9999</v>
      </c>
      <c r="HV247">
        <v>9999</v>
      </c>
      <c r="HW247">
        <v>936.8</v>
      </c>
      <c r="HX247">
        <v>1.86417</v>
      </c>
      <c r="HY247">
        <v>1.86018</v>
      </c>
      <c r="HZ247">
        <v>1.85837</v>
      </c>
      <c r="IA247">
        <v>1.85988</v>
      </c>
      <c r="IB247">
        <v>1.85989</v>
      </c>
      <c r="IC247">
        <v>1.85835</v>
      </c>
      <c r="ID247">
        <v>1.85733</v>
      </c>
      <c r="IE247">
        <v>1.85238</v>
      </c>
      <c r="IF247">
        <v>0</v>
      </c>
      <c r="IG247">
        <v>0</v>
      </c>
      <c r="IH247">
        <v>0</v>
      </c>
      <c r="II247">
        <v>0</v>
      </c>
      <c r="IJ247" t="s">
        <v>433</v>
      </c>
      <c r="IK247" t="s">
        <v>434</v>
      </c>
      <c r="IL247" t="s">
        <v>435</v>
      </c>
      <c r="IM247" t="s">
        <v>435</v>
      </c>
      <c r="IN247" t="s">
        <v>435</v>
      </c>
      <c r="IO247" t="s">
        <v>435</v>
      </c>
      <c r="IP247">
        <v>0</v>
      </c>
      <c r="IQ247">
        <v>100</v>
      </c>
      <c r="IR247">
        <v>100</v>
      </c>
      <c r="IS247">
        <v>-0.793</v>
      </c>
      <c r="IT247">
        <v>0.0281</v>
      </c>
      <c r="IU247">
        <v>-0.3228139330668147</v>
      </c>
      <c r="IV247">
        <v>-0.001399286051689175</v>
      </c>
      <c r="IW247">
        <v>1.297619083215453E-06</v>
      </c>
      <c r="IX247">
        <v>-4.997941095464379E-10</v>
      </c>
      <c r="IY247">
        <v>-0.005634625857734406</v>
      </c>
      <c r="IZ247">
        <v>-0.003512179546530375</v>
      </c>
      <c r="JA247">
        <v>0.0008073039280847738</v>
      </c>
      <c r="JB247">
        <v>-5.485301315548657E-06</v>
      </c>
      <c r="JC247">
        <v>2</v>
      </c>
      <c r="JD247">
        <v>1997</v>
      </c>
      <c r="JE247">
        <v>1</v>
      </c>
      <c r="JF247">
        <v>25</v>
      </c>
      <c r="JG247">
        <v>942.2</v>
      </c>
      <c r="JH247">
        <v>942.4</v>
      </c>
      <c r="JI247">
        <v>1.54053</v>
      </c>
      <c r="JJ247">
        <v>2.63184</v>
      </c>
      <c r="JK247">
        <v>1.49658</v>
      </c>
      <c r="JL247">
        <v>2.39014</v>
      </c>
      <c r="JM247">
        <v>1.54907</v>
      </c>
      <c r="JN247">
        <v>2.42065</v>
      </c>
      <c r="JO247">
        <v>34.715</v>
      </c>
      <c r="JP247">
        <v>24.1838</v>
      </c>
      <c r="JQ247">
        <v>18</v>
      </c>
      <c r="JR247">
        <v>489.398</v>
      </c>
      <c r="JS247">
        <v>511.517</v>
      </c>
      <c r="JT247">
        <v>14.938</v>
      </c>
      <c r="JU247">
        <v>26.0302</v>
      </c>
      <c r="JV247">
        <v>30</v>
      </c>
      <c r="JW247">
        <v>26.2143</v>
      </c>
      <c r="JX247">
        <v>26.1861</v>
      </c>
      <c r="JY247">
        <v>30.9411</v>
      </c>
      <c r="JZ247">
        <v>38.0001</v>
      </c>
      <c r="KA247">
        <v>35.8642</v>
      </c>
      <c r="KB247">
        <v>14.925</v>
      </c>
      <c r="KC247">
        <v>620.698</v>
      </c>
      <c r="KD247">
        <v>9.299329999999999</v>
      </c>
      <c r="KE247">
        <v>100.508</v>
      </c>
      <c r="KF247">
        <v>100.925</v>
      </c>
    </row>
    <row r="248" spans="1:292">
      <c r="A248">
        <v>230</v>
      </c>
      <c r="B248">
        <v>1679512980</v>
      </c>
      <c r="C248">
        <v>4392.5</v>
      </c>
      <c r="D248" t="s">
        <v>894</v>
      </c>
      <c r="E248" t="s">
        <v>895</v>
      </c>
      <c r="F248">
        <v>5</v>
      </c>
      <c r="G248" t="s">
        <v>821</v>
      </c>
      <c r="H248">
        <v>1679512972.5</v>
      </c>
      <c r="I248">
        <f>(J248)/1000</f>
        <v>0</v>
      </c>
      <c r="J248">
        <f>IF(DO248, AM248, AG248)</f>
        <v>0</v>
      </c>
      <c r="K248">
        <f>IF(DO248, AH248, AF248)</f>
        <v>0</v>
      </c>
      <c r="L248">
        <f>DQ248 - IF(AT248&gt;1, K248*DK248*100.0/(AV248*EE248), 0)</f>
        <v>0</v>
      </c>
      <c r="M248">
        <f>((S248-I248/2)*L248-K248)/(S248+I248/2)</f>
        <v>0</v>
      </c>
      <c r="N248">
        <f>M248*(DX248+DY248)/1000.0</f>
        <v>0</v>
      </c>
      <c r="O248">
        <f>(DQ248 - IF(AT248&gt;1, K248*DK248*100.0/(AV248*EE248), 0))*(DX248+DY248)/1000.0</f>
        <v>0</v>
      </c>
      <c r="P248">
        <f>2.0/((1/R248-1/Q248)+SIGN(R248)*SQRT((1/R248-1/Q248)*(1/R248-1/Q248) + 4*DL248/((DL248+1)*(DL248+1))*(2*1/R248*1/Q248-1/Q248*1/Q248)))</f>
        <v>0</v>
      </c>
      <c r="Q248">
        <f>IF(LEFT(DM248,1)&lt;&gt;"0",IF(LEFT(DM248,1)="1",3.0,DN248),$D$5+$E$5*(EE248*DX248/($K$5*1000))+$F$5*(EE248*DX248/($K$5*1000))*MAX(MIN(DK248,$J$5),$I$5)*MAX(MIN(DK248,$J$5),$I$5)+$G$5*MAX(MIN(DK248,$J$5),$I$5)*(EE248*DX248/($K$5*1000))+$H$5*(EE248*DX248/($K$5*1000))*(EE248*DX248/($K$5*1000)))</f>
        <v>0</v>
      </c>
      <c r="R248">
        <f>I248*(1000-(1000*0.61365*exp(17.502*V248/(240.97+V248))/(DX248+DY248)+DS248)/2)/(1000*0.61365*exp(17.502*V248/(240.97+V248))/(DX248+DY248)-DS248)</f>
        <v>0</v>
      </c>
      <c r="S248">
        <f>1/((DL248+1)/(P248/1.6)+1/(Q248/1.37)) + DL248/((DL248+1)/(P248/1.6) + DL248/(Q248/1.37))</f>
        <v>0</v>
      </c>
      <c r="T248">
        <f>(DG248*DJ248)</f>
        <v>0</v>
      </c>
      <c r="U248">
        <f>(DZ248+(T248+2*0.95*5.67E-8*(((DZ248+$B$9)+273)^4-(DZ248+273)^4)-44100*I248)/(1.84*29.3*Q248+8*0.95*5.67E-8*(DZ248+273)^3))</f>
        <v>0</v>
      </c>
      <c r="V248">
        <f>($C$9*EA248+$D$9*EB248+$E$9*U248)</f>
        <v>0</v>
      </c>
      <c r="W248">
        <f>0.61365*exp(17.502*V248/(240.97+V248))</f>
        <v>0</v>
      </c>
      <c r="X248">
        <f>(Y248/Z248*100)</f>
        <v>0</v>
      </c>
      <c r="Y248">
        <f>DS248*(DX248+DY248)/1000</f>
        <v>0</v>
      </c>
      <c r="Z248">
        <f>0.61365*exp(17.502*DZ248/(240.97+DZ248))</f>
        <v>0</v>
      </c>
      <c r="AA248">
        <f>(W248-DS248*(DX248+DY248)/1000)</f>
        <v>0</v>
      </c>
      <c r="AB248">
        <f>(-I248*44100)</f>
        <v>0</v>
      </c>
      <c r="AC248">
        <f>2*29.3*Q248*0.92*(DZ248-V248)</f>
        <v>0</v>
      </c>
      <c r="AD248">
        <f>2*0.95*5.67E-8*(((DZ248+$B$9)+273)^4-(V248+273)^4)</f>
        <v>0</v>
      </c>
      <c r="AE248">
        <f>T248+AD248+AB248+AC248</f>
        <v>0</v>
      </c>
      <c r="AF248">
        <f>DW248*AT248*(DR248-DQ248*(1000-AT248*DT248)/(1000-AT248*DS248))/(100*DK248)</f>
        <v>0</v>
      </c>
      <c r="AG248">
        <f>1000*DW248*AT248*(DS248-DT248)/(100*DK248*(1000-AT248*DS248))</f>
        <v>0</v>
      </c>
      <c r="AH248">
        <f>(AI248 - AJ248 - DX248*1E3/(8.314*(DZ248+273.15)) * AL248/DW248 * AK248) * DW248/(100*DK248) * (1000 - DT248)/1000</f>
        <v>0</v>
      </c>
      <c r="AI248">
        <v>611.7551368957161</v>
      </c>
      <c r="AJ248">
        <v>592.7478727272728</v>
      </c>
      <c r="AK248">
        <v>3.394002863567576</v>
      </c>
      <c r="AL248">
        <v>67.30913549146528</v>
      </c>
      <c r="AM248">
        <f>(AO248 - AN248 + DX248*1E3/(8.314*(DZ248+273.15)) * AQ248/DW248 * AP248) * DW248/(100*DK248) * 1000/(1000 - AO248)</f>
        <v>0</v>
      </c>
      <c r="AN248">
        <v>9.214505734025169</v>
      </c>
      <c r="AO248">
        <v>9.415880606060606</v>
      </c>
      <c r="AP248">
        <v>-8.188758932707911E-06</v>
      </c>
      <c r="AQ248">
        <v>94.11788988098148</v>
      </c>
      <c r="AR248">
        <v>0</v>
      </c>
      <c r="AS248">
        <v>0</v>
      </c>
      <c r="AT248">
        <f>IF(AR248*$H$15&gt;=AV248,1.0,(AV248/(AV248-AR248*$H$15)))</f>
        <v>0</v>
      </c>
      <c r="AU248">
        <f>(AT248-1)*100</f>
        <v>0</v>
      </c>
      <c r="AV248">
        <f>MAX(0,($B$15+$C$15*EE248)/(1+$D$15*EE248)*DX248/(DZ248+273)*$E$15)</f>
        <v>0</v>
      </c>
      <c r="AW248" t="s">
        <v>429</v>
      </c>
      <c r="AX248" t="s">
        <v>429</v>
      </c>
      <c r="AY248">
        <v>0</v>
      </c>
      <c r="AZ248">
        <v>0</v>
      </c>
      <c r="BA248">
        <f>1-AY248/AZ248</f>
        <v>0</v>
      </c>
      <c r="BB248">
        <v>0</v>
      </c>
      <c r="BC248" t="s">
        <v>429</v>
      </c>
      <c r="BD248" t="s">
        <v>429</v>
      </c>
      <c r="BE248">
        <v>0</v>
      </c>
      <c r="BF248">
        <v>0</v>
      </c>
      <c r="BG248">
        <f>1-BE248/BF248</f>
        <v>0</v>
      </c>
      <c r="BH248">
        <v>0.5</v>
      </c>
      <c r="BI248">
        <f>DH248</f>
        <v>0</v>
      </c>
      <c r="BJ248">
        <f>K248</f>
        <v>0</v>
      </c>
      <c r="BK248">
        <f>BG248*BH248*BI248</f>
        <v>0</v>
      </c>
      <c r="BL248">
        <f>(BJ248-BB248)/BI248</f>
        <v>0</v>
      </c>
      <c r="BM248">
        <f>(AZ248-BF248)/BF248</f>
        <v>0</v>
      </c>
      <c r="BN248">
        <f>AY248/(BA248+AY248/BF248)</f>
        <v>0</v>
      </c>
      <c r="BO248" t="s">
        <v>429</v>
      </c>
      <c r="BP248">
        <v>0</v>
      </c>
      <c r="BQ248">
        <f>IF(BP248&lt;&gt;0, BP248, BN248)</f>
        <v>0</v>
      </c>
      <c r="BR248">
        <f>1-BQ248/BF248</f>
        <v>0</v>
      </c>
      <c r="BS248">
        <f>(BF248-BE248)/(BF248-BQ248)</f>
        <v>0</v>
      </c>
      <c r="BT248">
        <f>(AZ248-BF248)/(AZ248-BQ248)</f>
        <v>0</v>
      </c>
      <c r="BU248">
        <f>(BF248-BE248)/(BF248-AY248)</f>
        <v>0</v>
      </c>
      <c r="BV248">
        <f>(AZ248-BF248)/(AZ248-AY248)</f>
        <v>0</v>
      </c>
      <c r="BW248">
        <f>(BS248*BQ248/BE248)</f>
        <v>0</v>
      </c>
      <c r="BX248">
        <f>(1-BW248)</f>
        <v>0</v>
      </c>
      <c r="DG248">
        <f>$B$13*EF248+$C$13*EG248+$F$13*ER248*(1-EU248)</f>
        <v>0</v>
      </c>
      <c r="DH248">
        <f>DG248*DI248</f>
        <v>0</v>
      </c>
      <c r="DI248">
        <f>($B$13*$D$11+$C$13*$D$11+$F$13*((FE248+EW248)/MAX(FE248+EW248+FF248, 0.1)*$I$11+FF248/MAX(FE248+EW248+FF248, 0.1)*$J$11))/($B$13+$C$13+$F$13)</f>
        <v>0</v>
      </c>
      <c r="DJ248">
        <f>($B$13*$K$11+$C$13*$K$11+$F$13*((FE248+EW248)/MAX(FE248+EW248+FF248, 0.1)*$P$11+FF248/MAX(FE248+EW248+FF248, 0.1)*$Q$11))/($B$13+$C$13+$F$13)</f>
        <v>0</v>
      </c>
      <c r="DK248">
        <v>2.18</v>
      </c>
      <c r="DL248">
        <v>0.5</v>
      </c>
      <c r="DM248" t="s">
        <v>430</v>
      </c>
      <c r="DN248">
        <v>2</v>
      </c>
      <c r="DO248" t="b">
        <v>1</v>
      </c>
      <c r="DP248">
        <v>1679512972.5</v>
      </c>
      <c r="DQ248">
        <v>563.6558148148148</v>
      </c>
      <c r="DR248">
        <v>591.5043333333333</v>
      </c>
      <c r="DS248">
        <v>9.417801851851854</v>
      </c>
      <c r="DT248">
        <v>9.230229629629628</v>
      </c>
      <c r="DU248">
        <v>564.444925925926</v>
      </c>
      <c r="DV248">
        <v>9.389776666666668</v>
      </c>
      <c r="DW248">
        <v>500.0149629629629</v>
      </c>
      <c r="DX248">
        <v>89.9525148148148</v>
      </c>
      <c r="DY248">
        <v>0.1000143444444444</v>
      </c>
      <c r="DZ248">
        <v>18.95654814814815</v>
      </c>
      <c r="EA248">
        <v>20.01432592592593</v>
      </c>
      <c r="EB248">
        <v>999.9000000000001</v>
      </c>
      <c r="EC248">
        <v>0</v>
      </c>
      <c r="ED248">
        <v>0</v>
      </c>
      <c r="EE248">
        <v>9983.332222222221</v>
      </c>
      <c r="EF248">
        <v>0</v>
      </c>
      <c r="EG248">
        <v>12.47601111111111</v>
      </c>
      <c r="EH248">
        <v>-27.84841481481482</v>
      </c>
      <c r="EI248">
        <v>569.0146666666667</v>
      </c>
      <c r="EJ248">
        <v>597.0147777777778</v>
      </c>
      <c r="EK248">
        <v>0.1875717777777778</v>
      </c>
      <c r="EL248">
        <v>591.5043333333333</v>
      </c>
      <c r="EM248">
        <v>9.230229629629628</v>
      </c>
      <c r="EN248">
        <v>0.8471550370370371</v>
      </c>
      <c r="EO248">
        <v>0.8302825185185185</v>
      </c>
      <c r="EP248">
        <v>4.522990370370371</v>
      </c>
      <c r="EQ248">
        <v>4.235827777777778</v>
      </c>
      <c r="ER248">
        <v>2000.027777777778</v>
      </c>
      <c r="ES248">
        <v>0.9800037777777777</v>
      </c>
      <c r="ET248">
        <v>0.01999643333333333</v>
      </c>
      <c r="EU248">
        <v>0</v>
      </c>
      <c r="EV248">
        <v>200.9624444444444</v>
      </c>
      <c r="EW248">
        <v>5.00078</v>
      </c>
      <c r="EX248">
        <v>3992.842592592593</v>
      </c>
      <c r="EY248">
        <v>16379.87777777778</v>
      </c>
      <c r="EZ248">
        <v>38.97648148148148</v>
      </c>
      <c r="FA248">
        <v>40.11081481481482</v>
      </c>
      <c r="FB248">
        <v>39.97214814814815</v>
      </c>
      <c r="FC248">
        <v>39.60614814814814</v>
      </c>
      <c r="FD248">
        <v>39.39788888888889</v>
      </c>
      <c r="FE248">
        <v>1955.137777777778</v>
      </c>
      <c r="FF248">
        <v>39.89000000000001</v>
      </c>
      <c r="FG248">
        <v>0</v>
      </c>
      <c r="FH248">
        <v>1679512962.4</v>
      </c>
      <c r="FI248">
        <v>0</v>
      </c>
      <c r="FJ248">
        <v>200.93488</v>
      </c>
      <c r="FK248">
        <v>0.8322307537516482</v>
      </c>
      <c r="FL248">
        <v>-10.55384613149258</v>
      </c>
      <c r="FM248">
        <v>3992.7592</v>
      </c>
      <c r="FN248">
        <v>15</v>
      </c>
      <c r="FO248">
        <v>0</v>
      </c>
      <c r="FP248" t="s">
        <v>431</v>
      </c>
      <c r="FQ248">
        <v>1679456443.1</v>
      </c>
      <c r="FR248">
        <v>1679456433.1</v>
      </c>
      <c r="FS248">
        <v>0</v>
      </c>
      <c r="FT248">
        <v>-0.109</v>
      </c>
      <c r="FU248">
        <v>0.019</v>
      </c>
      <c r="FV248">
        <v>-0.823</v>
      </c>
      <c r="FW248">
        <v>0.271</v>
      </c>
      <c r="FX248">
        <v>420</v>
      </c>
      <c r="FY248">
        <v>24</v>
      </c>
      <c r="FZ248">
        <v>0.71</v>
      </c>
      <c r="GA248">
        <v>0.25</v>
      </c>
      <c r="GB248">
        <v>-27.835585</v>
      </c>
      <c r="GC248">
        <v>-0.4789125703563832</v>
      </c>
      <c r="GD248">
        <v>0.07832452218175338</v>
      </c>
      <c r="GE248">
        <v>0</v>
      </c>
      <c r="GF248">
        <v>0.1842913</v>
      </c>
      <c r="GG248">
        <v>0.05769446904315152</v>
      </c>
      <c r="GH248">
        <v>0.01530373602621268</v>
      </c>
      <c r="GI248">
        <v>1</v>
      </c>
      <c r="GJ248">
        <v>1</v>
      </c>
      <c r="GK248">
        <v>2</v>
      </c>
      <c r="GL248" t="s">
        <v>432</v>
      </c>
      <c r="GM248">
        <v>3.10098</v>
      </c>
      <c r="GN248">
        <v>2.73522</v>
      </c>
      <c r="GO248">
        <v>0.112644</v>
      </c>
      <c r="GP248">
        <v>0.1163</v>
      </c>
      <c r="GQ248">
        <v>0.0543166</v>
      </c>
      <c r="GR248">
        <v>0.0541277</v>
      </c>
      <c r="GS248">
        <v>22850.1</v>
      </c>
      <c r="GT248">
        <v>22471</v>
      </c>
      <c r="GU248">
        <v>26290.2</v>
      </c>
      <c r="GV248">
        <v>25758.5</v>
      </c>
      <c r="GW248">
        <v>39935.4</v>
      </c>
      <c r="GX248">
        <v>37195.5</v>
      </c>
      <c r="GY248">
        <v>46004.5</v>
      </c>
      <c r="GZ248">
        <v>42542.5</v>
      </c>
      <c r="HA248">
        <v>1.9182</v>
      </c>
      <c r="HB248">
        <v>1.93403</v>
      </c>
      <c r="HC248">
        <v>0.0193268</v>
      </c>
      <c r="HD248">
        <v>0</v>
      </c>
      <c r="HE248">
        <v>19.6945</v>
      </c>
      <c r="HF248">
        <v>999.9</v>
      </c>
      <c r="HG248">
        <v>35.1</v>
      </c>
      <c r="HH248">
        <v>29.7</v>
      </c>
      <c r="HI248">
        <v>16.3407</v>
      </c>
      <c r="HJ248">
        <v>61.1434</v>
      </c>
      <c r="HK248">
        <v>26.0377</v>
      </c>
      <c r="HL248">
        <v>1</v>
      </c>
      <c r="HM248">
        <v>-0.0841006</v>
      </c>
      <c r="HN248">
        <v>4.58905</v>
      </c>
      <c r="HO248">
        <v>20.2169</v>
      </c>
      <c r="HP248">
        <v>5.21564</v>
      </c>
      <c r="HQ248">
        <v>11.98</v>
      </c>
      <c r="HR248">
        <v>4.9648</v>
      </c>
      <c r="HS248">
        <v>3.27393</v>
      </c>
      <c r="HT248">
        <v>9999</v>
      </c>
      <c r="HU248">
        <v>9999</v>
      </c>
      <c r="HV248">
        <v>9999</v>
      </c>
      <c r="HW248">
        <v>936.8</v>
      </c>
      <c r="HX248">
        <v>1.86417</v>
      </c>
      <c r="HY248">
        <v>1.86016</v>
      </c>
      <c r="HZ248">
        <v>1.85837</v>
      </c>
      <c r="IA248">
        <v>1.85989</v>
      </c>
      <c r="IB248">
        <v>1.8599</v>
      </c>
      <c r="IC248">
        <v>1.85833</v>
      </c>
      <c r="ID248">
        <v>1.85733</v>
      </c>
      <c r="IE248">
        <v>1.85239</v>
      </c>
      <c r="IF248">
        <v>0</v>
      </c>
      <c r="IG248">
        <v>0</v>
      </c>
      <c r="IH248">
        <v>0</v>
      </c>
      <c r="II248">
        <v>0</v>
      </c>
      <c r="IJ248" t="s">
        <v>433</v>
      </c>
      <c r="IK248" t="s">
        <v>434</v>
      </c>
      <c r="IL248" t="s">
        <v>435</v>
      </c>
      <c r="IM248" t="s">
        <v>435</v>
      </c>
      <c r="IN248" t="s">
        <v>435</v>
      </c>
      <c r="IO248" t="s">
        <v>435</v>
      </c>
      <c r="IP248">
        <v>0</v>
      </c>
      <c r="IQ248">
        <v>100</v>
      </c>
      <c r="IR248">
        <v>100</v>
      </c>
      <c r="IS248">
        <v>-0.8</v>
      </c>
      <c r="IT248">
        <v>0.028</v>
      </c>
      <c r="IU248">
        <v>-0.3228139330668147</v>
      </c>
      <c r="IV248">
        <v>-0.001399286051689175</v>
      </c>
      <c r="IW248">
        <v>1.297619083215453E-06</v>
      </c>
      <c r="IX248">
        <v>-4.997941095464379E-10</v>
      </c>
      <c r="IY248">
        <v>-0.005634625857734406</v>
      </c>
      <c r="IZ248">
        <v>-0.003512179546530375</v>
      </c>
      <c r="JA248">
        <v>0.0008073039280847738</v>
      </c>
      <c r="JB248">
        <v>-5.485301315548657E-06</v>
      </c>
      <c r="JC248">
        <v>2</v>
      </c>
      <c r="JD248">
        <v>1997</v>
      </c>
      <c r="JE248">
        <v>1</v>
      </c>
      <c r="JF248">
        <v>25</v>
      </c>
      <c r="JG248">
        <v>942.3</v>
      </c>
      <c r="JH248">
        <v>942.4</v>
      </c>
      <c r="JI248">
        <v>1.57593</v>
      </c>
      <c r="JJ248">
        <v>2.63062</v>
      </c>
      <c r="JK248">
        <v>1.49658</v>
      </c>
      <c r="JL248">
        <v>2.39014</v>
      </c>
      <c r="JM248">
        <v>1.54907</v>
      </c>
      <c r="JN248">
        <v>2.41699</v>
      </c>
      <c r="JO248">
        <v>34.715</v>
      </c>
      <c r="JP248">
        <v>24.1751</v>
      </c>
      <c r="JQ248">
        <v>18</v>
      </c>
      <c r="JR248">
        <v>489.492</v>
      </c>
      <c r="JS248">
        <v>511.527</v>
      </c>
      <c r="JT248">
        <v>14.9192</v>
      </c>
      <c r="JU248">
        <v>26.0263</v>
      </c>
      <c r="JV248">
        <v>30</v>
      </c>
      <c r="JW248">
        <v>26.2099</v>
      </c>
      <c r="JX248">
        <v>26.1817</v>
      </c>
      <c r="JY248">
        <v>31.6518</v>
      </c>
      <c r="JZ248">
        <v>37.7149</v>
      </c>
      <c r="KA248">
        <v>35.8642</v>
      </c>
      <c r="KB248">
        <v>14.9129</v>
      </c>
      <c r="KC248">
        <v>640.7329999999999</v>
      </c>
      <c r="KD248">
        <v>9.299329999999999</v>
      </c>
      <c r="KE248">
        <v>100.509</v>
      </c>
      <c r="KF248">
        <v>100.925</v>
      </c>
    </row>
    <row r="249" spans="1:292">
      <c r="A249">
        <v>231</v>
      </c>
      <c r="B249">
        <v>1679512985</v>
      </c>
      <c r="C249">
        <v>4397.5</v>
      </c>
      <c r="D249" t="s">
        <v>896</v>
      </c>
      <c r="E249" t="s">
        <v>897</v>
      </c>
      <c r="F249">
        <v>5</v>
      </c>
      <c r="G249" t="s">
        <v>821</v>
      </c>
      <c r="H249">
        <v>1679512977.214286</v>
      </c>
      <c r="I249">
        <f>(J249)/1000</f>
        <v>0</v>
      </c>
      <c r="J249">
        <f>IF(DO249, AM249, AG249)</f>
        <v>0</v>
      </c>
      <c r="K249">
        <f>IF(DO249, AH249, AF249)</f>
        <v>0</v>
      </c>
      <c r="L249">
        <f>DQ249 - IF(AT249&gt;1, K249*DK249*100.0/(AV249*EE249), 0)</f>
        <v>0</v>
      </c>
      <c r="M249">
        <f>((S249-I249/2)*L249-K249)/(S249+I249/2)</f>
        <v>0</v>
      </c>
      <c r="N249">
        <f>M249*(DX249+DY249)/1000.0</f>
        <v>0</v>
      </c>
      <c r="O249">
        <f>(DQ249 - IF(AT249&gt;1, K249*DK249*100.0/(AV249*EE249), 0))*(DX249+DY249)/1000.0</f>
        <v>0</v>
      </c>
      <c r="P249">
        <f>2.0/((1/R249-1/Q249)+SIGN(R249)*SQRT((1/R249-1/Q249)*(1/R249-1/Q249) + 4*DL249/((DL249+1)*(DL249+1))*(2*1/R249*1/Q249-1/Q249*1/Q249)))</f>
        <v>0</v>
      </c>
      <c r="Q249">
        <f>IF(LEFT(DM249,1)&lt;&gt;"0",IF(LEFT(DM249,1)="1",3.0,DN249),$D$5+$E$5*(EE249*DX249/($K$5*1000))+$F$5*(EE249*DX249/($K$5*1000))*MAX(MIN(DK249,$J$5),$I$5)*MAX(MIN(DK249,$J$5),$I$5)+$G$5*MAX(MIN(DK249,$J$5),$I$5)*(EE249*DX249/($K$5*1000))+$H$5*(EE249*DX249/($K$5*1000))*(EE249*DX249/($K$5*1000)))</f>
        <v>0</v>
      </c>
      <c r="R249">
        <f>I249*(1000-(1000*0.61365*exp(17.502*V249/(240.97+V249))/(DX249+DY249)+DS249)/2)/(1000*0.61365*exp(17.502*V249/(240.97+V249))/(DX249+DY249)-DS249)</f>
        <v>0</v>
      </c>
      <c r="S249">
        <f>1/((DL249+1)/(P249/1.6)+1/(Q249/1.37)) + DL249/((DL249+1)/(P249/1.6) + DL249/(Q249/1.37))</f>
        <v>0</v>
      </c>
      <c r="T249">
        <f>(DG249*DJ249)</f>
        <v>0</v>
      </c>
      <c r="U249">
        <f>(DZ249+(T249+2*0.95*5.67E-8*(((DZ249+$B$9)+273)^4-(DZ249+273)^4)-44100*I249)/(1.84*29.3*Q249+8*0.95*5.67E-8*(DZ249+273)^3))</f>
        <v>0</v>
      </c>
      <c r="V249">
        <f>($C$9*EA249+$D$9*EB249+$E$9*U249)</f>
        <v>0</v>
      </c>
      <c r="W249">
        <f>0.61365*exp(17.502*V249/(240.97+V249))</f>
        <v>0</v>
      </c>
      <c r="X249">
        <f>(Y249/Z249*100)</f>
        <v>0</v>
      </c>
      <c r="Y249">
        <f>DS249*(DX249+DY249)/1000</f>
        <v>0</v>
      </c>
      <c r="Z249">
        <f>0.61365*exp(17.502*DZ249/(240.97+DZ249))</f>
        <v>0</v>
      </c>
      <c r="AA249">
        <f>(W249-DS249*(DX249+DY249)/1000)</f>
        <v>0</v>
      </c>
      <c r="AB249">
        <f>(-I249*44100)</f>
        <v>0</v>
      </c>
      <c r="AC249">
        <f>2*29.3*Q249*0.92*(DZ249-V249)</f>
        <v>0</v>
      </c>
      <c r="AD249">
        <f>2*0.95*5.67E-8*(((DZ249+$B$9)+273)^4-(V249+273)^4)</f>
        <v>0</v>
      </c>
      <c r="AE249">
        <f>T249+AD249+AB249+AC249</f>
        <v>0</v>
      </c>
      <c r="AF249">
        <f>DW249*AT249*(DR249-DQ249*(1000-AT249*DT249)/(1000-AT249*DS249))/(100*DK249)</f>
        <v>0</v>
      </c>
      <c r="AG249">
        <f>1000*DW249*AT249*(DS249-DT249)/(100*DK249*(1000-AT249*DS249))</f>
        <v>0</v>
      </c>
      <c r="AH249">
        <f>(AI249 - AJ249 - DX249*1E3/(8.314*(DZ249+273.15)) * AL249/DW249 * AK249) * DW249/(100*DK249) * (1000 - DT249)/1000</f>
        <v>0</v>
      </c>
      <c r="AI249">
        <v>628.5283726395529</v>
      </c>
      <c r="AJ249">
        <v>609.5311575757576</v>
      </c>
      <c r="AK249">
        <v>3.353695586113095</v>
      </c>
      <c r="AL249">
        <v>67.30913549146528</v>
      </c>
      <c r="AM249">
        <f>(AO249 - AN249 + DX249*1E3/(8.314*(DZ249+273.15)) * AQ249/DW249 * AP249) * DW249/(100*DK249) * 1000/(1000 - AO249)</f>
        <v>0</v>
      </c>
      <c r="AN249">
        <v>9.245755302457543</v>
      </c>
      <c r="AO249">
        <v>9.417138181818181</v>
      </c>
      <c r="AP249">
        <v>-9.020164317063464E-06</v>
      </c>
      <c r="AQ249">
        <v>94.11788988098148</v>
      </c>
      <c r="AR249">
        <v>0</v>
      </c>
      <c r="AS249">
        <v>0</v>
      </c>
      <c r="AT249">
        <f>IF(AR249*$H$15&gt;=AV249,1.0,(AV249/(AV249-AR249*$H$15)))</f>
        <v>0</v>
      </c>
      <c r="AU249">
        <f>(AT249-1)*100</f>
        <v>0</v>
      </c>
      <c r="AV249">
        <f>MAX(0,($B$15+$C$15*EE249)/(1+$D$15*EE249)*DX249/(DZ249+273)*$E$15)</f>
        <v>0</v>
      </c>
      <c r="AW249" t="s">
        <v>429</v>
      </c>
      <c r="AX249" t="s">
        <v>429</v>
      </c>
      <c r="AY249">
        <v>0</v>
      </c>
      <c r="AZ249">
        <v>0</v>
      </c>
      <c r="BA249">
        <f>1-AY249/AZ249</f>
        <v>0</v>
      </c>
      <c r="BB249">
        <v>0</v>
      </c>
      <c r="BC249" t="s">
        <v>429</v>
      </c>
      <c r="BD249" t="s">
        <v>429</v>
      </c>
      <c r="BE249">
        <v>0</v>
      </c>
      <c r="BF249">
        <v>0</v>
      </c>
      <c r="BG249">
        <f>1-BE249/BF249</f>
        <v>0</v>
      </c>
      <c r="BH249">
        <v>0.5</v>
      </c>
      <c r="BI249">
        <f>DH249</f>
        <v>0</v>
      </c>
      <c r="BJ249">
        <f>K249</f>
        <v>0</v>
      </c>
      <c r="BK249">
        <f>BG249*BH249*BI249</f>
        <v>0</v>
      </c>
      <c r="BL249">
        <f>(BJ249-BB249)/BI249</f>
        <v>0</v>
      </c>
      <c r="BM249">
        <f>(AZ249-BF249)/BF249</f>
        <v>0</v>
      </c>
      <c r="BN249">
        <f>AY249/(BA249+AY249/BF249)</f>
        <v>0</v>
      </c>
      <c r="BO249" t="s">
        <v>429</v>
      </c>
      <c r="BP249">
        <v>0</v>
      </c>
      <c r="BQ249">
        <f>IF(BP249&lt;&gt;0, BP249, BN249)</f>
        <v>0</v>
      </c>
      <c r="BR249">
        <f>1-BQ249/BF249</f>
        <v>0</v>
      </c>
      <c r="BS249">
        <f>(BF249-BE249)/(BF249-BQ249)</f>
        <v>0</v>
      </c>
      <c r="BT249">
        <f>(AZ249-BF249)/(AZ249-BQ249)</f>
        <v>0</v>
      </c>
      <c r="BU249">
        <f>(BF249-BE249)/(BF249-AY249)</f>
        <v>0</v>
      </c>
      <c r="BV249">
        <f>(AZ249-BF249)/(AZ249-AY249)</f>
        <v>0</v>
      </c>
      <c r="BW249">
        <f>(BS249*BQ249/BE249)</f>
        <v>0</v>
      </c>
      <c r="BX249">
        <f>(1-BW249)</f>
        <v>0</v>
      </c>
      <c r="DG249">
        <f>$B$13*EF249+$C$13*EG249+$F$13*ER249*(1-EU249)</f>
        <v>0</v>
      </c>
      <c r="DH249">
        <f>DG249*DI249</f>
        <v>0</v>
      </c>
      <c r="DI249">
        <f>($B$13*$D$11+$C$13*$D$11+$F$13*((FE249+EW249)/MAX(FE249+EW249+FF249, 0.1)*$I$11+FF249/MAX(FE249+EW249+FF249, 0.1)*$J$11))/($B$13+$C$13+$F$13)</f>
        <v>0</v>
      </c>
      <c r="DJ249">
        <f>($B$13*$K$11+$C$13*$K$11+$F$13*((FE249+EW249)/MAX(FE249+EW249+FF249, 0.1)*$P$11+FF249/MAX(FE249+EW249+FF249, 0.1)*$Q$11))/($B$13+$C$13+$F$13)</f>
        <v>0</v>
      </c>
      <c r="DK249">
        <v>2.18</v>
      </c>
      <c r="DL249">
        <v>0.5</v>
      </c>
      <c r="DM249" t="s">
        <v>430</v>
      </c>
      <c r="DN249">
        <v>2</v>
      </c>
      <c r="DO249" t="b">
        <v>1</v>
      </c>
      <c r="DP249">
        <v>1679512977.214286</v>
      </c>
      <c r="DQ249">
        <v>579.4562500000001</v>
      </c>
      <c r="DR249">
        <v>607.3075714285714</v>
      </c>
      <c r="DS249">
        <v>9.416799642857143</v>
      </c>
      <c r="DT249">
        <v>9.238461071428572</v>
      </c>
      <c r="DU249">
        <v>580.2516785714286</v>
      </c>
      <c r="DV249">
        <v>9.388785714285715</v>
      </c>
      <c r="DW249">
        <v>499.9879642857144</v>
      </c>
      <c r="DX249">
        <v>89.95229285714285</v>
      </c>
      <c r="DY249">
        <v>0.1000429785714286</v>
      </c>
      <c r="DZ249">
        <v>18.95417857142857</v>
      </c>
      <c r="EA249">
        <v>20.0102</v>
      </c>
      <c r="EB249">
        <v>999.9000000000002</v>
      </c>
      <c r="EC249">
        <v>0</v>
      </c>
      <c r="ED249">
        <v>0</v>
      </c>
      <c r="EE249">
        <v>9985.9825</v>
      </c>
      <c r="EF249">
        <v>0</v>
      </c>
      <c r="EG249">
        <v>12.48118214285714</v>
      </c>
      <c r="EH249">
        <v>-27.85126785714285</v>
      </c>
      <c r="EI249">
        <v>584.9647857142858</v>
      </c>
      <c r="EJ249">
        <v>612.9703928571428</v>
      </c>
      <c r="EK249">
        <v>0.1783386785714286</v>
      </c>
      <c r="EL249">
        <v>607.3075714285714</v>
      </c>
      <c r="EM249">
        <v>9.238461071428572</v>
      </c>
      <c r="EN249">
        <v>0.8470627857142857</v>
      </c>
      <c r="EO249">
        <v>0.8310207499999999</v>
      </c>
      <c r="EP249">
        <v>4.521435357142857</v>
      </c>
      <c r="EQ249">
        <v>4.248491071428572</v>
      </c>
      <c r="ER249">
        <v>2000.022142857143</v>
      </c>
      <c r="ES249">
        <v>0.9800034642857144</v>
      </c>
      <c r="ET249">
        <v>0.01999676428571429</v>
      </c>
      <c r="EU249">
        <v>0</v>
      </c>
      <c r="EV249">
        <v>200.9717142857142</v>
      </c>
      <c r="EW249">
        <v>5.00078</v>
      </c>
      <c r="EX249">
        <v>3992.001428571428</v>
      </c>
      <c r="EY249">
        <v>16379.83571428571</v>
      </c>
      <c r="EZ249">
        <v>38.92385714285714</v>
      </c>
      <c r="FA249">
        <v>40.05110714285713</v>
      </c>
      <c r="FB249">
        <v>39.89717857142858</v>
      </c>
      <c r="FC249">
        <v>39.51524999999999</v>
      </c>
      <c r="FD249">
        <v>39.34792857142857</v>
      </c>
      <c r="FE249">
        <v>1955.132142857143</v>
      </c>
      <c r="FF249">
        <v>39.89000000000001</v>
      </c>
      <c r="FG249">
        <v>0</v>
      </c>
      <c r="FH249">
        <v>1679512967.2</v>
      </c>
      <c r="FI249">
        <v>0</v>
      </c>
      <c r="FJ249">
        <v>200.94292</v>
      </c>
      <c r="FK249">
        <v>-0.9621538521077763</v>
      </c>
      <c r="FL249">
        <v>-9.891538454619146</v>
      </c>
      <c r="FM249">
        <v>3991.9564</v>
      </c>
      <c r="FN249">
        <v>15</v>
      </c>
      <c r="FO249">
        <v>0</v>
      </c>
      <c r="FP249" t="s">
        <v>431</v>
      </c>
      <c r="FQ249">
        <v>1679456443.1</v>
      </c>
      <c r="FR249">
        <v>1679456433.1</v>
      </c>
      <c r="FS249">
        <v>0</v>
      </c>
      <c r="FT249">
        <v>-0.109</v>
      </c>
      <c r="FU249">
        <v>0.019</v>
      </c>
      <c r="FV249">
        <v>-0.823</v>
      </c>
      <c r="FW249">
        <v>0.271</v>
      </c>
      <c r="FX249">
        <v>420</v>
      </c>
      <c r="FY249">
        <v>24</v>
      </c>
      <c r="FZ249">
        <v>0.71</v>
      </c>
      <c r="GA249">
        <v>0.25</v>
      </c>
      <c r="GB249">
        <v>-27.84030731707317</v>
      </c>
      <c r="GC249">
        <v>-0.1629574912892342</v>
      </c>
      <c r="GD249">
        <v>0.07144704807175571</v>
      </c>
      <c r="GE249">
        <v>0</v>
      </c>
      <c r="GF249">
        <v>0.1823606097560976</v>
      </c>
      <c r="GG249">
        <v>-0.05326517770034851</v>
      </c>
      <c r="GH249">
        <v>0.01912648965647949</v>
      </c>
      <c r="GI249">
        <v>1</v>
      </c>
      <c r="GJ249">
        <v>1</v>
      </c>
      <c r="GK249">
        <v>2</v>
      </c>
      <c r="GL249" t="s">
        <v>432</v>
      </c>
      <c r="GM249">
        <v>3.10106</v>
      </c>
      <c r="GN249">
        <v>2.73545</v>
      </c>
      <c r="GO249">
        <v>0.114863</v>
      </c>
      <c r="GP249">
        <v>0.118465</v>
      </c>
      <c r="GQ249">
        <v>0.0543374</v>
      </c>
      <c r="GR249">
        <v>0.0543716</v>
      </c>
      <c r="GS249">
        <v>22793</v>
      </c>
      <c r="GT249">
        <v>22416</v>
      </c>
      <c r="GU249">
        <v>26290.3</v>
      </c>
      <c r="GV249">
        <v>25758.5</v>
      </c>
      <c r="GW249">
        <v>39934.8</v>
      </c>
      <c r="GX249">
        <v>37186.3</v>
      </c>
      <c r="GY249">
        <v>46004.5</v>
      </c>
      <c r="GZ249">
        <v>42542.7</v>
      </c>
      <c r="HA249">
        <v>1.9185</v>
      </c>
      <c r="HB249">
        <v>1.93405</v>
      </c>
      <c r="HC249">
        <v>0.0176206</v>
      </c>
      <c r="HD249">
        <v>0</v>
      </c>
      <c r="HE249">
        <v>19.6924</v>
      </c>
      <c r="HF249">
        <v>999.9</v>
      </c>
      <c r="HG249">
        <v>35</v>
      </c>
      <c r="HH249">
        <v>29.7</v>
      </c>
      <c r="HI249">
        <v>16.2929</v>
      </c>
      <c r="HJ249">
        <v>61.0634</v>
      </c>
      <c r="HK249">
        <v>26.0697</v>
      </c>
      <c r="HL249">
        <v>1</v>
      </c>
      <c r="HM249">
        <v>-0.0847358</v>
      </c>
      <c r="HN249">
        <v>4.576</v>
      </c>
      <c r="HO249">
        <v>20.2175</v>
      </c>
      <c r="HP249">
        <v>5.21564</v>
      </c>
      <c r="HQ249">
        <v>11.98</v>
      </c>
      <c r="HR249">
        <v>4.9646</v>
      </c>
      <c r="HS249">
        <v>3.27387</v>
      </c>
      <c r="HT249">
        <v>9999</v>
      </c>
      <c r="HU249">
        <v>9999</v>
      </c>
      <c r="HV249">
        <v>9999</v>
      </c>
      <c r="HW249">
        <v>936.8</v>
      </c>
      <c r="HX249">
        <v>1.86417</v>
      </c>
      <c r="HY249">
        <v>1.86013</v>
      </c>
      <c r="HZ249">
        <v>1.85837</v>
      </c>
      <c r="IA249">
        <v>1.85989</v>
      </c>
      <c r="IB249">
        <v>1.85989</v>
      </c>
      <c r="IC249">
        <v>1.85835</v>
      </c>
      <c r="ID249">
        <v>1.85733</v>
      </c>
      <c r="IE249">
        <v>1.85239</v>
      </c>
      <c r="IF249">
        <v>0</v>
      </c>
      <c r="IG249">
        <v>0</v>
      </c>
      <c r="IH249">
        <v>0</v>
      </c>
      <c r="II249">
        <v>0</v>
      </c>
      <c r="IJ249" t="s">
        <v>433</v>
      </c>
      <c r="IK249" t="s">
        <v>434</v>
      </c>
      <c r="IL249" t="s">
        <v>435</v>
      </c>
      <c r="IM249" t="s">
        <v>435</v>
      </c>
      <c r="IN249" t="s">
        <v>435</v>
      </c>
      <c r="IO249" t="s">
        <v>435</v>
      </c>
      <c r="IP249">
        <v>0</v>
      </c>
      <c r="IQ249">
        <v>100</v>
      </c>
      <c r="IR249">
        <v>100</v>
      </c>
      <c r="IS249">
        <v>-0.806</v>
      </c>
      <c r="IT249">
        <v>0.0281</v>
      </c>
      <c r="IU249">
        <v>-0.3228139330668147</v>
      </c>
      <c r="IV249">
        <v>-0.001399286051689175</v>
      </c>
      <c r="IW249">
        <v>1.297619083215453E-06</v>
      </c>
      <c r="IX249">
        <v>-4.997941095464379E-10</v>
      </c>
      <c r="IY249">
        <v>-0.005634625857734406</v>
      </c>
      <c r="IZ249">
        <v>-0.003512179546530375</v>
      </c>
      <c r="JA249">
        <v>0.0008073039280847738</v>
      </c>
      <c r="JB249">
        <v>-5.485301315548657E-06</v>
      </c>
      <c r="JC249">
        <v>2</v>
      </c>
      <c r="JD249">
        <v>1997</v>
      </c>
      <c r="JE249">
        <v>1</v>
      </c>
      <c r="JF249">
        <v>25</v>
      </c>
      <c r="JG249">
        <v>942.4</v>
      </c>
      <c r="JH249">
        <v>942.5</v>
      </c>
      <c r="JI249">
        <v>1.60889</v>
      </c>
      <c r="JJ249">
        <v>2.63306</v>
      </c>
      <c r="JK249">
        <v>1.49658</v>
      </c>
      <c r="JL249">
        <v>2.39014</v>
      </c>
      <c r="JM249">
        <v>1.54907</v>
      </c>
      <c r="JN249">
        <v>2.40845</v>
      </c>
      <c r="JO249">
        <v>34.715</v>
      </c>
      <c r="JP249">
        <v>24.1751</v>
      </c>
      <c r="JQ249">
        <v>18</v>
      </c>
      <c r="JR249">
        <v>489.633</v>
      </c>
      <c r="JS249">
        <v>511.504</v>
      </c>
      <c r="JT249">
        <v>14.9057</v>
      </c>
      <c r="JU249">
        <v>26.0224</v>
      </c>
      <c r="JV249">
        <v>29.9999</v>
      </c>
      <c r="JW249">
        <v>26.206</v>
      </c>
      <c r="JX249">
        <v>26.1773</v>
      </c>
      <c r="JY249">
        <v>32.3073</v>
      </c>
      <c r="JZ249">
        <v>37.7149</v>
      </c>
      <c r="KA249">
        <v>35.4895</v>
      </c>
      <c r="KB249">
        <v>14.9034</v>
      </c>
      <c r="KC249">
        <v>654.091</v>
      </c>
      <c r="KD249">
        <v>9.299329999999999</v>
      </c>
      <c r="KE249">
        <v>100.509</v>
      </c>
      <c r="KF249">
        <v>100.925</v>
      </c>
    </row>
    <row r="250" spans="1:292">
      <c r="A250">
        <v>232</v>
      </c>
      <c r="B250">
        <v>1679512990</v>
      </c>
      <c r="C250">
        <v>4402.5</v>
      </c>
      <c r="D250" t="s">
        <v>898</v>
      </c>
      <c r="E250" t="s">
        <v>899</v>
      </c>
      <c r="F250">
        <v>5</v>
      </c>
      <c r="G250" t="s">
        <v>821</v>
      </c>
      <c r="H250">
        <v>1679512982.5</v>
      </c>
      <c r="I250">
        <f>(J250)/1000</f>
        <v>0</v>
      </c>
      <c r="J250">
        <f>IF(DO250, AM250, AG250)</f>
        <v>0</v>
      </c>
      <c r="K250">
        <f>IF(DO250, AH250, AF250)</f>
        <v>0</v>
      </c>
      <c r="L250">
        <f>DQ250 - IF(AT250&gt;1, K250*DK250*100.0/(AV250*EE250), 0)</f>
        <v>0</v>
      </c>
      <c r="M250">
        <f>((S250-I250/2)*L250-K250)/(S250+I250/2)</f>
        <v>0</v>
      </c>
      <c r="N250">
        <f>M250*(DX250+DY250)/1000.0</f>
        <v>0</v>
      </c>
      <c r="O250">
        <f>(DQ250 - IF(AT250&gt;1, K250*DK250*100.0/(AV250*EE250), 0))*(DX250+DY250)/1000.0</f>
        <v>0</v>
      </c>
      <c r="P250">
        <f>2.0/((1/R250-1/Q250)+SIGN(R250)*SQRT((1/R250-1/Q250)*(1/R250-1/Q250) + 4*DL250/((DL250+1)*(DL250+1))*(2*1/R250*1/Q250-1/Q250*1/Q250)))</f>
        <v>0</v>
      </c>
      <c r="Q250">
        <f>IF(LEFT(DM250,1)&lt;&gt;"0",IF(LEFT(DM250,1)="1",3.0,DN250),$D$5+$E$5*(EE250*DX250/($K$5*1000))+$F$5*(EE250*DX250/($K$5*1000))*MAX(MIN(DK250,$J$5),$I$5)*MAX(MIN(DK250,$J$5),$I$5)+$G$5*MAX(MIN(DK250,$J$5),$I$5)*(EE250*DX250/($K$5*1000))+$H$5*(EE250*DX250/($K$5*1000))*(EE250*DX250/($K$5*1000)))</f>
        <v>0</v>
      </c>
      <c r="R250">
        <f>I250*(1000-(1000*0.61365*exp(17.502*V250/(240.97+V250))/(DX250+DY250)+DS250)/2)/(1000*0.61365*exp(17.502*V250/(240.97+V250))/(DX250+DY250)-DS250)</f>
        <v>0</v>
      </c>
      <c r="S250">
        <f>1/((DL250+1)/(P250/1.6)+1/(Q250/1.37)) + DL250/((DL250+1)/(P250/1.6) + DL250/(Q250/1.37))</f>
        <v>0</v>
      </c>
      <c r="T250">
        <f>(DG250*DJ250)</f>
        <v>0</v>
      </c>
      <c r="U250">
        <f>(DZ250+(T250+2*0.95*5.67E-8*(((DZ250+$B$9)+273)^4-(DZ250+273)^4)-44100*I250)/(1.84*29.3*Q250+8*0.95*5.67E-8*(DZ250+273)^3))</f>
        <v>0</v>
      </c>
      <c r="V250">
        <f>($C$9*EA250+$D$9*EB250+$E$9*U250)</f>
        <v>0</v>
      </c>
      <c r="W250">
        <f>0.61365*exp(17.502*V250/(240.97+V250))</f>
        <v>0</v>
      </c>
      <c r="X250">
        <f>(Y250/Z250*100)</f>
        <v>0</v>
      </c>
      <c r="Y250">
        <f>DS250*(DX250+DY250)/1000</f>
        <v>0</v>
      </c>
      <c r="Z250">
        <f>0.61365*exp(17.502*DZ250/(240.97+DZ250))</f>
        <v>0</v>
      </c>
      <c r="AA250">
        <f>(W250-DS250*(DX250+DY250)/1000)</f>
        <v>0</v>
      </c>
      <c r="AB250">
        <f>(-I250*44100)</f>
        <v>0</v>
      </c>
      <c r="AC250">
        <f>2*29.3*Q250*0.92*(DZ250-V250)</f>
        <v>0</v>
      </c>
      <c r="AD250">
        <f>2*0.95*5.67E-8*(((DZ250+$B$9)+273)^4-(V250+273)^4)</f>
        <v>0</v>
      </c>
      <c r="AE250">
        <f>T250+AD250+AB250+AC250</f>
        <v>0</v>
      </c>
      <c r="AF250">
        <f>DW250*AT250*(DR250-DQ250*(1000-AT250*DT250)/(1000-AT250*DS250))/(100*DK250)</f>
        <v>0</v>
      </c>
      <c r="AG250">
        <f>1000*DW250*AT250*(DS250-DT250)/(100*DK250*(1000-AT250*DS250))</f>
        <v>0</v>
      </c>
      <c r="AH250">
        <f>(AI250 - AJ250 - DX250*1E3/(8.314*(DZ250+273.15)) * AL250/DW250 * AK250) * DW250/(100*DK250) * (1000 - DT250)/1000</f>
        <v>0</v>
      </c>
      <c r="AI250">
        <v>645.4828179104636</v>
      </c>
      <c r="AJ250">
        <v>626.4169939393938</v>
      </c>
      <c r="AK250">
        <v>3.379555988014329</v>
      </c>
      <c r="AL250">
        <v>67.30913549146528</v>
      </c>
      <c r="AM250">
        <f>(AO250 - AN250 + DX250*1E3/(8.314*(DZ250+273.15)) * AQ250/DW250 * AP250) * DW250/(100*DK250) * 1000/(1000 - AO250)</f>
        <v>0</v>
      </c>
      <c r="AN250">
        <v>9.253909379794239</v>
      </c>
      <c r="AO250">
        <v>9.429496303030303</v>
      </c>
      <c r="AP250">
        <v>4.649111615227927E-05</v>
      </c>
      <c r="AQ250">
        <v>94.11788988098148</v>
      </c>
      <c r="AR250">
        <v>0</v>
      </c>
      <c r="AS250">
        <v>0</v>
      </c>
      <c r="AT250">
        <f>IF(AR250*$H$15&gt;=AV250,1.0,(AV250/(AV250-AR250*$H$15)))</f>
        <v>0</v>
      </c>
      <c r="AU250">
        <f>(AT250-1)*100</f>
        <v>0</v>
      </c>
      <c r="AV250">
        <f>MAX(0,($B$15+$C$15*EE250)/(1+$D$15*EE250)*DX250/(DZ250+273)*$E$15)</f>
        <v>0</v>
      </c>
      <c r="AW250" t="s">
        <v>429</v>
      </c>
      <c r="AX250" t="s">
        <v>429</v>
      </c>
      <c r="AY250">
        <v>0</v>
      </c>
      <c r="AZ250">
        <v>0</v>
      </c>
      <c r="BA250">
        <f>1-AY250/AZ250</f>
        <v>0</v>
      </c>
      <c r="BB250">
        <v>0</v>
      </c>
      <c r="BC250" t="s">
        <v>429</v>
      </c>
      <c r="BD250" t="s">
        <v>429</v>
      </c>
      <c r="BE250">
        <v>0</v>
      </c>
      <c r="BF250">
        <v>0</v>
      </c>
      <c r="BG250">
        <f>1-BE250/BF250</f>
        <v>0</v>
      </c>
      <c r="BH250">
        <v>0.5</v>
      </c>
      <c r="BI250">
        <f>DH250</f>
        <v>0</v>
      </c>
      <c r="BJ250">
        <f>K250</f>
        <v>0</v>
      </c>
      <c r="BK250">
        <f>BG250*BH250*BI250</f>
        <v>0</v>
      </c>
      <c r="BL250">
        <f>(BJ250-BB250)/BI250</f>
        <v>0</v>
      </c>
      <c r="BM250">
        <f>(AZ250-BF250)/BF250</f>
        <v>0</v>
      </c>
      <c r="BN250">
        <f>AY250/(BA250+AY250/BF250)</f>
        <v>0</v>
      </c>
      <c r="BO250" t="s">
        <v>429</v>
      </c>
      <c r="BP250">
        <v>0</v>
      </c>
      <c r="BQ250">
        <f>IF(BP250&lt;&gt;0, BP250, BN250)</f>
        <v>0</v>
      </c>
      <c r="BR250">
        <f>1-BQ250/BF250</f>
        <v>0</v>
      </c>
      <c r="BS250">
        <f>(BF250-BE250)/(BF250-BQ250)</f>
        <v>0</v>
      </c>
      <c r="BT250">
        <f>(AZ250-BF250)/(AZ250-BQ250)</f>
        <v>0</v>
      </c>
      <c r="BU250">
        <f>(BF250-BE250)/(BF250-AY250)</f>
        <v>0</v>
      </c>
      <c r="BV250">
        <f>(AZ250-BF250)/(AZ250-AY250)</f>
        <v>0</v>
      </c>
      <c r="BW250">
        <f>(BS250*BQ250/BE250)</f>
        <v>0</v>
      </c>
      <c r="BX250">
        <f>(1-BW250)</f>
        <v>0</v>
      </c>
      <c r="DG250">
        <f>$B$13*EF250+$C$13*EG250+$F$13*ER250*(1-EU250)</f>
        <v>0</v>
      </c>
      <c r="DH250">
        <f>DG250*DI250</f>
        <v>0</v>
      </c>
      <c r="DI250">
        <f>($B$13*$D$11+$C$13*$D$11+$F$13*((FE250+EW250)/MAX(FE250+EW250+FF250, 0.1)*$I$11+FF250/MAX(FE250+EW250+FF250, 0.1)*$J$11))/($B$13+$C$13+$F$13)</f>
        <v>0</v>
      </c>
      <c r="DJ250">
        <f>($B$13*$K$11+$C$13*$K$11+$F$13*((FE250+EW250)/MAX(FE250+EW250+FF250, 0.1)*$P$11+FF250/MAX(FE250+EW250+FF250, 0.1)*$Q$11))/($B$13+$C$13+$F$13)</f>
        <v>0</v>
      </c>
      <c r="DK250">
        <v>2.18</v>
      </c>
      <c r="DL250">
        <v>0.5</v>
      </c>
      <c r="DM250" t="s">
        <v>430</v>
      </c>
      <c r="DN250">
        <v>2</v>
      </c>
      <c r="DO250" t="b">
        <v>1</v>
      </c>
      <c r="DP250">
        <v>1679512982.5</v>
      </c>
      <c r="DQ250">
        <v>597.1374814814816</v>
      </c>
      <c r="DR250">
        <v>625.0572222222222</v>
      </c>
      <c r="DS250">
        <v>9.420473703703705</v>
      </c>
      <c r="DT250">
        <v>9.237221481481482</v>
      </c>
      <c r="DU250">
        <v>597.9397407407408</v>
      </c>
      <c r="DV250">
        <v>9.392422592592592</v>
      </c>
      <c r="DW250">
        <v>499.991888888889</v>
      </c>
      <c r="DX250">
        <v>89.95112962962965</v>
      </c>
      <c r="DY250">
        <v>0.09998486296296297</v>
      </c>
      <c r="DZ250">
        <v>18.94778148148148</v>
      </c>
      <c r="EA250">
        <v>19.99872592592592</v>
      </c>
      <c r="EB250">
        <v>999.9000000000001</v>
      </c>
      <c r="EC250">
        <v>0</v>
      </c>
      <c r="ED250">
        <v>0</v>
      </c>
      <c r="EE250">
        <v>9997.986666666668</v>
      </c>
      <c r="EF250">
        <v>0</v>
      </c>
      <c r="EG250">
        <v>12.47084444444444</v>
      </c>
      <c r="EH250">
        <v>-27.91972962962963</v>
      </c>
      <c r="EI250">
        <v>602.8164444444444</v>
      </c>
      <c r="EJ250">
        <v>630.8848888888889</v>
      </c>
      <c r="EK250">
        <v>0.1832522222222222</v>
      </c>
      <c r="EL250">
        <v>625.0572222222222</v>
      </c>
      <c r="EM250">
        <v>9.237221481481482</v>
      </c>
      <c r="EN250">
        <v>0.8473823333333333</v>
      </c>
      <c r="EO250">
        <v>0.8308984444444444</v>
      </c>
      <c r="EP250">
        <v>4.526824074074074</v>
      </c>
      <c r="EQ250">
        <v>4.246391111111111</v>
      </c>
      <c r="ER250">
        <v>2000.008518518518</v>
      </c>
      <c r="ES250">
        <v>0.9800030000000001</v>
      </c>
      <c r="ET250">
        <v>0.01999724074074074</v>
      </c>
      <c r="EU250">
        <v>0</v>
      </c>
      <c r="EV250">
        <v>200.9221481481482</v>
      </c>
      <c r="EW250">
        <v>5.00078</v>
      </c>
      <c r="EX250">
        <v>3991.131851851852</v>
      </c>
      <c r="EY250">
        <v>16379.71481481481</v>
      </c>
      <c r="EZ250">
        <v>38.87022222222222</v>
      </c>
      <c r="FA250">
        <v>39.98348148148148</v>
      </c>
      <c r="FB250">
        <v>39.84937037037037</v>
      </c>
      <c r="FC250">
        <v>39.42562962962963</v>
      </c>
      <c r="FD250">
        <v>39.29366666666667</v>
      </c>
      <c r="FE250">
        <v>1955.115185185185</v>
      </c>
      <c r="FF250">
        <v>39.89296296296297</v>
      </c>
      <c r="FG250">
        <v>0</v>
      </c>
      <c r="FH250">
        <v>1679512972</v>
      </c>
      <c r="FI250">
        <v>0</v>
      </c>
      <c r="FJ250">
        <v>200.89492</v>
      </c>
      <c r="FK250">
        <v>-0.8222307688880736</v>
      </c>
      <c r="FL250">
        <v>-9.071538448443819</v>
      </c>
      <c r="FM250">
        <v>3991.136</v>
      </c>
      <c r="FN250">
        <v>15</v>
      </c>
      <c r="FO250">
        <v>0</v>
      </c>
      <c r="FP250" t="s">
        <v>431</v>
      </c>
      <c r="FQ250">
        <v>1679456443.1</v>
      </c>
      <c r="FR250">
        <v>1679456433.1</v>
      </c>
      <c r="FS250">
        <v>0</v>
      </c>
      <c r="FT250">
        <v>-0.109</v>
      </c>
      <c r="FU250">
        <v>0.019</v>
      </c>
      <c r="FV250">
        <v>-0.823</v>
      </c>
      <c r="FW250">
        <v>0.271</v>
      </c>
      <c r="FX250">
        <v>420</v>
      </c>
      <c r="FY250">
        <v>24</v>
      </c>
      <c r="FZ250">
        <v>0.71</v>
      </c>
      <c r="GA250">
        <v>0.25</v>
      </c>
      <c r="GB250">
        <v>-27.88030487804878</v>
      </c>
      <c r="GC250">
        <v>-0.5489038327527096</v>
      </c>
      <c r="GD250">
        <v>0.0985739142043703</v>
      </c>
      <c r="GE250">
        <v>0</v>
      </c>
      <c r="GF250">
        <v>0.1788091951219512</v>
      </c>
      <c r="GG250">
        <v>-0.0004560000000003111</v>
      </c>
      <c r="GH250">
        <v>0.02040264213069344</v>
      </c>
      <c r="GI250">
        <v>1</v>
      </c>
      <c r="GJ250">
        <v>1</v>
      </c>
      <c r="GK250">
        <v>2</v>
      </c>
      <c r="GL250" t="s">
        <v>432</v>
      </c>
      <c r="GM250">
        <v>3.101</v>
      </c>
      <c r="GN250">
        <v>2.73561</v>
      </c>
      <c r="GO250">
        <v>0.11706</v>
      </c>
      <c r="GP250">
        <v>0.120653</v>
      </c>
      <c r="GQ250">
        <v>0.0543781</v>
      </c>
      <c r="GR250">
        <v>0.0541629</v>
      </c>
      <c r="GS250">
        <v>22736.4</v>
      </c>
      <c r="GT250">
        <v>22360.6</v>
      </c>
      <c r="GU250">
        <v>26290.3</v>
      </c>
      <c r="GV250">
        <v>25758.8</v>
      </c>
      <c r="GW250">
        <v>39933.4</v>
      </c>
      <c r="GX250">
        <v>37194.9</v>
      </c>
      <c r="GY250">
        <v>46004.6</v>
      </c>
      <c r="GZ250">
        <v>42542.9</v>
      </c>
      <c r="HA250">
        <v>1.9184</v>
      </c>
      <c r="HB250">
        <v>1.93428</v>
      </c>
      <c r="HC250">
        <v>0.0181273</v>
      </c>
      <c r="HD250">
        <v>0</v>
      </c>
      <c r="HE250">
        <v>19.6899</v>
      </c>
      <c r="HF250">
        <v>999.9</v>
      </c>
      <c r="HG250">
        <v>34.9</v>
      </c>
      <c r="HH250">
        <v>29.7</v>
      </c>
      <c r="HI250">
        <v>16.2485</v>
      </c>
      <c r="HJ250">
        <v>60.5334</v>
      </c>
      <c r="HK250">
        <v>26.0697</v>
      </c>
      <c r="HL250">
        <v>1</v>
      </c>
      <c r="HM250">
        <v>-0.08512699999999999</v>
      </c>
      <c r="HN250">
        <v>4.40035</v>
      </c>
      <c r="HO250">
        <v>20.2222</v>
      </c>
      <c r="HP250">
        <v>5.21504</v>
      </c>
      <c r="HQ250">
        <v>11.98</v>
      </c>
      <c r="HR250">
        <v>4.96455</v>
      </c>
      <c r="HS250">
        <v>3.2736</v>
      </c>
      <c r="HT250">
        <v>9999</v>
      </c>
      <c r="HU250">
        <v>9999</v>
      </c>
      <c r="HV250">
        <v>9999</v>
      </c>
      <c r="HW250">
        <v>936.8</v>
      </c>
      <c r="HX250">
        <v>1.86417</v>
      </c>
      <c r="HY250">
        <v>1.8602</v>
      </c>
      <c r="HZ250">
        <v>1.85837</v>
      </c>
      <c r="IA250">
        <v>1.85987</v>
      </c>
      <c r="IB250">
        <v>1.85989</v>
      </c>
      <c r="IC250">
        <v>1.85835</v>
      </c>
      <c r="ID250">
        <v>1.85733</v>
      </c>
      <c r="IE250">
        <v>1.85238</v>
      </c>
      <c r="IF250">
        <v>0</v>
      </c>
      <c r="IG250">
        <v>0</v>
      </c>
      <c r="IH250">
        <v>0</v>
      </c>
      <c r="II250">
        <v>0</v>
      </c>
      <c r="IJ250" t="s">
        <v>433</v>
      </c>
      <c r="IK250" t="s">
        <v>434</v>
      </c>
      <c r="IL250" t="s">
        <v>435</v>
      </c>
      <c r="IM250" t="s">
        <v>435</v>
      </c>
      <c r="IN250" t="s">
        <v>435</v>
      </c>
      <c r="IO250" t="s">
        <v>435</v>
      </c>
      <c r="IP250">
        <v>0</v>
      </c>
      <c r="IQ250">
        <v>100</v>
      </c>
      <c r="IR250">
        <v>100</v>
      </c>
      <c r="IS250">
        <v>-0.8110000000000001</v>
      </c>
      <c r="IT250">
        <v>0.0281</v>
      </c>
      <c r="IU250">
        <v>-0.3228139330668147</v>
      </c>
      <c r="IV250">
        <v>-0.001399286051689175</v>
      </c>
      <c r="IW250">
        <v>1.297619083215453E-06</v>
      </c>
      <c r="IX250">
        <v>-4.997941095464379E-10</v>
      </c>
      <c r="IY250">
        <v>-0.005634625857734406</v>
      </c>
      <c r="IZ250">
        <v>-0.003512179546530375</v>
      </c>
      <c r="JA250">
        <v>0.0008073039280847738</v>
      </c>
      <c r="JB250">
        <v>-5.485301315548657E-06</v>
      </c>
      <c r="JC250">
        <v>2</v>
      </c>
      <c r="JD250">
        <v>1997</v>
      </c>
      <c r="JE250">
        <v>1</v>
      </c>
      <c r="JF250">
        <v>25</v>
      </c>
      <c r="JG250">
        <v>942.4</v>
      </c>
      <c r="JH250">
        <v>942.6</v>
      </c>
      <c r="JI250">
        <v>1.64307</v>
      </c>
      <c r="JJ250">
        <v>2.62817</v>
      </c>
      <c r="JK250">
        <v>1.49658</v>
      </c>
      <c r="JL250">
        <v>2.39014</v>
      </c>
      <c r="JM250">
        <v>1.54907</v>
      </c>
      <c r="JN250">
        <v>2.38159</v>
      </c>
      <c r="JO250">
        <v>34.715</v>
      </c>
      <c r="JP250">
        <v>24.1751</v>
      </c>
      <c r="JQ250">
        <v>18</v>
      </c>
      <c r="JR250">
        <v>489.54</v>
      </c>
      <c r="JS250">
        <v>511.614</v>
      </c>
      <c r="JT250">
        <v>14.9068</v>
      </c>
      <c r="JU250">
        <v>26.0185</v>
      </c>
      <c r="JV250">
        <v>29.9996</v>
      </c>
      <c r="JW250">
        <v>26.2016</v>
      </c>
      <c r="JX250">
        <v>26.173</v>
      </c>
      <c r="JY250">
        <v>33.0114</v>
      </c>
      <c r="JZ250">
        <v>37.7149</v>
      </c>
      <c r="KA250">
        <v>35.4895</v>
      </c>
      <c r="KB250">
        <v>14.9441</v>
      </c>
      <c r="KC250">
        <v>674.129</v>
      </c>
      <c r="KD250">
        <v>9.299329999999999</v>
      </c>
      <c r="KE250">
        <v>100.509</v>
      </c>
      <c r="KF250">
        <v>100.926</v>
      </c>
    </row>
    <row r="251" spans="1:292">
      <c r="A251">
        <v>233</v>
      </c>
      <c r="B251">
        <v>1679512995</v>
      </c>
      <c r="C251">
        <v>4407.5</v>
      </c>
      <c r="D251" t="s">
        <v>900</v>
      </c>
      <c r="E251" t="s">
        <v>901</v>
      </c>
      <c r="F251">
        <v>5</v>
      </c>
      <c r="G251" t="s">
        <v>821</v>
      </c>
      <c r="H251">
        <v>1679512987.214286</v>
      </c>
      <c r="I251">
        <f>(J251)/1000</f>
        <v>0</v>
      </c>
      <c r="J251">
        <f>IF(DO251, AM251, AG251)</f>
        <v>0</v>
      </c>
      <c r="K251">
        <f>IF(DO251, AH251, AF251)</f>
        <v>0</v>
      </c>
      <c r="L251">
        <f>DQ251 - IF(AT251&gt;1, K251*DK251*100.0/(AV251*EE251), 0)</f>
        <v>0</v>
      </c>
      <c r="M251">
        <f>((S251-I251/2)*L251-K251)/(S251+I251/2)</f>
        <v>0</v>
      </c>
      <c r="N251">
        <f>M251*(DX251+DY251)/1000.0</f>
        <v>0</v>
      </c>
      <c r="O251">
        <f>(DQ251 - IF(AT251&gt;1, K251*DK251*100.0/(AV251*EE251), 0))*(DX251+DY251)/1000.0</f>
        <v>0</v>
      </c>
      <c r="P251">
        <f>2.0/((1/R251-1/Q251)+SIGN(R251)*SQRT((1/R251-1/Q251)*(1/R251-1/Q251) + 4*DL251/((DL251+1)*(DL251+1))*(2*1/R251*1/Q251-1/Q251*1/Q251)))</f>
        <v>0</v>
      </c>
      <c r="Q251">
        <f>IF(LEFT(DM251,1)&lt;&gt;"0",IF(LEFT(DM251,1)="1",3.0,DN251),$D$5+$E$5*(EE251*DX251/($K$5*1000))+$F$5*(EE251*DX251/($K$5*1000))*MAX(MIN(DK251,$J$5),$I$5)*MAX(MIN(DK251,$J$5),$I$5)+$G$5*MAX(MIN(DK251,$J$5),$I$5)*(EE251*DX251/($K$5*1000))+$H$5*(EE251*DX251/($K$5*1000))*(EE251*DX251/($K$5*1000)))</f>
        <v>0</v>
      </c>
      <c r="R251">
        <f>I251*(1000-(1000*0.61365*exp(17.502*V251/(240.97+V251))/(DX251+DY251)+DS251)/2)/(1000*0.61365*exp(17.502*V251/(240.97+V251))/(DX251+DY251)-DS251)</f>
        <v>0</v>
      </c>
      <c r="S251">
        <f>1/((DL251+1)/(P251/1.6)+1/(Q251/1.37)) + DL251/((DL251+1)/(P251/1.6) + DL251/(Q251/1.37))</f>
        <v>0</v>
      </c>
      <c r="T251">
        <f>(DG251*DJ251)</f>
        <v>0</v>
      </c>
      <c r="U251">
        <f>(DZ251+(T251+2*0.95*5.67E-8*(((DZ251+$B$9)+273)^4-(DZ251+273)^4)-44100*I251)/(1.84*29.3*Q251+8*0.95*5.67E-8*(DZ251+273)^3))</f>
        <v>0</v>
      </c>
      <c r="V251">
        <f>($C$9*EA251+$D$9*EB251+$E$9*U251)</f>
        <v>0</v>
      </c>
      <c r="W251">
        <f>0.61365*exp(17.502*V251/(240.97+V251))</f>
        <v>0</v>
      </c>
      <c r="X251">
        <f>(Y251/Z251*100)</f>
        <v>0</v>
      </c>
      <c r="Y251">
        <f>DS251*(DX251+DY251)/1000</f>
        <v>0</v>
      </c>
      <c r="Z251">
        <f>0.61365*exp(17.502*DZ251/(240.97+DZ251))</f>
        <v>0</v>
      </c>
      <c r="AA251">
        <f>(W251-DS251*(DX251+DY251)/1000)</f>
        <v>0</v>
      </c>
      <c r="AB251">
        <f>(-I251*44100)</f>
        <v>0</v>
      </c>
      <c r="AC251">
        <f>2*29.3*Q251*0.92*(DZ251-V251)</f>
        <v>0</v>
      </c>
      <c r="AD251">
        <f>2*0.95*5.67E-8*(((DZ251+$B$9)+273)^4-(V251+273)^4)</f>
        <v>0</v>
      </c>
      <c r="AE251">
        <f>T251+AD251+AB251+AC251</f>
        <v>0</v>
      </c>
      <c r="AF251">
        <f>DW251*AT251*(DR251-DQ251*(1000-AT251*DT251)/(1000-AT251*DS251))/(100*DK251)</f>
        <v>0</v>
      </c>
      <c r="AG251">
        <f>1000*DW251*AT251*(DS251-DT251)/(100*DK251*(1000-AT251*DS251))</f>
        <v>0</v>
      </c>
      <c r="AH251">
        <f>(AI251 - AJ251 - DX251*1E3/(8.314*(DZ251+273.15)) * AL251/DW251 * AK251) * DW251/(100*DK251) * (1000 - DT251)/1000</f>
        <v>0</v>
      </c>
      <c r="AI251">
        <v>662.3447478789029</v>
      </c>
      <c r="AJ251">
        <v>643.2973454545452</v>
      </c>
      <c r="AK251">
        <v>3.385406378621596</v>
      </c>
      <c r="AL251">
        <v>67.30913549146528</v>
      </c>
      <c r="AM251">
        <f>(AO251 - AN251 + DX251*1E3/(8.314*(DZ251+273.15)) * AQ251/DW251 * AP251) * DW251/(100*DK251) * 1000/(1000 - AO251)</f>
        <v>0</v>
      </c>
      <c r="AN251">
        <v>9.220181109896966</v>
      </c>
      <c r="AO251">
        <v>9.419643757575756</v>
      </c>
      <c r="AP251">
        <v>-2.701493714452426E-05</v>
      </c>
      <c r="AQ251">
        <v>94.11788988098148</v>
      </c>
      <c r="AR251">
        <v>0</v>
      </c>
      <c r="AS251">
        <v>0</v>
      </c>
      <c r="AT251">
        <f>IF(AR251*$H$15&gt;=AV251,1.0,(AV251/(AV251-AR251*$H$15)))</f>
        <v>0</v>
      </c>
      <c r="AU251">
        <f>(AT251-1)*100</f>
        <v>0</v>
      </c>
      <c r="AV251">
        <f>MAX(0,($B$15+$C$15*EE251)/(1+$D$15*EE251)*DX251/(DZ251+273)*$E$15)</f>
        <v>0</v>
      </c>
      <c r="AW251" t="s">
        <v>429</v>
      </c>
      <c r="AX251" t="s">
        <v>429</v>
      </c>
      <c r="AY251">
        <v>0</v>
      </c>
      <c r="AZ251">
        <v>0</v>
      </c>
      <c r="BA251">
        <f>1-AY251/AZ251</f>
        <v>0</v>
      </c>
      <c r="BB251">
        <v>0</v>
      </c>
      <c r="BC251" t="s">
        <v>429</v>
      </c>
      <c r="BD251" t="s">
        <v>429</v>
      </c>
      <c r="BE251">
        <v>0</v>
      </c>
      <c r="BF251">
        <v>0</v>
      </c>
      <c r="BG251">
        <f>1-BE251/BF251</f>
        <v>0</v>
      </c>
      <c r="BH251">
        <v>0.5</v>
      </c>
      <c r="BI251">
        <f>DH251</f>
        <v>0</v>
      </c>
      <c r="BJ251">
        <f>K251</f>
        <v>0</v>
      </c>
      <c r="BK251">
        <f>BG251*BH251*BI251</f>
        <v>0</v>
      </c>
      <c r="BL251">
        <f>(BJ251-BB251)/BI251</f>
        <v>0</v>
      </c>
      <c r="BM251">
        <f>(AZ251-BF251)/BF251</f>
        <v>0</v>
      </c>
      <c r="BN251">
        <f>AY251/(BA251+AY251/BF251)</f>
        <v>0</v>
      </c>
      <c r="BO251" t="s">
        <v>429</v>
      </c>
      <c r="BP251">
        <v>0</v>
      </c>
      <c r="BQ251">
        <f>IF(BP251&lt;&gt;0, BP251, BN251)</f>
        <v>0</v>
      </c>
      <c r="BR251">
        <f>1-BQ251/BF251</f>
        <v>0</v>
      </c>
      <c r="BS251">
        <f>(BF251-BE251)/(BF251-BQ251)</f>
        <v>0</v>
      </c>
      <c r="BT251">
        <f>(AZ251-BF251)/(AZ251-BQ251)</f>
        <v>0</v>
      </c>
      <c r="BU251">
        <f>(BF251-BE251)/(BF251-AY251)</f>
        <v>0</v>
      </c>
      <c r="BV251">
        <f>(AZ251-BF251)/(AZ251-AY251)</f>
        <v>0</v>
      </c>
      <c r="BW251">
        <f>(BS251*BQ251/BE251)</f>
        <v>0</v>
      </c>
      <c r="BX251">
        <f>(1-BW251)</f>
        <v>0</v>
      </c>
      <c r="DG251">
        <f>$B$13*EF251+$C$13*EG251+$F$13*ER251*(1-EU251)</f>
        <v>0</v>
      </c>
      <c r="DH251">
        <f>DG251*DI251</f>
        <v>0</v>
      </c>
      <c r="DI251">
        <f>($B$13*$D$11+$C$13*$D$11+$F$13*((FE251+EW251)/MAX(FE251+EW251+FF251, 0.1)*$I$11+FF251/MAX(FE251+EW251+FF251, 0.1)*$J$11))/($B$13+$C$13+$F$13)</f>
        <v>0</v>
      </c>
      <c r="DJ251">
        <f>($B$13*$K$11+$C$13*$K$11+$F$13*((FE251+EW251)/MAX(FE251+EW251+FF251, 0.1)*$P$11+FF251/MAX(FE251+EW251+FF251, 0.1)*$Q$11))/($B$13+$C$13+$F$13)</f>
        <v>0</v>
      </c>
      <c r="DK251">
        <v>2.18</v>
      </c>
      <c r="DL251">
        <v>0.5</v>
      </c>
      <c r="DM251" t="s">
        <v>430</v>
      </c>
      <c r="DN251">
        <v>2</v>
      </c>
      <c r="DO251" t="b">
        <v>1</v>
      </c>
      <c r="DP251">
        <v>1679512987.214286</v>
      </c>
      <c r="DQ251">
        <v>612.8741428571428</v>
      </c>
      <c r="DR251">
        <v>640.8161428571429</v>
      </c>
      <c r="DS251">
        <v>9.421328571428573</v>
      </c>
      <c r="DT251">
        <v>9.238556071428572</v>
      </c>
      <c r="DU251">
        <v>613.682392857143</v>
      </c>
      <c r="DV251">
        <v>9.393268928571429</v>
      </c>
      <c r="DW251">
        <v>500.01475</v>
      </c>
      <c r="DX251">
        <v>89.95131428571428</v>
      </c>
      <c r="DY251">
        <v>0.1000930678571429</v>
      </c>
      <c r="DZ251">
        <v>18.94296071428571</v>
      </c>
      <c r="EA251">
        <v>19.9942</v>
      </c>
      <c r="EB251">
        <v>999.9000000000002</v>
      </c>
      <c r="EC251">
        <v>0</v>
      </c>
      <c r="ED251">
        <v>0</v>
      </c>
      <c r="EE251">
        <v>9993.798928571428</v>
      </c>
      <c r="EF251">
        <v>0</v>
      </c>
      <c r="EG251">
        <v>12.46266071428571</v>
      </c>
      <c r="EH251">
        <v>-27.941925</v>
      </c>
      <c r="EI251">
        <v>618.7032499999999</v>
      </c>
      <c r="EJ251">
        <v>646.79125</v>
      </c>
      <c r="EK251">
        <v>0.1827733571428571</v>
      </c>
      <c r="EL251">
        <v>640.8161428571429</v>
      </c>
      <c r="EM251">
        <v>9.238556071428572</v>
      </c>
      <c r="EN251">
        <v>0.8474610357142859</v>
      </c>
      <c r="EO251">
        <v>0.8310202500000001</v>
      </c>
      <c r="EP251">
        <v>4.528150714285714</v>
      </c>
      <c r="EQ251">
        <v>4.248487142857143</v>
      </c>
      <c r="ER251">
        <v>2000.002857142857</v>
      </c>
      <c r="ES251">
        <v>0.9800027142857145</v>
      </c>
      <c r="ET251">
        <v>0.01999753571428572</v>
      </c>
      <c r="EU251">
        <v>0</v>
      </c>
      <c r="EV251">
        <v>200.9160357142857</v>
      </c>
      <c r="EW251">
        <v>5.00078</v>
      </c>
      <c r="EX251">
        <v>3990.416071428572</v>
      </c>
      <c r="EY251">
        <v>16379.66071428571</v>
      </c>
      <c r="EZ251">
        <v>38.80785714285714</v>
      </c>
      <c r="FA251">
        <v>39.92167857142856</v>
      </c>
      <c r="FB251">
        <v>39.80553571428571</v>
      </c>
      <c r="FC251">
        <v>39.3435</v>
      </c>
      <c r="FD251">
        <v>39.25189285714286</v>
      </c>
      <c r="FE251">
        <v>1955.106428571429</v>
      </c>
      <c r="FF251">
        <v>39.89607142857143</v>
      </c>
      <c r="FG251">
        <v>0</v>
      </c>
      <c r="FH251">
        <v>1679512977.4</v>
      </c>
      <c r="FI251">
        <v>0</v>
      </c>
      <c r="FJ251">
        <v>200.8976923076923</v>
      </c>
      <c r="FK251">
        <v>0.5089914505546453</v>
      </c>
      <c r="FL251">
        <v>-8.948717946426488</v>
      </c>
      <c r="FM251">
        <v>3990.383461538462</v>
      </c>
      <c r="FN251">
        <v>15</v>
      </c>
      <c r="FO251">
        <v>0</v>
      </c>
      <c r="FP251" t="s">
        <v>431</v>
      </c>
      <c r="FQ251">
        <v>1679456443.1</v>
      </c>
      <c r="FR251">
        <v>1679456433.1</v>
      </c>
      <c r="FS251">
        <v>0</v>
      </c>
      <c r="FT251">
        <v>-0.109</v>
      </c>
      <c r="FU251">
        <v>0.019</v>
      </c>
      <c r="FV251">
        <v>-0.823</v>
      </c>
      <c r="FW251">
        <v>0.271</v>
      </c>
      <c r="FX251">
        <v>420</v>
      </c>
      <c r="FY251">
        <v>24</v>
      </c>
      <c r="FZ251">
        <v>0.71</v>
      </c>
      <c r="GA251">
        <v>0.25</v>
      </c>
      <c r="GB251">
        <v>-27.93009512195122</v>
      </c>
      <c r="GC251">
        <v>-0.5898459930313391</v>
      </c>
      <c r="GD251">
        <v>0.1029365988890191</v>
      </c>
      <c r="GE251">
        <v>0</v>
      </c>
      <c r="GF251">
        <v>0.1856274390243902</v>
      </c>
      <c r="GG251">
        <v>0.02927899651567961</v>
      </c>
      <c r="GH251">
        <v>0.02145102915383029</v>
      </c>
      <c r="GI251">
        <v>1</v>
      </c>
      <c r="GJ251">
        <v>1</v>
      </c>
      <c r="GK251">
        <v>2</v>
      </c>
      <c r="GL251" t="s">
        <v>432</v>
      </c>
      <c r="GM251">
        <v>3.1011</v>
      </c>
      <c r="GN251">
        <v>2.73537</v>
      </c>
      <c r="GO251">
        <v>0.119242</v>
      </c>
      <c r="GP251">
        <v>0.122787</v>
      </c>
      <c r="GQ251">
        <v>0.0543368</v>
      </c>
      <c r="GR251">
        <v>0.0541914</v>
      </c>
      <c r="GS251">
        <v>22680.2</v>
      </c>
      <c r="GT251">
        <v>22306.6</v>
      </c>
      <c r="GU251">
        <v>26290.2</v>
      </c>
      <c r="GV251">
        <v>25759</v>
      </c>
      <c r="GW251">
        <v>39935.4</v>
      </c>
      <c r="GX251">
        <v>37194.2</v>
      </c>
      <c r="GY251">
        <v>46004.6</v>
      </c>
      <c r="GZ251">
        <v>42543.1</v>
      </c>
      <c r="HA251">
        <v>1.91852</v>
      </c>
      <c r="HB251">
        <v>1.93425</v>
      </c>
      <c r="HC251">
        <v>0.0181347</v>
      </c>
      <c r="HD251">
        <v>0</v>
      </c>
      <c r="HE251">
        <v>19.6878</v>
      </c>
      <c r="HF251">
        <v>999.9</v>
      </c>
      <c r="HG251">
        <v>34.9</v>
      </c>
      <c r="HH251">
        <v>29.8</v>
      </c>
      <c r="HI251">
        <v>16.3402</v>
      </c>
      <c r="HJ251">
        <v>60.8734</v>
      </c>
      <c r="HK251">
        <v>26.0296</v>
      </c>
      <c r="HL251">
        <v>1</v>
      </c>
      <c r="HM251">
        <v>-0.0860137</v>
      </c>
      <c r="HN251">
        <v>4.377</v>
      </c>
      <c r="HO251">
        <v>20.2225</v>
      </c>
      <c r="HP251">
        <v>5.21624</v>
      </c>
      <c r="HQ251">
        <v>11.98</v>
      </c>
      <c r="HR251">
        <v>4.96485</v>
      </c>
      <c r="HS251">
        <v>3.2739</v>
      </c>
      <c r="HT251">
        <v>9999</v>
      </c>
      <c r="HU251">
        <v>9999</v>
      </c>
      <c r="HV251">
        <v>9999</v>
      </c>
      <c r="HW251">
        <v>936.8</v>
      </c>
      <c r="HX251">
        <v>1.86417</v>
      </c>
      <c r="HY251">
        <v>1.86016</v>
      </c>
      <c r="HZ251">
        <v>1.85837</v>
      </c>
      <c r="IA251">
        <v>1.85988</v>
      </c>
      <c r="IB251">
        <v>1.85989</v>
      </c>
      <c r="IC251">
        <v>1.85835</v>
      </c>
      <c r="ID251">
        <v>1.85737</v>
      </c>
      <c r="IE251">
        <v>1.8524</v>
      </c>
      <c r="IF251">
        <v>0</v>
      </c>
      <c r="IG251">
        <v>0</v>
      </c>
      <c r="IH251">
        <v>0</v>
      </c>
      <c r="II251">
        <v>0</v>
      </c>
      <c r="IJ251" t="s">
        <v>433</v>
      </c>
      <c r="IK251" t="s">
        <v>434</v>
      </c>
      <c r="IL251" t="s">
        <v>435</v>
      </c>
      <c r="IM251" t="s">
        <v>435</v>
      </c>
      <c r="IN251" t="s">
        <v>435</v>
      </c>
      <c r="IO251" t="s">
        <v>435</v>
      </c>
      <c r="IP251">
        <v>0</v>
      </c>
      <c r="IQ251">
        <v>100</v>
      </c>
      <c r="IR251">
        <v>100</v>
      </c>
      <c r="IS251">
        <v>-0.8179999999999999</v>
      </c>
      <c r="IT251">
        <v>0.028</v>
      </c>
      <c r="IU251">
        <v>-0.3228139330668147</v>
      </c>
      <c r="IV251">
        <v>-0.001399286051689175</v>
      </c>
      <c r="IW251">
        <v>1.297619083215453E-06</v>
      </c>
      <c r="IX251">
        <v>-4.997941095464379E-10</v>
      </c>
      <c r="IY251">
        <v>-0.005634625857734406</v>
      </c>
      <c r="IZ251">
        <v>-0.003512179546530375</v>
      </c>
      <c r="JA251">
        <v>0.0008073039280847738</v>
      </c>
      <c r="JB251">
        <v>-5.485301315548657E-06</v>
      </c>
      <c r="JC251">
        <v>2</v>
      </c>
      <c r="JD251">
        <v>1997</v>
      </c>
      <c r="JE251">
        <v>1</v>
      </c>
      <c r="JF251">
        <v>25</v>
      </c>
      <c r="JG251">
        <v>942.5</v>
      </c>
      <c r="JH251">
        <v>942.7</v>
      </c>
      <c r="JI251">
        <v>1.67603</v>
      </c>
      <c r="JJ251">
        <v>2.63428</v>
      </c>
      <c r="JK251">
        <v>1.49658</v>
      </c>
      <c r="JL251">
        <v>2.38892</v>
      </c>
      <c r="JM251">
        <v>1.54907</v>
      </c>
      <c r="JN251">
        <v>2.37671</v>
      </c>
      <c r="JO251">
        <v>34.715</v>
      </c>
      <c r="JP251">
        <v>24.1751</v>
      </c>
      <c r="JQ251">
        <v>18</v>
      </c>
      <c r="JR251">
        <v>489.581</v>
      </c>
      <c r="JS251">
        <v>511.557</v>
      </c>
      <c r="JT251">
        <v>14.938</v>
      </c>
      <c r="JU251">
        <v>26.0143</v>
      </c>
      <c r="JV251">
        <v>29.9994</v>
      </c>
      <c r="JW251">
        <v>26.1977</v>
      </c>
      <c r="JX251">
        <v>26.1686</v>
      </c>
      <c r="JY251">
        <v>33.6551</v>
      </c>
      <c r="JZ251">
        <v>37.4366</v>
      </c>
      <c r="KA251">
        <v>35.4895</v>
      </c>
      <c r="KB251">
        <v>14.9514</v>
      </c>
      <c r="KC251">
        <v>687.506</v>
      </c>
      <c r="KD251">
        <v>9.299329999999999</v>
      </c>
      <c r="KE251">
        <v>100.509</v>
      </c>
      <c r="KF251">
        <v>100.927</v>
      </c>
    </row>
    <row r="252" spans="1:292">
      <c r="A252">
        <v>234</v>
      </c>
      <c r="B252">
        <v>1679513000</v>
      </c>
      <c r="C252">
        <v>4412.5</v>
      </c>
      <c r="D252" t="s">
        <v>902</v>
      </c>
      <c r="E252" t="s">
        <v>903</v>
      </c>
      <c r="F252">
        <v>5</v>
      </c>
      <c r="G252" t="s">
        <v>821</v>
      </c>
      <c r="H252">
        <v>1679512992.5</v>
      </c>
      <c r="I252">
        <f>(J252)/1000</f>
        <v>0</v>
      </c>
      <c r="J252">
        <f>IF(DO252, AM252, AG252)</f>
        <v>0</v>
      </c>
      <c r="K252">
        <f>IF(DO252, AH252, AF252)</f>
        <v>0</v>
      </c>
      <c r="L252">
        <f>DQ252 - IF(AT252&gt;1, K252*DK252*100.0/(AV252*EE252), 0)</f>
        <v>0</v>
      </c>
      <c r="M252">
        <f>((S252-I252/2)*L252-K252)/(S252+I252/2)</f>
        <v>0</v>
      </c>
      <c r="N252">
        <f>M252*(DX252+DY252)/1000.0</f>
        <v>0</v>
      </c>
      <c r="O252">
        <f>(DQ252 - IF(AT252&gt;1, K252*DK252*100.0/(AV252*EE252), 0))*(DX252+DY252)/1000.0</f>
        <v>0</v>
      </c>
      <c r="P252">
        <f>2.0/((1/R252-1/Q252)+SIGN(R252)*SQRT((1/R252-1/Q252)*(1/R252-1/Q252) + 4*DL252/((DL252+1)*(DL252+1))*(2*1/R252*1/Q252-1/Q252*1/Q252)))</f>
        <v>0</v>
      </c>
      <c r="Q252">
        <f>IF(LEFT(DM252,1)&lt;&gt;"0",IF(LEFT(DM252,1)="1",3.0,DN252),$D$5+$E$5*(EE252*DX252/($K$5*1000))+$F$5*(EE252*DX252/($K$5*1000))*MAX(MIN(DK252,$J$5),$I$5)*MAX(MIN(DK252,$J$5),$I$5)+$G$5*MAX(MIN(DK252,$J$5),$I$5)*(EE252*DX252/($K$5*1000))+$H$5*(EE252*DX252/($K$5*1000))*(EE252*DX252/($K$5*1000)))</f>
        <v>0</v>
      </c>
      <c r="R252">
        <f>I252*(1000-(1000*0.61365*exp(17.502*V252/(240.97+V252))/(DX252+DY252)+DS252)/2)/(1000*0.61365*exp(17.502*V252/(240.97+V252))/(DX252+DY252)-DS252)</f>
        <v>0</v>
      </c>
      <c r="S252">
        <f>1/((DL252+1)/(P252/1.6)+1/(Q252/1.37)) + DL252/((DL252+1)/(P252/1.6) + DL252/(Q252/1.37))</f>
        <v>0</v>
      </c>
      <c r="T252">
        <f>(DG252*DJ252)</f>
        <v>0</v>
      </c>
      <c r="U252">
        <f>(DZ252+(T252+2*0.95*5.67E-8*(((DZ252+$B$9)+273)^4-(DZ252+273)^4)-44100*I252)/(1.84*29.3*Q252+8*0.95*5.67E-8*(DZ252+273)^3))</f>
        <v>0</v>
      </c>
      <c r="V252">
        <f>($C$9*EA252+$D$9*EB252+$E$9*U252)</f>
        <v>0</v>
      </c>
      <c r="W252">
        <f>0.61365*exp(17.502*V252/(240.97+V252))</f>
        <v>0</v>
      </c>
      <c r="X252">
        <f>(Y252/Z252*100)</f>
        <v>0</v>
      </c>
      <c r="Y252">
        <f>DS252*(DX252+DY252)/1000</f>
        <v>0</v>
      </c>
      <c r="Z252">
        <f>0.61365*exp(17.502*DZ252/(240.97+DZ252))</f>
        <v>0</v>
      </c>
      <c r="AA252">
        <f>(W252-DS252*(DX252+DY252)/1000)</f>
        <v>0</v>
      </c>
      <c r="AB252">
        <f>(-I252*44100)</f>
        <v>0</v>
      </c>
      <c r="AC252">
        <f>2*29.3*Q252*0.92*(DZ252-V252)</f>
        <v>0</v>
      </c>
      <c r="AD252">
        <f>2*0.95*5.67E-8*(((DZ252+$B$9)+273)^4-(V252+273)^4)</f>
        <v>0</v>
      </c>
      <c r="AE252">
        <f>T252+AD252+AB252+AC252</f>
        <v>0</v>
      </c>
      <c r="AF252">
        <f>DW252*AT252*(DR252-DQ252*(1000-AT252*DT252)/(1000-AT252*DS252))/(100*DK252)</f>
        <v>0</v>
      </c>
      <c r="AG252">
        <f>1000*DW252*AT252*(DS252-DT252)/(100*DK252*(1000-AT252*DS252))</f>
        <v>0</v>
      </c>
      <c r="AH252">
        <f>(AI252 - AJ252 - DX252*1E3/(8.314*(DZ252+273.15)) * AL252/DW252 * AK252) * DW252/(100*DK252) * (1000 - DT252)/1000</f>
        <v>0</v>
      </c>
      <c r="AI252">
        <v>679.4772120461691</v>
      </c>
      <c r="AJ252">
        <v>660.1890060606061</v>
      </c>
      <c r="AK252">
        <v>3.374678470029993</v>
      </c>
      <c r="AL252">
        <v>67.30913549146528</v>
      </c>
      <c r="AM252">
        <f>(AO252 - AN252 + DX252*1E3/(8.314*(DZ252+273.15)) * AQ252/DW252 * AP252) * DW252/(100*DK252) * 1000/(1000 - AO252)</f>
        <v>0</v>
      </c>
      <c r="AN252">
        <v>9.245684217498845</v>
      </c>
      <c r="AO252">
        <v>9.422060060606055</v>
      </c>
      <c r="AP252">
        <v>3.407968381636537E-06</v>
      </c>
      <c r="AQ252">
        <v>94.11788988098148</v>
      </c>
      <c r="AR252">
        <v>0</v>
      </c>
      <c r="AS252">
        <v>0</v>
      </c>
      <c r="AT252">
        <f>IF(AR252*$H$15&gt;=AV252,1.0,(AV252/(AV252-AR252*$H$15)))</f>
        <v>0</v>
      </c>
      <c r="AU252">
        <f>(AT252-1)*100</f>
        <v>0</v>
      </c>
      <c r="AV252">
        <f>MAX(0,($B$15+$C$15*EE252)/(1+$D$15*EE252)*DX252/(DZ252+273)*$E$15)</f>
        <v>0</v>
      </c>
      <c r="AW252" t="s">
        <v>429</v>
      </c>
      <c r="AX252" t="s">
        <v>429</v>
      </c>
      <c r="AY252">
        <v>0</v>
      </c>
      <c r="AZ252">
        <v>0</v>
      </c>
      <c r="BA252">
        <f>1-AY252/AZ252</f>
        <v>0</v>
      </c>
      <c r="BB252">
        <v>0</v>
      </c>
      <c r="BC252" t="s">
        <v>429</v>
      </c>
      <c r="BD252" t="s">
        <v>429</v>
      </c>
      <c r="BE252">
        <v>0</v>
      </c>
      <c r="BF252">
        <v>0</v>
      </c>
      <c r="BG252">
        <f>1-BE252/BF252</f>
        <v>0</v>
      </c>
      <c r="BH252">
        <v>0.5</v>
      </c>
      <c r="BI252">
        <f>DH252</f>
        <v>0</v>
      </c>
      <c r="BJ252">
        <f>K252</f>
        <v>0</v>
      </c>
      <c r="BK252">
        <f>BG252*BH252*BI252</f>
        <v>0</v>
      </c>
      <c r="BL252">
        <f>(BJ252-BB252)/BI252</f>
        <v>0</v>
      </c>
      <c r="BM252">
        <f>(AZ252-BF252)/BF252</f>
        <v>0</v>
      </c>
      <c r="BN252">
        <f>AY252/(BA252+AY252/BF252)</f>
        <v>0</v>
      </c>
      <c r="BO252" t="s">
        <v>429</v>
      </c>
      <c r="BP252">
        <v>0</v>
      </c>
      <c r="BQ252">
        <f>IF(BP252&lt;&gt;0, BP252, BN252)</f>
        <v>0</v>
      </c>
      <c r="BR252">
        <f>1-BQ252/BF252</f>
        <v>0</v>
      </c>
      <c r="BS252">
        <f>(BF252-BE252)/(BF252-BQ252)</f>
        <v>0</v>
      </c>
      <c r="BT252">
        <f>(AZ252-BF252)/(AZ252-BQ252)</f>
        <v>0</v>
      </c>
      <c r="BU252">
        <f>(BF252-BE252)/(BF252-AY252)</f>
        <v>0</v>
      </c>
      <c r="BV252">
        <f>(AZ252-BF252)/(AZ252-AY252)</f>
        <v>0</v>
      </c>
      <c r="BW252">
        <f>(BS252*BQ252/BE252)</f>
        <v>0</v>
      </c>
      <c r="BX252">
        <f>(1-BW252)</f>
        <v>0</v>
      </c>
      <c r="DG252">
        <f>$B$13*EF252+$C$13*EG252+$F$13*ER252*(1-EU252)</f>
        <v>0</v>
      </c>
      <c r="DH252">
        <f>DG252*DI252</f>
        <v>0</v>
      </c>
      <c r="DI252">
        <f>($B$13*$D$11+$C$13*$D$11+$F$13*((FE252+EW252)/MAX(FE252+EW252+FF252, 0.1)*$I$11+FF252/MAX(FE252+EW252+FF252, 0.1)*$J$11))/($B$13+$C$13+$F$13)</f>
        <v>0</v>
      </c>
      <c r="DJ252">
        <f>($B$13*$K$11+$C$13*$K$11+$F$13*((FE252+EW252)/MAX(FE252+EW252+FF252, 0.1)*$P$11+FF252/MAX(FE252+EW252+FF252, 0.1)*$Q$11))/($B$13+$C$13+$F$13)</f>
        <v>0</v>
      </c>
      <c r="DK252">
        <v>2.18</v>
      </c>
      <c r="DL252">
        <v>0.5</v>
      </c>
      <c r="DM252" t="s">
        <v>430</v>
      </c>
      <c r="DN252">
        <v>2</v>
      </c>
      <c r="DO252" t="b">
        <v>1</v>
      </c>
      <c r="DP252">
        <v>1679512992.5</v>
      </c>
      <c r="DQ252">
        <v>630.5374074074075</v>
      </c>
      <c r="DR252">
        <v>658.582037037037</v>
      </c>
      <c r="DS252">
        <v>9.42339037037037</v>
      </c>
      <c r="DT252">
        <v>9.237498518518519</v>
      </c>
      <c r="DU252">
        <v>631.3521481481482</v>
      </c>
      <c r="DV252">
        <v>9.395309629629629</v>
      </c>
      <c r="DW252">
        <v>500.0249629629629</v>
      </c>
      <c r="DX252">
        <v>89.9525148148148</v>
      </c>
      <c r="DY252">
        <v>0.09995973333333333</v>
      </c>
      <c r="DZ252">
        <v>18.93875185185185</v>
      </c>
      <c r="EA252">
        <v>19.98768148148148</v>
      </c>
      <c r="EB252">
        <v>999.9000000000001</v>
      </c>
      <c r="EC252">
        <v>0</v>
      </c>
      <c r="ED252">
        <v>0</v>
      </c>
      <c r="EE252">
        <v>10003.93740740741</v>
      </c>
      <c r="EF252">
        <v>0</v>
      </c>
      <c r="EG252">
        <v>12.45455925925926</v>
      </c>
      <c r="EH252">
        <v>-28.0445037037037</v>
      </c>
      <c r="EI252">
        <v>636.5357777777778</v>
      </c>
      <c r="EJ252">
        <v>664.7221851851851</v>
      </c>
      <c r="EK252">
        <v>0.1858922222222222</v>
      </c>
      <c r="EL252">
        <v>658.582037037037</v>
      </c>
      <c r="EM252">
        <v>9.237498518518519</v>
      </c>
      <c r="EN252">
        <v>0.8476577777777777</v>
      </c>
      <c r="EO252">
        <v>0.8309363333333335</v>
      </c>
      <c r="EP252">
        <v>4.53146962962963</v>
      </c>
      <c r="EQ252">
        <v>4.247055925925926</v>
      </c>
      <c r="ER252">
        <v>1999.988518518518</v>
      </c>
      <c r="ES252">
        <v>0.9800023333333335</v>
      </c>
      <c r="ET252">
        <v>0.01999790740740741</v>
      </c>
      <c r="EU252">
        <v>0</v>
      </c>
      <c r="EV252">
        <v>200.9778888888888</v>
      </c>
      <c r="EW252">
        <v>5.00078</v>
      </c>
      <c r="EX252">
        <v>3989.572592592593</v>
      </c>
      <c r="EY252">
        <v>16379.54074074074</v>
      </c>
      <c r="EZ252">
        <v>38.75440740740741</v>
      </c>
      <c r="FA252">
        <v>39.86081481481482</v>
      </c>
      <c r="FB252">
        <v>39.74285185185185</v>
      </c>
      <c r="FC252">
        <v>39.273</v>
      </c>
      <c r="FD252">
        <v>39.20107407407407</v>
      </c>
      <c r="FE252">
        <v>1955.088518518519</v>
      </c>
      <c r="FF252">
        <v>39.89962962962963</v>
      </c>
      <c r="FG252">
        <v>0</v>
      </c>
      <c r="FH252">
        <v>1679512982.2</v>
      </c>
      <c r="FI252">
        <v>0</v>
      </c>
      <c r="FJ252">
        <v>200.9572692307692</v>
      </c>
      <c r="FK252">
        <v>1.102188039014438</v>
      </c>
      <c r="FL252">
        <v>-10.47555557066459</v>
      </c>
      <c r="FM252">
        <v>3989.601153846153</v>
      </c>
      <c r="FN252">
        <v>15</v>
      </c>
      <c r="FO252">
        <v>0</v>
      </c>
      <c r="FP252" t="s">
        <v>431</v>
      </c>
      <c r="FQ252">
        <v>1679456443.1</v>
      </c>
      <c r="FR252">
        <v>1679456433.1</v>
      </c>
      <c r="FS252">
        <v>0</v>
      </c>
      <c r="FT252">
        <v>-0.109</v>
      </c>
      <c r="FU252">
        <v>0.019</v>
      </c>
      <c r="FV252">
        <v>-0.823</v>
      </c>
      <c r="FW252">
        <v>0.271</v>
      </c>
      <c r="FX252">
        <v>420</v>
      </c>
      <c r="FY252">
        <v>24</v>
      </c>
      <c r="FZ252">
        <v>0.71</v>
      </c>
      <c r="GA252">
        <v>0.25</v>
      </c>
      <c r="GB252">
        <v>-27.979565</v>
      </c>
      <c r="GC252">
        <v>-1.083955722326329</v>
      </c>
      <c r="GD252">
        <v>0.1237528778453251</v>
      </c>
      <c r="GE252">
        <v>0</v>
      </c>
      <c r="GF252">
        <v>0.181435075</v>
      </c>
      <c r="GG252">
        <v>0.04514912195121899</v>
      </c>
      <c r="GH252">
        <v>0.01917023095894713</v>
      </c>
      <c r="GI252">
        <v>1</v>
      </c>
      <c r="GJ252">
        <v>1</v>
      </c>
      <c r="GK252">
        <v>2</v>
      </c>
      <c r="GL252" t="s">
        <v>432</v>
      </c>
      <c r="GM252">
        <v>3.10107</v>
      </c>
      <c r="GN252">
        <v>2.73529</v>
      </c>
      <c r="GO252">
        <v>0.121391</v>
      </c>
      <c r="GP252">
        <v>0.124887</v>
      </c>
      <c r="GQ252">
        <v>0.0543561</v>
      </c>
      <c r="GR252">
        <v>0.0542268</v>
      </c>
      <c r="GS252">
        <v>22625.2</v>
      </c>
      <c r="GT252">
        <v>22253.3</v>
      </c>
      <c r="GU252">
        <v>26290.6</v>
      </c>
      <c r="GV252">
        <v>25759.1</v>
      </c>
      <c r="GW252">
        <v>39935</v>
      </c>
      <c r="GX252">
        <v>37193.4</v>
      </c>
      <c r="GY252">
        <v>46004.7</v>
      </c>
      <c r="GZ252">
        <v>42543.4</v>
      </c>
      <c r="HA252">
        <v>1.91858</v>
      </c>
      <c r="HB252">
        <v>1.93442</v>
      </c>
      <c r="HC252">
        <v>0.0184998</v>
      </c>
      <c r="HD252">
        <v>0</v>
      </c>
      <c r="HE252">
        <v>19.6861</v>
      </c>
      <c r="HF252">
        <v>999.9</v>
      </c>
      <c r="HG252">
        <v>34.8</v>
      </c>
      <c r="HH252">
        <v>29.8</v>
      </c>
      <c r="HI252">
        <v>16.2937</v>
      </c>
      <c r="HJ252">
        <v>61.4234</v>
      </c>
      <c r="HK252">
        <v>25.9736</v>
      </c>
      <c r="HL252">
        <v>1</v>
      </c>
      <c r="HM252">
        <v>-0.0862856</v>
      </c>
      <c r="HN252">
        <v>4.38596</v>
      </c>
      <c r="HO252">
        <v>20.2222</v>
      </c>
      <c r="HP252">
        <v>5.21624</v>
      </c>
      <c r="HQ252">
        <v>11.98</v>
      </c>
      <c r="HR252">
        <v>4.96465</v>
      </c>
      <c r="HS252">
        <v>3.274</v>
      </c>
      <c r="HT252">
        <v>9999</v>
      </c>
      <c r="HU252">
        <v>9999</v>
      </c>
      <c r="HV252">
        <v>9999</v>
      </c>
      <c r="HW252">
        <v>936.8</v>
      </c>
      <c r="HX252">
        <v>1.86417</v>
      </c>
      <c r="HY252">
        <v>1.86017</v>
      </c>
      <c r="HZ252">
        <v>1.85837</v>
      </c>
      <c r="IA252">
        <v>1.85989</v>
      </c>
      <c r="IB252">
        <v>1.85989</v>
      </c>
      <c r="IC252">
        <v>1.85834</v>
      </c>
      <c r="ID252">
        <v>1.85735</v>
      </c>
      <c r="IE252">
        <v>1.85238</v>
      </c>
      <c r="IF252">
        <v>0</v>
      </c>
      <c r="IG252">
        <v>0</v>
      </c>
      <c r="IH252">
        <v>0</v>
      </c>
      <c r="II252">
        <v>0</v>
      </c>
      <c r="IJ252" t="s">
        <v>433</v>
      </c>
      <c r="IK252" t="s">
        <v>434</v>
      </c>
      <c r="IL252" t="s">
        <v>435</v>
      </c>
      <c r="IM252" t="s">
        <v>435</v>
      </c>
      <c r="IN252" t="s">
        <v>435</v>
      </c>
      <c r="IO252" t="s">
        <v>435</v>
      </c>
      <c r="IP252">
        <v>0</v>
      </c>
      <c r="IQ252">
        <v>100</v>
      </c>
      <c r="IR252">
        <v>100</v>
      </c>
      <c r="IS252">
        <v>-0.823</v>
      </c>
      <c r="IT252">
        <v>0.0281</v>
      </c>
      <c r="IU252">
        <v>-0.3228139330668147</v>
      </c>
      <c r="IV252">
        <v>-0.001399286051689175</v>
      </c>
      <c r="IW252">
        <v>1.297619083215453E-06</v>
      </c>
      <c r="IX252">
        <v>-4.997941095464379E-10</v>
      </c>
      <c r="IY252">
        <v>-0.005634625857734406</v>
      </c>
      <c r="IZ252">
        <v>-0.003512179546530375</v>
      </c>
      <c r="JA252">
        <v>0.0008073039280847738</v>
      </c>
      <c r="JB252">
        <v>-5.485301315548657E-06</v>
      </c>
      <c r="JC252">
        <v>2</v>
      </c>
      <c r="JD252">
        <v>1997</v>
      </c>
      <c r="JE252">
        <v>1</v>
      </c>
      <c r="JF252">
        <v>25</v>
      </c>
      <c r="JG252">
        <v>942.6</v>
      </c>
      <c r="JH252">
        <v>942.8</v>
      </c>
      <c r="JI252">
        <v>1.71021</v>
      </c>
      <c r="JJ252">
        <v>2.63306</v>
      </c>
      <c r="JK252">
        <v>1.49658</v>
      </c>
      <c r="JL252">
        <v>2.39014</v>
      </c>
      <c r="JM252">
        <v>1.54907</v>
      </c>
      <c r="JN252">
        <v>2.34863</v>
      </c>
      <c r="JO252">
        <v>34.715</v>
      </c>
      <c r="JP252">
        <v>24.1751</v>
      </c>
      <c r="JQ252">
        <v>18</v>
      </c>
      <c r="JR252">
        <v>489.575</v>
      </c>
      <c r="JS252">
        <v>511.642</v>
      </c>
      <c r="JT252">
        <v>14.9544</v>
      </c>
      <c r="JU252">
        <v>26.0104</v>
      </c>
      <c r="JV252">
        <v>29.9996</v>
      </c>
      <c r="JW252">
        <v>26.1933</v>
      </c>
      <c r="JX252">
        <v>26.165</v>
      </c>
      <c r="JY252">
        <v>34.3578</v>
      </c>
      <c r="JZ252">
        <v>37.4366</v>
      </c>
      <c r="KA252">
        <v>35.1085</v>
      </c>
      <c r="KB252">
        <v>14.9601</v>
      </c>
      <c r="KC252">
        <v>707.543</v>
      </c>
      <c r="KD252">
        <v>9.299329999999999</v>
      </c>
      <c r="KE252">
        <v>100.51</v>
      </c>
      <c r="KF252">
        <v>100.927</v>
      </c>
    </row>
    <row r="253" spans="1:292">
      <c r="A253">
        <v>235</v>
      </c>
      <c r="B253">
        <v>1679513005</v>
      </c>
      <c r="C253">
        <v>4417.5</v>
      </c>
      <c r="D253" t="s">
        <v>904</v>
      </c>
      <c r="E253" t="s">
        <v>905</v>
      </c>
      <c r="F253">
        <v>5</v>
      </c>
      <c r="G253" t="s">
        <v>821</v>
      </c>
      <c r="H253">
        <v>1679512997.214286</v>
      </c>
      <c r="I253">
        <f>(J253)/1000</f>
        <v>0</v>
      </c>
      <c r="J253">
        <f>IF(DO253, AM253, AG253)</f>
        <v>0</v>
      </c>
      <c r="K253">
        <f>IF(DO253, AH253, AF253)</f>
        <v>0</v>
      </c>
      <c r="L253">
        <f>DQ253 - IF(AT253&gt;1, K253*DK253*100.0/(AV253*EE253), 0)</f>
        <v>0</v>
      </c>
      <c r="M253">
        <f>((S253-I253/2)*L253-K253)/(S253+I253/2)</f>
        <v>0</v>
      </c>
      <c r="N253">
        <f>M253*(DX253+DY253)/1000.0</f>
        <v>0</v>
      </c>
      <c r="O253">
        <f>(DQ253 - IF(AT253&gt;1, K253*DK253*100.0/(AV253*EE253), 0))*(DX253+DY253)/1000.0</f>
        <v>0</v>
      </c>
      <c r="P253">
        <f>2.0/((1/R253-1/Q253)+SIGN(R253)*SQRT((1/R253-1/Q253)*(1/R253-1/Q253) + 4*DL253/((DL253+1)*(DL253+1))*(2*1/R253*1/Q253-1/Q253*1/Q253)))</f>
        <v>0</v>
      </c>
      <c r="Q253">
        <f>IF(LEFT(DM253,1)&lt;&gt;"0",IF(LEFT(DM253,1)="1",3.0,DN253),$D$5+$E$5*(EE253*DX253/($K$5*1000))+$F$5*(EE253*DX253/($K$5*1000))*MAX(MIN(DK253,$J$5),$I$5)*MAX(MIN(DK253,$J$5),$I$5)+$G$5*MAX(MIN(DK253,$J$5),$I$5)*(EE253*DX253/($K$5*1000))+$H$5*(EE253*DX253/($K$5*1000))*(EE253*DX253/($K$5*1000)))</f>
        <v>0</v>
      </c>
      <c r="R253">
        <f>I253*(1000-(1000*0.61365*exp(17.502*V253/(240.97+V253))/(DX253+DY253)+DS253)/2)/(1000*0.61365*exp(17.502*V253/(240.97+V253))/(DX253+DY253)-DS253)</f>
        <v>0</v>
      </c>
      <c r="S253">
        <f>1/((DL253+1)/(P253/1.6)+1/(Q253/1.37)) + DL253/((DL253+1)/(P253/1.6) + DL253/(Q253/1.37))</f>
        <v>0</v>
      </c>
      <c r="T253">
        <f>(DG253*DJ253)</f>
        <v>0</v>
      </c>
      <c r="U253">
        <f>(DZ253+(T253+2*0.95*5.67E-8*(((DZ253+$B$9)+273)^4-(DZ253+273)^4)-44100*I253)/(1.84*29.3*Q253+8*0.95*5.67E-8*(DZ253+273)^3))</f>
        <v>0</v>
      </c>
      <c r="V253">
        <f>($C$9*EA253+$D$9*EB253+$E$9*U253)</f>
        <v>0</v>
      </c>
      <c r="W253">
        <f>0.61365*exp(17.502*V253/(240.97+V253))</f>
        <v>0</v>
      </c>
      <c r="X253">
        <f>(Y253/Z253*100)</f>
        <v>0</v>
      </c>
      <c r="Y253">
        <f>DS253*(DX253+DY253)/1000</f>
        <v>0</v>
      </c>
      <c r="Z253">
        <f>0.61365*exp(17.502*DZ253/(240.97+DZ253))</f>
        <v>0</v>
      </c>
      <c r="AA253">
        <f>(W253-DS253*(DX253+DY253)/1000)</f>
        <v>0</v>
      </c>
      <c r="AB253">
        <f>(-I253*44100)</f>
        <v>0</v>
      </c>
      <c r="AC253">
        <f>2*29.3*Q253*0.92*(DZ253-V253)</f>
        <v>0</v>
      </c>
      <c r="AD253">
        <f>2*0.95*5.67E-8*(((DZ253+$B$9)+273)^4-(V253+273)^4)</f>
        <v>0</v>
      </c>
      <c r="AE253">
        <f>T253+AD253+AB253+AC253</f>
        <v>0</v>
      </c>
      <c r="AF253">
        <f>DW253*AT253*(DR253-DQ253*(1000-AT253*DT253)/(1000-AT253*DS253))/(100*DK253)</f>
        <v>0</v>
      </c>
      <c r="AG253">
        <f>1000*DW253*AT253*(DS253-DT253)/(100*DK253*(1000-AT253*DS253))</f>
        <v>0</v>
      </c>
      <c r="AH253">
        <f>(AI253 - AJ253 - DX253*1E3/(8.314*(DZ253+273.15)) * AL253/DW253 * AK253) * DW253/(100*DK253) * (1000 - DT253)/1000</f>
        <v>0</v>
      </c>
      <c r="AI253">
        <v>696.2393723608211</v>
      </c>
      <c r="AJ253">
        <v>677.0900848484847</v>
      </c>
      <c r="AK253">
        <v>3.380672059664181</v>
      </c>
      <c r="AL253">
        <v>67.30913549146528</v>
      </c>
      <c r="AM253">
        <f>(AO253 - AN253 + DX253*1E3/(8.314*(DZ253+273.15)) * AQ253/DW253 * AP253) * DW253/(100*DK253) * 1000/(1000 - AO253)</f>
        <v>0</v>
      </c>
      <c r="AN253">
        <v>9.212669022721926</v>
      </c>
      <c r="AO253">
        <v>9.415424545454544</v>
      </c>
      <c r="AP253">
        <v>-1.4202362636655E-05</v>
      </c>
      <c r="AQ253">
        <v>94.11788988098148</v>
      </c>
      <c r="AR253">
        <v>0</v>
      </c>
      <c r="AS253">
        <v>0</v>
      </c>
      <c r="AT253">
        <f>IF(AR253*$H$15&gt;=AV253,1.0,(AV253/(AV253-AR253*$H$15)))</f>
        <v>0</v>
      </c>
      <c r="AU253">
        <f>(AT253-1)*100</f>
        <v>0</v>
      </c>
      <c r="AV253">
        <f>MAX(0,($B$15+$C$15*EE253)/(1+$D$15*EE253)*DX253/(DZ253+273)*$E$15)</f>
        <v>0</v>
      </c>
      <c r="AW253" t="s">
        <v>429</v>
      </c>
      <c r="AX253" t="s">
        <v>429</v>
      </c>
      <c r="AY253">
        <v>0</v>
      </c>
      <c r="AZ253">
        <v>0</v>
      </c>
      <c r="BA253">
        <f>1-AY253/AZ253</f>
        <v>0</v>
      </c>
      <c r="BB253">
        <v>0</v>
      </c>
      <c r="BC253" t="s">
        <v>429</v>
      </c>
      <c r="BD253" t="s">
        <v>429</v>
      </c>
      <c r="BE253">
        <v>0</v>
      </c>
      <c r="BF253">
        <v>0</v>
      </c>
      <c r="BG253">
        <f>1-BE253/BF253</f>
        <v>0</v>
      </c>
      <c r="BH253">
        <v>0.5</v>
      </c>
      <c r="BI253">
        <f>DH253</f>
        <v>0</v>
      </c>
      <c r="BJ253">
        <f>K253</f>
        <v>0</v>
      </c>
      <c r="BK253">
        <f>BG253*BH253*BI253</f>
        <v>0</v>
      </c>
      <c r="BL253">
        <f>(BJ253-BB253)/BI253</f>
        <v>0</v>
      </c>
      <c r="BM253">
        <f>(AZ253-BF253)/BF253</f>
        <v>0</v>
      </c>
      <c r="BN253">
        <f>AY253/(BA253+AY253/BF253)</f>
        <v>0</v>
      </c>
      <c r="BO253" t="s">
        <v>429</v>
      </c>
      <c r="BP253">
        <v>0</v>
      </c>
      <c r="BQ253">
        <f>IF(BP253&lt;&gt;0, BP253, BN253)</f>
        <v>0</v>
      </c>
      <c r="BR253">
        <f>1-BQ253/BF253</f>
        <v>0</v>
      </c>
      <c r="BS253">
        <f>(BF253-BE253)/(BF253-BQ253)</f>
        <v>0</v>
      </c>
      <c r="BT253">
        <f>(AZ253-BF253)/(AZ253-BQ253)</f>
        <v>0</v>
      </c>
      <c r="BU253">
        <f>(BF253-BE253)/(BF253-AY253)</f>
        <v>0</v>
      </c>
      <c r="BV253">
        <f>(AZ253-BF253)/(AZ253-AY253)</f>
        <v>0</v>
      </c>
      <c r="BW253">
        <f>(BS253*BQ253/BE253)</f>
        <v>0</v>
      </c>
      <c r="BX253">
        <f>(1-BW253)</f>
        <v>0</v>
      </c>
      <c r="DG253">
        <f>$B$13*EF253+$C$13*EG253+$F$13*ER253*(1-EU253)</f>
        <v>0</v>
      </c>
      <c r="DH253">
        <f>DG253*DI253</f>
        <v>0</v>
      </c>
      <c r="DI253">
        <f>($B$13*$D$11+$C$13*$D$11+$F$13*((FE253+EW253)/MAX(FE253+EW253+FF253, 0.1)*$I$11+FF253/MAX(FE253+EW253+FF253, 0.1)*$J$11))/($B$13+$C$13+$F$13)</f>
        <v>0</v>
      </c>
      <c r="DJ253">
        <f>($B$13*$K$11+$C$13*$K$11+$F$13*((FE253+EW253)/MAX(FE253+EW253+FF253, 0.1)*$P$11+FF253/MAX(FE253+EW253+FF253, 0.1)*$Q$11))/($B$13+$C$13+$F$13)</f>
        <v>0</v>
      </c>
      <c r="DK253">
        <v>2.18</v>
      </c>
      <c r="DL253">
        <v>0.5</v>
      </c>
      <c r="DM253" t="s">
        <v>430</v>
      </c>
      <c r="DN253">
        <v>2</v>
      </c>
      <c r="DO253" t="b">
        <v>1</v>
      </c>
      <c r="DP253">
        <v>1679512997.214286</v>
      </c>
      <c r="DQ253">
        <v>646.3195357142856</v>
      </c>
      <c r="DR253">
        <v>674.3949285714285</v>
      </c>
      <c r="DS253">
        <v>9.421413214285716</v>
      </c>
      <c r="DT253">
        <v>9.225849285714286</v>
      </c>
      <c r="DU253">
        <v>647.1398928571429</v>
      </c>
      <c r="DV253">
        <v>9.393353214285714</v>
      </c>
      <c r="DW253">
        <v>500.0218571428572</v>
      </c>
      <c r="DX253">
        <v>89.95330357142856</v>
      </c>
      <c r="DY253">
        <v>0.1000090392857143</v>
      </c>
      <c r="DZ253">
        <v>18.93797857142857</v>
      </c>
      <c r="EA253">
        <v>19.99015714285715</v>
      </c>
      <c r="EB253">
        <v>999.9000000000002</v>
      </c>
      <c r="EC253">
        <v>0</v>
      </c>
      <c r="ED253">
        <v>0</v>
      </c>
      <c r="EE253">
        <v>9995.943214285713</v>
      </c>
      <c r="EF253">
        <v>0</v>
      </c>
      <c r="EG253">
        <v>12.450525</v>
      </c>
      <c r="EH253">
        <v>-28.075325</v>
      </c>
      <c r="EI253">
        <v>652.4667499999999</v>
      </c>
      <c r="EJ253">
        <v>680.6744642857144</v>
      </c>
      <c r="EK253">
        <v>0.19556475</v>
      </c>
      <c r="EL253">
        <v>674.3949285714285</v>
      </c>
      <c r="EM253">
        <v>9.225849285714286</v>
      </c>
      <c r="EN253">
        <v>0.8474873928571428</v>
      </c>
      <c r="EO253">
        <v>0.8298956428571426</v>
      </c>
      <c r="EP253">
        <v>4.528595714285714</v>
      </c>
      <c r="EQ253">
        <v>4.229188571428572</v>
      </c>
      <c r="ER253">
        <v>1999.981428571429</v>
      </c>
      <c r="ES253">
        <v>0.9800020714285715</v>
      </c>
      <c r="ET253">
        <v>0.01999817857142858</v>
      </c>
      <c r="EU253">
        <v>0</v>
      </c>
      <c r="EV253">
        <v>201.0207142857143</v>
      </c>
      <c r="EW253">
        <v>5.00078</v>
      </c>
      <c r="EX253">
        <v>3988.763571428572</v>
      </c>
      <c r="EY253">
        <v>16379.48928571429</v>
      </c>
      <c r="EZ253">
        <v>38.70064285714285</v>
      </c>
      <c r="FA253">
        <v>39.81228571428571</v>
      </c>
      <c r="FB253">
        <v>39.69610714285714</v>
      </c>
      <c r="FC253">
        <v>39.20735714285713</v>
      </c>
      <c r="FD253">
        <v>39.15142857142856</v>
      </c>
      <c r="FE253">
        <v>1955.081428571428</v>
      </c>
      <c r="FF253">
        <v>39.9</v>
      </c>
      <c r="FG253">
        <v>0</v>
      </c>
      <c r="FH253">
        <v>1679512987</v>
      </c>
      <c r="FI253">
        <v>0</v>
      </c>
      <c r="FJ253">
        <v>201.0126923076923</v>
      </c>
      <c r="FK253">
        <v>0.9757265063350816</v>
      </c>
      <c r="FL253">
        <v>-10.5979487253426</v>
      </c>
      <c r="FM253">
        <v>3988.795</v>
      </c>
      <c r="FN253">
        <v>15</v>
      </c>
      <c r="FO253">
        <v>0</v>
      </c>
      <c r="FP253" t="s">
        <v>431</v>
      </c>
      <c r="FQ253">
        <v>1679456443.1</v>
      </c>
      <c r="FR253">
        <v>1679456433.1</v>
      </c>
      <c r="FS253">
        <v>0</v>
      </c>
      <c r="FT253">
        <v>-0.109</v>
      </c>
      <c r="FU253">
        <v>0.019</v>
      </c>
      <c r="FV253">
        <v>-0.823</v>
      </c>
      <c r="FW253">
        <v>0.271</v>
      </c>
      <c r="FX253">
        <v>420</v>
      </c>
      <c r="FY253">
        <v>24</v>
      </c>
      <c r="FZ253">
        <v>0.71</v>
      </c>
      <c r="GA253">
        <v>0.25</v>
      </c>
      <c r="GB253">
        <v>-28.04375853658537</v>
      </c>
      <c r="GC253">
        <v>-0.5493909407665258</v>
      </c>
      <c r="GD253">
        <v>0.0849946367765945</v>
      </c>
      <c r="GE253">
        <v>0</v>
      </c>
      <c r="GF253">
        <v>0.1897712682926829</v>
      </c>
      <c r="GG253">
        <v>0.09300850871080175</v>
      </c>
      <c r="GH253">
        <v>0.01870528377292309</v>
      </c>
      <c r="GI253">
        <v>1</v>
      </c>
      <c r="GJ253">
        <v>1</v>
      </c>
      <c r="GK253">
        <v>2</v>
      </c>
      <c r="GL253" t="s">
        <v>432</v>
      </c>
      <c r="GM253">
        <v>3.10109</v>
      </c>
      <c r="GN253">
        <v>2.73516</v>
      </c>
      <c r="GO253">
        <v>0.12351</v>
      </c>
      <c r="GP253">
        <v>0.126974</v>
      </c>
      <c r="GQ253">
        <v>0.0543157</v>
      </c>
      <c r="GR253">
        <v>0.0541027</v>
      </c>
      <c r="GS253">
        <v>22570.7</v>
      </c>
      <c r="GT253">
        <v>22200.3</v>
      </c>
      <c r="GU253">
        <v>26290.7</v>
      </c>
      <c r="GV253">
        <v>25759.1</v>
      </c>
      <c r="GW253">
        <v>39937.5</v>
      </c>
      <c r="GX253">
        <v>37198.4</v>
      </c>
      <c r="GY253">
        <v>46005.3</v>
      </c>
      <c r="GZ253">
        <v>42543.2</v>
      </c>
      <c r="HA253">
        <v>1.91877</v>
      </c>
      <c r="HB253">
        <v>1.93463</v>
      </c>
      <c r="HC253">
        <v>0.0184551</v>
      </c>
      <c r="HD253">
        <v>0</v>
      </c>
      <c r="HE253">
        <v>19.6848</v>
      </c>
      <c r="HF253">
        <v>999.9</v>
      </c>
      <c r="HG253">
        <v>34.7</v>
      </c>
      <c r="HH253">
        <v>29.8</v>
      </c>
      <c r="HI253">
        <v>16.2475</v>
      </c>
      <c r="HJ253">
        <v>60.8934</v>
      </c>
      <c r="HK253">
        <v>25.8934</v>
      </c>
      <c r="HL253">
        <v>1</v>
      </c>
      <c r="HM253">
        <v>-0.0866717</v>
      </c>
      <c r="HN253">
        <v>4.39638</v>
      </c>
      <c r="HO253">
        <v>20.222</v>
      </c>
      <c r="HP253">
        <v>5.21654</v>
      </c>
      <c r="HQ253">
        <v>11.98</v>
      </c>
      <c r="HR253">
        <v>4.9648</v>
      </c>
      <c r="HS253">
        <v>3.27402</v>
      </c>
      <c r="HT253">
        <v>9999</v>
      </c>
      <c r="HU253">
        <v>9999</v>
      </c>
      <c r="HV253">
        <v>9999</v>
      </c>
      <c r="HW253">
        <v>936.8</v>
      </c>
      <c r="HX253">
        <v>1.86417</v>
      </c>
      <c r="HY253">
        <v>1.86013</v>
      </c>
      <c r="HZ253">
        <v>1.85837</v>
      </c>
      <c r="IA253">
        <v>1.85987</v>
      </c>
      <c r="IB253">
        <v>1.85989</v>
      </c>
      <c r="IC253">
        <v>1.85834</v>
      </c>
      <c r="ID253">
        <v>1.85733</v>
      </c>
      <c r="IE253">
        <v>1.85236</v>
      </c>
      <c r="IF253">
        <v>0</v>
      </c>
      <c r="IG253">
        <v>0</v>
      </c>
      <c r="IH253">
        <v>0</v>
      </c>
      <c r="II253">
        <v>0</v>
      </c>
      <c r="IJ253" t="s">
        <v>433</v>
      </c>
      <c r="IK253" t="s">
        <v>434</v>
      </c>
      <c r="IL253" t="s">
        <v>435</v>
      </c>
      <c r="IM253" t="s">
        <v>435</v>
      </c>
      <c r="IN253" t="s">
        <v>435</v>
      </c>
      <c r="IO253" t="s">
        <v>435</v>
      </c>
      <c r="IP253">
        <v>0</v>
      </c>
      <c r="IQ253">
        <v>100</v>
      </c>
      <c r="IR253">
        <v>100</v>
      </c>
      <c r="IS253">
        <v>-0.83</v>
      </c>
      <c r="IT253">
        <v>0.028</v>
      </c>
      <c r="IU253">
        <v>-0.3228139330668147</v>
      </c>
      <c r="IV253">
        <v>-0.001399286051689175</v>
      </c>
      <c r="IW253">
        <v>1.297619083215453E-06</v>
      </c>
      <c r="IX253">
        <v>-4.997941095464379E-10</v>
      </c>
      <c r="IY253">
        <v>-0.005634625857734406</v>
      </c>
      <c r="IZ253">
        <v>-0.003512179546530375</v>
      </c>
      <c r="JA253">
        <v>0.0008073039280847738</v>
      </c>
      <c r="JB253">
        <v>-5.485301315548657E-06</v>
      </c>
      <c r="JC253">
        <v>2</v>
      </c>
      <c r="JD253">
        <v>1997</v>
      </c>
      <c r="JE253">
        <v>1</v>
      </c>
      <c r="JF253">
        <v>25</v>
      </c>
      <c r="JG253">
        <v>942.7</v>
      </c>
      <c r="JH253">
        <v>942.9</v>
      </c>
      <c r="JI253">
        <v>1.74316</v>
      </c>
      <c r="JJ253">
        <v>2.6355</v>
      </c>
      <c r="JK253">
        <v>1.49658</v>
      </c>
      <c r="JL253">
        <v>2.39014</v>
      </c>
      <c r="JM253">
        <v>1.54907</v>
      </c>
      <c r="JN253">
        <v>2.30469</v>
      </c>
      <c r="JO253">
        <v>34.715</v>
      </c>
      <c r="JP253">
        <v>24.1751</v>
      </c>
      <c r="JQ253">
        <v>18</v>
      </c>
      <c r="JR253">
        <v>489.656</v>
      </c>
      <c r="JS253">
        <v>511.735</v>
      </c>
      <c r="JT253">
        <v>14.9649</v>
      </c>
      <c r="JU253">
        <v>26.007</v>
      </c>
      <c r="JV253">
        <v>29.9998</v>
      </c>
      <c r="JW253">
        <v>26.189</v>
      </c>
      <c r="JX253">
        <v>26.1606</v>
      </c>
      <c r="JY253">
        <v>34.9976</v>
      </c>
      <c r="JZ253">
        <v>37.1443</v>
      </c>
      <c r="KA253">
        <v>35.1085</v>
      </c>
      <c r="KB253">
        <v>14.9667</v>
      </c>
      <c r="KC253">
        <v>720.898</v>
      </c>
      <c r="KD253">
        <v>9.299329999999999</v>
      </c>
      <c r="KE253">
        <v>100.51</v>
      </c>
      <c r="KF253">
        <v>100.927</v>
      </c>
    </row>
    <row r="254" spans="1:292">
      <c r="A254">
        <v>236</v>
      </c>
      <c r="B254">
        <v>1679513010</v>
      </c>
      <c r="C254">
        <v>4422.5</v>
      </c>
      <c r="D254" t="s">
        <v>906</v>
      </c>
      <c r="E254" t="s">
        <v>907</v>
      </c>
      <c r="F254">
        <v>5</v>
      </c>
      <c r="G254" t="s">
        <v>821</v>
      </c>
      <c r="H254">
        <v>1679513002.5</v>
      </c>
      <c r="I254">
        <f>(J254)/1000</f>
        <v>0</v>
      </c>
      <c r="J254">
        <f>IF(DO254, AM254, AG254)</f>
        <v>0</v>
      </c>
      <c r="K254">
        <f>IF(DO254, AH254, AF254)</f>
        <v>0</v>
      </c>
      <c r="L254">
        <f>DQ254 - IF(AT254&gt;1, K254*DK254*100.0/(AV254*EE254), 0)</f>
        <v>0</v>
      </c>
      <c r="M254">
        <f>((S254-I254/2)*L254-K254)/(S254+I254/2)</f>
        <v>0</v>
      </c>
      <c r="N254">
        <f>M254*(DX254+DY254)/1000.0</f>
        <v>0</v>
      </c>
      <c r="O254">
        <f>(DQ254 - IF(AT254&gt;1, K254*DK254*100.0/(AV254*EE254), 0))*(DX254+DY254)/1000.0</f>
        <v>0</v>
      </c>
      <c r="P254">
        <f>2.0/((1/R254-1/Q254)+SIGN(R254)*SQRT((1/R254-1/Q254)*(1/R254-1/Q254) + 4*DL254/((DL254+1)*(DL254+1))*(2*1/R254*1/Q254-1/Q254*1/Q254)))</f>
        <v>0</v>
      </c>
      <c r="Q254">
        <f>IF(LEFT(DM254,1)&lt;&gt;"0",IF(LEFT(DM254,1)="1",3.0,DN254),$D$5+$E$5*(EE254*DX254/($K$5*1000))+$F$5*(EE254*DX254/($K$5*1000))*MAX(MIN(DK254,$J$5),$I$5)*MAX(MIN(DK254,$J$5),$I$5)+$G$5*MAX(MIN(DK254,$J$5),$I$5)*(EE254*DX254/($K$5*1000))+$H$5*(EE254*DX254/($K$5*1000))*(EE254*DX254/($K$5*1000)))</f>
        <v>0</v>
      </c>
      <c r="R254">
        <f>I254*(1000-(1000*0.61365*exp(17.502*V254/(240.97+V254))/(DX254+DY254)+DS254)/2)/(1000*0.61365*exp(17.502*V254/(240.97+V254))/(DX254+DY254)-DS254)</f>
        <v>0</v>
      </c>
      <c r="S254">
        <f>1/((DL254+1)/(P254/1.6)+1/(Q254/1.37)) + DL254/((DL254+1)/(P254/1.6) + DL254/(Q254/1.37))</f>
        <v>0</v>
      </c>
      <c r="T254">
        <f>(DG254*DJ254)</f>
        <v>0</v>
      </c>
      <c r="U254">
        <f>(DZ254+(T254+2*0.95*5.67E-8*(((DZ254+$B$9)+273)^4-(DZ254+273)^4)-44100*I254)/(1.84*29.3*Q254+8*0.95*5.67E-8*(DZ254+273)^3))</f>
        <v>0</v>
      </c>
      <c r="V254">
        <f>($C$9*EA254+$D$9*EB254+$E$9*U254)</f>
        <v>0</v>
      </c>
      <c r="W254">
        <f>0.61365*exp(17.502*V254/(240.97+V254))</f>
        <v>0</v>
      </c>
      <c r="X254">
        <f>(Y254/Z254*100)</f>
        <v>0</v>
      </c>
      <c r="Y254">
        <f>DS254*(DX254+DY254)/1000</f>
        <v>0</v>
      </c>
      <c r="Z254">
        <f>0.61365*exp(17.502*DZ254/(240.97+DZ254))</f>
        <v>0</v>
      </c>
      <c r="AA254">
        <f>(W254-DS254*(DX254+DY254)/1000)</f>
        <v>0</v>
      </c>
      <c r="AB254">
        <f>(-I254*44100)</f>
        <v>0</v>
      </c>
      <c r="AC254">
        <f>2*29.3*Q254*0.92*(DZ254-V254)</f>
        <v>0</v>
      </c>
      <c r="AD254">
        <f>2*0.95*5.67E-8*(((DZ254+$B$9)+273)^4-(V254+273)^4)</f>
        <v>0</v>
      </c>
      <c r="AE254">
        <f>T254+AD254+AB254+AC254</f>
        <v>0</v>
      </c>
      <c r="AF254">
        <f>DW254*AT254*(DR254-DQ254*(1000-AT254*DT254)/(1000-AT254*DS254))/(100*DK254)</f>
        <v>0</v>
      </c>
      <c r="AG254">
        <f>1000*DW254*AT254*(DS254-DT254)/(100*DK254*(1000-AT254*DS254))</f>
        <v>0</v>
      </c>
      <c r="AH254">
        <f>(AI254 - AJ254 - DX254*1E3/(8.314*(DZ254+273.15)) * AL254/DW254 * AK254) * DW254/(100*DK254) * (1000 - DT254)/1000</f>
        <v>0</v>
      </c>
      <c r="AI254">
        <v>713.1099500524723</v>
      </c>
      <c r="AJ254">
        <v>694.0164545454542</v>
      </c>
      <c r="AK254">
        <v>3.385022929092527</v>
      </c>
      <c r="AL254">
        <v>67.30913549146528</v>
      </c>
      <c r="AM254">
        <f>(AO254 - AN254 + DX254*1E3/(8.314*(DZ254+273.15)) * AQ254/DW254 * AP254) * DW254/(100*DK254) * 1000/(1000 - AO254)</f>
        <v>0</v>
      </c>
      <c r="AN254">
        <v>9.237053912849845</v>
      </c>
      <c r="AO254">
        <v>9.416205272727273</v>
      </c>
      <c r="AP254">
        <v>-4.411428467574901E-06</v>
      </c>
      <c r="AQ254">
        <v>94.11788988098148</v>
      </c>
      <c r="AR254">
        <v>0</v>
      </c>
      <c r="AS254">
        <v>0</v>
      </c>
      <c r="AT254">
        <f>IF(AR254*$H$15&gt;=AV254,1.0,(AV254/(AV254-AR254*$H$15)))</f>
        <v>0</v>
      </c>
      <c r="AU254">
        <f>(AT254-1)*100</f>
        <v>0</v>
      </c>
      <c r="AV254">
        <f>MAX(0,($B$15+$C$15*EE254)/(1+$D$15*EE254)*DX254/(DZ254+273)*$E$15)</f>
        <v>0</v>
      </c>
      <c r="AW254" t="s">
        <v>429</v>
      </c>
      <c r="AX254" t="s">
        <v>429</v>
      </c>
      <c r="AY254">
        <v>0</v>
      </c>
      <c r="AZ254">
        <v>0</v>
      </c>
      <c r="BA254">
        <f>1-AY254/AZ254</f>
        <v>0</v>
      </c>
      <c r="BB254">
        <v>0</v>
      </c>
      <c r="BC254" t="s">
        <v>429</v>
      </c>
      <c r="BD254" t="s">
        <v>429</v>
      </c>
      <c r="BE254">
        <v>0</v>
      </c>
      <c r="BF254">
        <v>0</v>
      </c>
      <c r="BG254">
        <f>1-BE254/BF254</f>
        <v>0</v>
      </c>
      <c r="BH254">
        <v>0.5</v>
      </c>
      <c r="BI254">
        <f>DH254</f>
        <v>0</v>
      </c>
      <c r="BJ254">
        <f>K254</f>
        <v>0</v>
      </c>
      <c r="BK254">
        <f>BG254*BH254*BI254</f>
        <v>0</v>
      </c>
      <c r="BL254">
        <f>(BJ254-BB254)/BI254</f>
        <v>0</v>
      </c>
      <c r="BM254">
        <f>(AZ254-BF254)/BF254</f>
        <v>0</v>
      </c>
      <c r="BN254">
        <f>AY254/(BA254+AY254/BF254)</f>
        <v>0</v>
      </c>
      <c r="BO254" t="s">
        <v>429</v>
      </c>
      <c r="BP254">
        <v>0</v>
      </c>
      <c r="BQ254">
        <f>IF(BP254&lt;&gt;0, BP254, BN254)</f>
        <v>0</v>
      </c>
      <c r="BR254">
        <f>1-BQ254/BF254</f>
        <v>0</v>
      </c>
      <c r="BS254">
        <f>(BF254-BE254)/(BF254-BQ254)</f>
        <v>0</v>
      </c>
      <c r="BT254">
        <f>(AZ254-BF254)/(AZ254-BQ254)</f>
        <v>0</v>
      </c>
      <c r="BU254">
        <f>(BF254-BE254)/(BF254-AY254)</f>
        <v>0</v>
      </c>
      <c r="BV254">
        <f>(AZ254-BF254)/(AZ254-AY254)</f>
        <v>0</v>
      </c>
      <c r="BW254">
        <f>(BS254*BQ254/BE254)</f>
        <v>0</v>
      </c>
      <c r="BX254">
        <f>(1-BW254)</f>
        <v>0</v>
      </c>
      <c r="DG254">
        <f>$B$13*EF254+$C$13*EG254+$F$13*ER254*(1-EU254)</f>
        <v>0</v>
      </c>
      <c r="DH254">
        <f>DG254*DI254</f>
        <v>0</v>
      </c>
      <c r="DI254">
        <f>($B$13*$D$11+$C$13*$D$11+$F$13*((FE254+EW254)/MAX(FE254+EW254+FF254, 0.1)*$I$11+FF254/MAX(FE254+EW254+FF254, 0.1)*$J$11))/($B$13+$C$13+$F$13)</f>
        <v>0</v>
      </c>
      <c r="DJ254">
        <f>($B$13*$K$11+$C$13*$K$11+$F$13*((FE254+EW254)/MAX(FE254+EW254+FF254, 0.1)*$P$11+FF254/MAX(FE254+EW254+FF254, 0.1)*$Q$11))/($B$13+$C$13+$F$13)</f>
        <v>0</v>
      </c>
      <c r="DK254">
        <v>2.18</v>
      </c>
      <c r="DL254">
        <v>0.5</v>
      </c>
      <c r="DM254" t="s">
        <v>430</v>
      </c>
      <c r="DN254">
        <v>2</v>
      </c>
      <c r="DO254" t="b">
        <v>1</v>
      </c>
      <c r="DP254">
        <v>1679513002.5</v>
      </c>
      <c r="DQ254">
        <v>664.0367037037037</v>
      </c>
      <c r="DR254">
        <v>692.1254814814815</v>
      </c>
      <c r="DS254">
        <v>9.417572962962963</v>
      </c>
      <c r="DT254">
        <v>9.232482222222222</v>
      </c>
      <c r="DU254">
        <v>664.8631111111112</v>
      </c>
      <c r="DV254">
        <v>9.389552222222223</v>
      </c>
      <c r="DW254">
        <v>499.9904444444445</v>
      </c>
      <c r="DX254">
        <v>89.9525148148148</v>
      </c>
      <c r="DY254">
        <v>0.09990156666666666</v>
      </c>
      <c r="DZ254">
        <v>18.93567407407407</v>
      </c>
      <c r="EA254">
        <v>19.99232222222222</v>
      </c>
      <c r="EB254">
        <v>999.9000000000001</v>
      </c>
      <c r="EC254">
        <v>0</v>
      </c>
      <c r="ED254">
        <v>0</v>
      </c>
      <c r="EE254">
        <v>9998.940000000001</v>
      </c>
      <c r="EF254">
        <v>0</v>
      </c>
      <c r="EG254">
        <v>12.45495555555555</v>
      </c>
      <c r="EH254">
        <v>-28.08869629629629</v>
      </c>
      <c r="EI254">
        <v>670.3498888888889</v>
      </c>
      <c r="EJ254">
        <v>698.574925925926</v>
      </c>
      <c r="EK254">
        <v>0.185091037037037</v>
      </c>
      <c r="EL254">
        <v>692.1254814814815</v>
      </c>
      <c r="EM254">
        <v>9.232482222222222</v>
      </c>
      <c r="EN254">
        <v>0.8471344074074074</v>
      </c>
      <c r="EO254">
        <v>0.830484962962963</v>
      </c>
      <c r="EP254">
        <v>4.522642222222221</v>
      </c>
      <c r="EQ254">
        <v>4.239301851851852</v>
      </c>
      <c r="ER254">
        <v>1999.992962962963</v>
      </c>
      <c r="ES254">
        <v>0.9800018888888888</v>
      </c>
      <c r="ET254">
        <v>0.01999837037037037</v>
      </c>
      <c r="EU254">
        <v>0</v>
      </c>
      <c r="EV254">
        <v>201.0564074074074</v>
      </c>
      <c r="EW254">
        <v>5.00078</v>
      </c>
      <c r="EX254">
        <v>3987.872592592592</v>
      </c>
      <c r="EY254">
        <v>16379.58518518518</v>
      </c>
      <c r="EZ254">
        <v>38.64792592592593</v>
      </c>
      <c r="FA254">
        <v>39.76129629629629</v>
      </c>
      <c r="FB254">
        <v>39.634</v>
      </c>
      <c r="FC254">
        <v>39.1362962962963</v>
      </c>
      <c r="FD254">
        <v>39.09925925925926</v>
      </c>
      <c r="FE254">
        <v>1955.092962962963</v>
      </c>
      <c r="FF254">
        <v>39.9</v>
      </c>
      <c r="FG254">
        <v>0</v>
      </c>
      <c r="FH254">
        <v>1679512992.4</v>
      </c>
      <c r="FI254">
        <v>0</v>
      </c>
      <c r="FJ254">
        <v>201.077</v>
      </c>
      <c r="FK254">
        <v>0.4410769386748504</v>
      </c>
      <c r="FL254">
        <v>-9.966923090221773</v>
      </c>
      <c r="FM254">
        <v>3987.79</v>
      </c>
      <c r="FN254">
        <v>15</v>
      </c>
      <c r="FO254">
        <v>0</v>
      </c>
      <c r="FP254" t="s">
        <v>431</v>
      </c>
      <c r="FQ254">
        <v>1679456443.1</v>
      </c>
      <c r="FR254">
        <v>1679456433.1</v>
      </c>
      <c r="FS254">
        <v>0</v>
      </c>
      <c r="FT254">
        <v>-0.109</v>
      </c>
      <c r="FU254">
        <v>0.019</v>
      </c>
      <c r="FV254">
        <v>-0.823</v>
      </c>
      <c r="FW254">
        <v>0.271</v>
      </c>
      <c r="FX254">
        <v>420</v>
      </c>
      <c r="FY254">
        <v>24</v>
      </c>
      <c r="FZ254">
        <v>0.71</v>
      </c>
      <c r="GA254">
        <v>0.25</v>
      </c>
      <c r="GB254">
        <v>-28.07368048780488</v>
      </c>
      <c r="GC254">
        <v>-0.09623832752615524</v>
      </c>
      <c r="GD254">
        <v>0.05389094778736585</v>
      </c>
      <c r="GE254">
        <v>1</v>
      </c>
      <c r="GF254">
        <v>0.1902880243902439</v>
      </c>
      <c r="GG254">
        <v>-0.06975995121951203</v>
      </c>
      <c r="GH254">
        <v>0.01783481126622438</v>
      </c>
      <c r="GI254">
        <v>1</v>
      </c>
      <c r="GJ254">
        <v>2</v>
      </c>
      <c r="GK254">
        <v>2</v>
      </c>
      <c r="GL254" t="s">
        <v>476</v>
      </c>
      <c r="GM254">
        <v>3.10113</v>
      </c>
      <c r="GN254">
        <v>2.73538</v>
      </c>
      <c r="GO254">
        <v>0.125604</v>
      </c>
      <c r="GP254">
        <v>0.129041</v>
      </c>
      <c r="GQ254">
        <v>0.0543316</v>
      </c>
      <c r="GR254">
        <v>0.0543297</v>
      </c>
      <c r="GS254">
        <v>22516.8</v>
      </c>
      <c r="GT254">
        <v>22147.7</v>
      </c>
      <c r="GU254">
        <v>26290.6</v>
      </c>
      <c r="GV254">
        <v>25759.1</v>
      </c>
      <c r="GW254">
        <v>39937</v>
      </c>
      <c r="GX254">
        <v>37189.6</v>
      </c>
      <c r="GY254">
        <v>46005.3</v>
      </c>
      <c r="GZ254">
        <v>42543.2</v>
      </c>
      <c r="HA254">
        <v>1.9188</v>
      </c>
      <c r="HB254">
        <v>1.93465</v>
      </c>
      <c r="HC254">
        <v>0.018999</v>
      </c>
      <c r="HD254">
        <v>0</v>
      </c>
      <c r="HE254">
        <v>19.6838</v>
      </c>
      <c r="HF254">
        <v>999.9</v>
      </c>
      <c r="HG254">
        <v>34.6</v>
      </c>
      <c r="HH254">
        <v>29.8</v>
      </c>
      <c r="HI254">
        <v>16.2001</v>
      </c>
      <c r="HJ254">
        <v>60.8434</v>
      </c>
      <c r="HK254">
        <v>25.8093</v>
      </c>
      <c r="HL254">
        <v>1</v>
      </c>
      <c r="HM254">
        <v>-0.0867073</v>
      </c>
      <c r="HN254">
        <v>4.40574</v>
      </c>
      <c r="HO254">
        <v>20.2216</v>
      </c>
      <c r="HP254">
        <v>5.21624</v>
      </c>
      <c r="HQ254">
        <v>11.98</v>
      </c>
      <c r="HR254">
        <v>4.9648</v>
      </c>
      <c r="HS254">
        <v>3.27402</v>
      </c>
      <c r="HT254">
        <v>9999</v>
      </c>
      <c r="HU254">
        <v>9999</v>
      </c>
      <c r="HV254">
        <v>9999</v>
      </c>
      <c r="HW254">
        <v>936.8</v>
      </c>
      <c r="HX254">
        <v>1.86417</v>
      </c>
      <c r="HY254">
        <v>1.86016</v>
      </c>
      <c r="HZ254">
        <v>1.85837</v>
      </c>
      <c r="IA254">
        <v>1.85987</v>
      </c>
      <c r="IB254">
        <v>1.85989</v>
      </c>
      <c r="IC254">
        <v>1.85834</v>
      </c>
      <c r="ID254">
        <v>1.85734</v>
      </c>
      <c r="IE254">
        <v>1.85236</v>
      </c>
      <c r="IF254">
        <v>0</v>
      </c>
      <c r="IG254">
        <v>0</v>
      </c>
      <c r="IH254">
        <v>0</v>
      </c>
      <c r="II254">
        <v>0</v>
      </c>
      <c r="IJ254" t="s">
        <v>433</v>
      </c>
      <c r="IK254" t="s">
        <v>434</v>
      </c>
      <c r="IL254" t="s">
        <v>435</v>
      </c>
      <c r="IM254" t="s">
        <v>435</v>
      </c>
      <c r="IN254" t="s">
        <v>435</v>
      </c>
      <c r="IO254" t="s">
        <v>435</v>
      </c>
      <c r="IP254">
        <v>0</v>
      </c>
      <c r="IQ254">
        <v>100</v>
      </c>
      <c r="IR254">
        <v>100</v>
      </c>
      <c r="IS254">
        <v>-0.835</v>
      </c>
      <c r="IT254">
        <v>0.028</v>
      </c>
      <c r="IU254">
        <v>-0.3228139330668147</v>
      </c>
      <c r="IV254">
        <v>-0.001399286051689175</v>
      </c>
      <c r="IW254">
        <v>1.297619083215453E-06</v>
      </c>
      <c r="IX254">
        <v>-4.997941095464379E-10</v>
      </c>
      <c r="IY254">
        <v>-0.005634625857734406</v>
      </c>
      <c r="IZ254">
        <v>-0.003512179546530375</v>
      </c>
      <c r="JA254">
        <v>0.0008073039280847738</v>
      </c>
      <c r="JB254">
        <v>-5.485301315548657E-06</v>
      </c>
      <c r="JC254">
        <v>2</v>
      </c>
      <c r="JD254">
        <v>1997</v>
      </c>
      <c r="JE254">
        <v>1</v>
      </c>
      <c r="JF254">
        <v>25</v>
      </c>
      <c r="JG254">
        <v>942.8</v>
      </c>
      <c r="JH254">
        <v>942.9</v>
      </c>
      <c r="JI254">
        <v>1.77734</v>
      </c>
      <c r="JJ254">
        <v>2.62573</v>
      </c>
      <c r="JK254">
        <v>1.49658</v>
      </c>
      <c r="JL254">
        <v>2.39014</v>
      </c>
      <c r="JM254">
        <v>1.54907</v>
      </c>
      <c r="JN254">
        <v>2.33643</v>
      </c>
      <c r="JO254">
        <v>34.715</v>
      </c>
      <c r="JP254">
        <v>24.1751</v>
      </c>
      <c r="JQ254">
        <v>18</v>
      </c>
      <c r="JR254">
        <v>489.64</v>
      </c>
      <c r="JS254">
        <v>511.717</v>
      </c>
      <c r="JT254">
        <v>14.971</v>
      </c>
      <c r="JU254">
        <v>26.0032</v>
      </c>
      <c r="JV254">
        <v>29.9998</v>
      </c>
      <c r="JW254">
        <v>26.1852</v>
      </c>
      <c r="JX254">
        <v>26.1568</v>
      </c>
      <c r="JY254">
        <v>35.6937</v>
      </c>
      <c r="JZ254">
        <v>37.1443</v>
      </c>
      <c r="KA254">
        <v>34.7296</v>
      </c>
      <c r="KB254">
        <v>14.9713</v>
      </c>
      <c r="KC254">
        <v>740.943</v>
      </c>
      <c r="KD254">
        <v>9.299329999999999</v>
      </c>
      <c r="KE254">
        <v>100.51</v>
      </c>
      <c r="KF254">
        <v>100.927</v>
      </c>
    </row>
    <row r="255" spans="1:292">
      <c r="A255">
        <v>237</v>
      </c>
      <c r="B255">
        <v>1679513015</v>
      </c>
      <c r="C255">
        <v>4427.5</v>
      </c>
      <c r="D255" t="s">
        <v>908</v>
      </c>
      <c r="E255" t="s">
        <v>909</v>
      </c>
      <c r="F255">
        <v>5</v>
      </c>
      <c r="G255" t="s">
        <v>821</v>
      </c>
      <c r="H255">
        <v>1679513007.214286</v>
      </c>
      <c r="I255">
        <f>(J255)/1000</f>
        <v>0</v>
      </c>
      <c r="J255">
        <f>IF(DO255, AM255, AG255)</f>
        <v>0</v>
      </c>
      <c r="K255">
        <f>IF(DO255, AH255, AF255)</f>
        <v>0</v>
      </c>
      <c r="L255">
        <f>DQ255 - IF(AT255&gt;1, K255*DK255*100.0/(AV255*EE255), 0)</f>
        <v>0</v>
      </c>
      <c r="M255">
        <f>((S255-I255/2)*L255-K255)/(S255+I255/2)</f>
        <v>0</v>
      </c>
      <c r="N255">
        <f>M255*(DX255+DY255)/1000.0</f>
        <v>0</v>
      </c>
      <c r="O255">
        <f>(DQ255 - IF(AT255&gt;1, K255*DK255*100.0/(AV255*EE255), 0))*(DX255+DY255)/1000.0</f>
        <v>0</v>
      </c>
      <c r="P255">
        <f>2.0/((1/R255-1/Q255)+SIGN(R255)*SQRT((1/R255-1/Q255)*(1/R255-1/Q255) + 4*DL255/((DL255+1)*(DL255+1))*(2*1/R255*1/Q255-1/Q255*1/Q255)))</f>
        <v>0</v>
      </c>
      <c r="Q255">
        <f>IF(LEFT(DM255,1)&lt;&gt;"0",IF(LEFT(DM255,1)="1",3.0,DN255),$D$5+$E$5*(EE255*DX255/($K$5*1000))+$F$5*(EE255*DX255/($K$5*1000))*MAX(MIN(DK255,$J$5),$I$5)*MAX(MIN(DK255,$J$5),$I$5)+$G$5*MAX(MIN(DK255,$J$5),$I$5)*(EE255*DX255/($K$5*1000))+$H$5*(EE255*DX255/($K$5*1000))*(EE255*DX255/($K$5*1000)))</f>
        <v>0</v>
      </c>
      <c r="R255">
        <f>I255*(1000-(1000*0.61365*exp(17.502*V255/(240.97+V255))/(DX255+DY255)+DS255)/2)/(1000*0.61365*exp(17.502*V255/(240.97+V255))/(DX255+DY255)-DS255)</f>
        <v>0</v>
      </c>
      <c r="S255">
        <f>1/((DL255+1)/(P255/1.6)+1/(Q255/1.37)) + DL255/((DL255+1)/(P255/1.6) + DL255/(Q255/1.37))</f>
        <v>0</v>
      </c>
      <c r="T255">
        <f>(DG255*DJ255)</f>
        <v>0</v>
      </c>
      <c r="U255">
        <f>(DZ255+(T255+2*0.95*5.67E-8*(((DZ255+$B$9)+273)^4-(DZ255+273)^4)-44100*I255)/(1.84*29.3*Q255+8*0.95*5.67E-8*(DZ255+273)^3))</f>
        <v>0</v>
      </c>
      <c r="V255">
        <f>($C$9*EA255+$D$9*EB255+$E$9*U255)</f>
        <v>0</v>
      </c>
      <c r="W255">
        <f>0.61365*exp(17.502*V255/(240.97+V255))</f>
        <v>0</v>
      </c>
      <c r="X255">
        <f>(Y255/Z255*100)</f>
        <v>0</v>
      </c>
      <c r="Y255">
        <f>DS255*(DX255+DY255)/1000</f>
        <v>0</v>
      </c>
      <c r="Z255">
        <f>0.61365*exp(17.502*DZ255/(240.97+DZ255))</f>
        <v>0</v>
      </c>
      <c r="AA255">
        <f>(W255-DS255*(DX255+DY255)/1000)</f>
        <v>0</v>
      </c>
      <c r="AB255">
        <f>(-I255*44100)</f>
        <v>0</v>
      </c>
      <c r="AC255">
        <f>2*29.3*Q255*0.92*(DZ255-V255)</f>
        <v>0</v>
      </c>
      <c r="AD255">
        <f>2*0.95*5.67E-8*(((DZ255+$B$9)+273)^4-(V255+273)^4)</f>
        <v>0</v>
      </c>
      <c r="AE255">
        <f>T255+AD255+AB255+AC255</f>
        <v>0</v>
      </c>
      <c r="AF255">
        <f>DW255*AT255*(DR255-DQ255*(1000-AT255*DT255)/(1000-AT255*DS255))/(100*DK255)</f>
        <v>0</v>
      </c>
      <c r="AG255">
        <f>1000*DW255*AT255*(DS255-DT255)/(100*DK255*(1000-AT255*DS255))</f>
        <v>0</v>
      </c>
      <c r="AH255">
        <f>(AI255 - AJ255 - DX255*1E3/(8.314*(DZ255+273.15)) * AL255/DW255 * AK255) * DW255/(100*DK255) * (1000 - DT255)/1000</f>
        <v>0</v>
      </c>
      <c r="AI255">
        <v>730.1433853590772</v>
      </c>
      <c r="AJ255">
        <v>710.9707575757578</v>
      </c>
      <c r="AK255">
        <v>3.390085580415692</v>
      </c>
      <c r="AL255">
        <v>67.30913549146528</v>
      </c>
      <c r="AM255">
        <f>(AO255 - AN255 + DX255*1E3/(8.314*(DZ255+273.15)) * AQ255/DW255 * AP255) * DW255/(100*DK255) * 1000/(1000 - AO255)</f>
        <v>0</v>
      </c>
      <c r="AN255">
        <v>9.261177225725893</v>
      </c>
      <c r="AO255">
        <v>9.428452787878783</v>
      </c>
      <c r="AP255">
        <v>3.029866110262222E-05</v>
      </c>
      <c r="AQ255">
        <v>94.11788988098148</v>
      </c>
      <c r="AR255">
        <v>0</v>
      </c>
      <c r="AS255">
        <v>0</v>
      </c>
      <c r="AT255">
        <f>IF(AR255*$H$15&gt;=AV255,1.0,(AV255/(AV255-AR255*$H$15)))</f>
        <v>0</v>
      </c>
      <c r="AU255">
        <f>(AT255-1)*100</f>
        <v>0</v>
      </c>
      <c r="AV255">
        <f>MAX(0,($B$15+$C$15*EE255)/(1+$D$15*EE255)*DX255/(DZ255+273)*$E$15)</f>
        <v>0</v>
      </c>
      <c r="AW255" t="s">
        <v>429</v>
      </c>
      <c r="AX255" t="s">
        <v>429</v>
      </c>
      <c r="AY255">
        <v>0</v>
      </c>
      <c r="AZ255">
        <v>0</v>
      </c>
      <c r="BA255">
        <f>1-AY255/AZ255</f>
        <v>0</v>
      </c>
      <c r="BB255">
        <v>0</v>
      </c>
      <c r="BC255" t="s">
        <v>429</v>
      </c>
      <c r="BD255" t="s">
        <v>429</v>
      </c>
      <c r="BE255">
        <v>0</v>
      </c>
      <c r="BF255">
        <v>0</v>
      </c>
      <c r="BG255">
        <f>1-BE255/BF255</f>
        <v>0</v>
      </c>
      <c r="BH255">
        <v>0.5</v>
      </c>
      <c r="BI255">
        <f>DH255</f>
        <v>0</v>
      </c>
      <c r="BJ255">
        <f>K255</f>
        <v>0</v>
      </c>
      <c r="BK255">
        <f>BG255*BH255*BI255</f>
        <v>0</v>
      </c>
      <c r="BL255">
        <f>(BJ255-BB255)/BI255</f>
        <v>0</v>
      </c>
      <c r="BM255">
        <f>(AZ255-BF255)/BF255</f>
        <v>0</v>
      </c>
      <c r="BN255">
        <f>AY255/(BA255+AY255/BF255)</f>
        <v>0</v>
      </c>
      <c r="BO255" t="s">
        <v>429</v>
      </c>
      <c r="BP255">
        <v>0</v>
      </c>
      <c r="BQ255">
        <f>IF(BP255&lt;&gt;0, BP255, BN255)</f>
        <v>0</v>
      </c>
      <c r="BR255">
        <f>1-BQ255/BF255</f>
        <v>0</v>
      </c>
      <c r="BS255">
        <f>(BF255-BE255)/(BF255-BQ255)</f>
        <v>0</v>
      </c>
      <c r="BT255">
        <f>(AZ255-BF255)/(AZ255-BQ255)</f>
        <v>0</v>
      </c>
      <c r="BU255">
        <f>(BF255-BE255)/(BF255-AY255)</f>
        <v>0</v>
      </c>
      <c r="BV255">
        <f>(AZ255-BF255)/(AZ255-AY255)</f>
        <v>0</v>
      </c>
      <c r="BW255">
        <f>(BS255*BQ255/BE255)</f>
        <v>0</v>
      </c>
      <c r="BX255">
        <f>(1-BW255)</f>
        <v>0</v>
      </c>
      <c r="DG255">
        <f>$B$13*EF255+$C$13*EG255+$F$13*ER255*(1-EU255)</f>
        <v>0</v>
      </c>
      <c r="DH255">
        <f>DG255*DI255</f>
        <v>0</v>
      </c>
      <c r="DI255">
        <f>($B$13*$D$11+$C$13*$D$11+$F$13*((FE255+EW255)/MAX(FE255+EW255+FF255, 0.1)*$I$11+FF255/MAX(FE255+EW255+FF255, 0.1)*$J$11))/($B$13+$C$13+$F$13)</f>
        <v>0</v>
      </c>
      <c r="DJ255">
        <f>($B$13*$K$11+$C$13*$K$11+$F$13*((FE255+EW255)/MAX(FE255+EW255+FF255, 0.1)*$P$11+FF255/MAX(FE255+EW255+FF255, 0.1)*$Q$11))/($B$13+$C$13+$F$13)</f>
        <v>0</v>
      </c>
      <c r="DK255">
        <v>2.18</v>
      </c>
      <c r="DL255">
        <v>0.5</v>
      </c>
      <c r="DM255" t="s">
        <v>430</v>
      </c>
      <c r="DN255">
        <v>2</v>
      </c>
      <c r="DO255" t="b">
        <v>1</v>
      </c>
      <c r="DP255">
        <v>1679513007.214286</v>
      </c>
      <c r="DQ255">
        <v>679.8308214285714</v>
      </c>
      <c r="DR255">
        <v>707.9132142857142</v>
      </c>
      <c r="DS255">
        <v>9.419573571428572</v>
      </c>
      <c r="DT255">
        <v>9.23596</v>
      </c>
      <c r="DU255">
        <v>680.6624642857142</v>
      </c>
      <c r="DV255">
        <v>9.391532142857143</v>
      </c>
      <c r="DW255">
        <v>499.9715357142857</v>
      </c>
      <c r="DX255">
        <v>89.95229285714285</v>
      </c>
      <c r="DY255">
        <v>0.09995998928571427</v>
      </c>
      <c r="DZ255">
        <v>18.93314285714286</v>
      </c>
      <c r="EA255">
        <v>19.99465714285714</v>
      </c>
      <c r="EB255">
        <v>999.9000000000002</v>
      </c>
      <c r="EC255">
        <v>0</v>
      </c>
      <c r="ED255">
        <v>0</v>
      </c>
      <c r="EE255">
        <v>10000.78214285714</v>
      </c>
      <c r="EF255">
        <v>0</v>
      </c>
      <c r="EG255">
        <v>12.45518928571428</v>
      </c>
      <c r="EH255">
        <v>-28.082325</v>
      </c>
      <c r="EI255">
        <v>686.2955357142857</v>
      </c>
      <c r="EJ255">
        <v>714.5125714285714</v>
      </c>
      <c r="EK255">
        <v>0.1836138214285714</v>
      </c>
      <c r="EL255">
        <v>707.9132142857142</v>
      </c>
      <c r="EM255">
        <v>9.23596</v>
      </c>
      <c r="EN255">
        <v>0.8473122857142857</v>
      </c>
      <c r="EO255">
        <v>0.8307957142857145</v>
      </c>
      <c r="EP255">
        <v>4.52564</v>
      </c>
      <c r="EQ255">
        <v>4.244628214285714</v>
      </c>
      <c r="ER255">
        <v>1999.998214285715</v>
      </c>
      <c r="ES255">
        <v>0.980001642857143</v>
      </c>
      <c r="ET255">
        <v>0.01999863571428572</v>
      </c>
      <c r="EU255">
        <v>0</v>
      </c>
      <c r="EV255">
        <v>201.0605</v>
      </c>
      <c r="EW255">
        <v>5.00078</v>
      </c>
      <c r="EX255">
        <v>3987.220357142858</v>
      </c>
      <c r="EY255">
        <v>16379.62857142858</v>
      </c>
      <c r="EZ255">
        <v>38.59121428571428</v>
      </c>
      <c r="FA255">
        <v>39.7185</v>
      </c>
      <c r="FB255">
        <v>39.60457142857142</v>
      </c>
      <c r="FC255">
        <v>39.07335714285714</v>
      </c>
      <c r="FD255">
        <v>39.04885714285714</v>
      </c>
      <c r="FE255">
        <v>1955.098214285714</v>
      </c>
      <c r="FF255">
        <v>39.9</v>
      </c>
      <c r="FG255">
        <v>0</v>
      </c>
      <c r="FH255">
        <v>1679512997.2</v>
      </c>
      <c r="FI255">
        <v>0</v>
      </c>
      <c r="FJ255">
        <v>201.06752</v>
      </c>
      <c r="FK255">
        <v>-0.08830768410938916</v>
      </c>
      <c r="FL255">
        <v>-6.928461587729421</v>
      </c>
      <c r="FM255">
        <v>3987.148799999999</v>
      </c>
      <c r="FN255">
        <v>15</v>
      </c>
      <c r="FO255">
        <v>0</v>
      </c>
      <c r="FP255" t="s">
        <v>431</v>
      </c>
      <c r="FQ255">
        <v>1679456443.1</v>
      </c>
      <c r="FR255">
        <v>1679456433.1</v>
      </c>
      <c r="FS255">
        <v>0</v>
      </c>
      <c r="FT255">
        <v>-0.109</v>
      </c>
      <c r="FU255">
        <v>0.019</v>
      </c>
      <c r="FV255">
        <v>-0.823</v>
      </c>
      <c r="FW255">
        <v>0.271</v>
      </c>
      <c r="FX255">
        <v>420</v>
      </c>
      <c r="FY255">
        <v>24</v>
      </c>
      <c r="FZ255">
        <v>0.71</v>
      </c>
      <c r="GA255">
        <v>0.25</v>
      </c>
      <c r="GB255">
        <v>-28.08710487804878</v>
      </c>
      <c r="GC255">
        <v>-0.1586048780487525</v>
      </c>
      <c r="GD255">
        <v>0.06193697013002487</v>
      </c>
      <c r="GE255">
        <v>0</v>
      </c>
      <c r="GF255">
        <v>0.1825764146341463</v>
      </c>
      <c r="GG255">
        <v>-0.08014409059233449</v>
      </c>
      <c r="GH255">
        <v>0.01892946704695452</v>
      </c>
      <c r="GI255">
        <v>1</v>
      </c>
      <c r="GJ255">
        <v>1</v>
      </c>
      <c r="GK255">
        <v>2</v>
      </c>
      <c r="GL255" t="s">
        <v>432</v>
      </c>
      <c r="GM255">
        <v>3.10106</v>
      </c>
      <c r="GN255">
        <v>2.73554</v>
      </c>
      <c r="GO255">
        <v>0.127678</v>
      </c>
      <c r="GP255">
        <v>0.131069</v>
      </c>
      <c r="GQ255">
        <v>0.0543814</v>
      </c>
      <c r="GR255">
        <v>0.0541862</v>
      </c>
      <c r="GS255">
        <v>22463.5</v>
      </c>
      <c r="GT255">
        <v>22096.3</v>
      </c>
      <c r="GU255">
        <v>26290.7</v>
      </c>
      <c r="GV255">
        <v>25759.2</v>
      </c>
      <c r="GW255">
        <v>39934.9</v>
      </c>
      <c r="GX255">
        <v>37195.6</v>
      </c>
      <c r="GY255">
        <v>46005.1</v>
      </c>
      <c r="GZ255">
        <v>42543.3</v>
      </c>
      <c r="HA255">
        <v>1.91882</v>
      </c>
      <c r="HB255">
        <v>1.93452</v>
      </c>
      <c r="HC255">
        <v>0.0184327</v>
      </c>
      <c r="HD255">
        <v>0</v>
      </c>
      <c r="HE255">
        <v>19.6821</v>
      </c>
      <c r="HF255">
        <v>999.9</v>
      </c>
      <c r="HG255">
        <v>34.5</v>
      </c>
      <c r="HH255">
        <v>29.8</v>
      </c>
      <c r="HI255">
        <v>16.1528</v>
      </c>
      <c r="HJ255">
        <v>61.2134</v>
      </c>
      <c r="HK255">
        <v>25.8373</v>
      </c>
      <c r="HL255">
        <v>1</v>
      </c>
      <c r="HM255">
        <v>-0.0872993</v>
      </c>
      <c r="HN255">
        <v>4.41484</v>
      </c>
      <c r="HO255">
        <v>20.2215</v>
      </c>
      <c r="HP255">
        <v>5.21639</v>
      </c>
      <c r="HQ255">
        <v>11.98</v>
      </c>
      <c r="HR255">
        <v>4.96475</v>
      </c>
      <c r="HS255">
        <v>3.27408</v>
      </c>
      <c r="HT255">
        <v>9999</v>
      </c>
      <c r="HU255">
        <v>9999</v>
      </c>
      <c r="HV255">
        <v>9999</v>
      </c>
      <c r="HW255">
        <v>936.8</v>
      </c>
      <c r="HX255">
        <v>1.86417</v>
      </c>
      <c r="HY255">
        <v>1.86015</v>
      </c>
      <c r="HZ255">
        <v>1.85837</v>
      </c>
      <c r="IA255">
        <v>1.85989</v>
      </c>
      <c r="IB255">
        <v>1.8599</v>
      </c>
      <c r="IC255">
        <v>1.85834</v>
      </c>
      <c r="ID255">
        <v>1.85736</v>
      </c>
      <c r="IE255">
        <v>1.85239</v>
      </c>
      <c r="IF255">
        <v>0</v>
      </c>
      <c r="IG255">
        <v>0</v>
      </c>
      <c r="IH255">
        <v>0</v>
      </c>
      <c r="II255">
        <v>0</v>
      </c>
      <c r="IJ255" t="s">
        <v>433</v>
      </c>
      <c r="IK255" t="s">
        <v>434</v>
      </c>
      <c r="IL255" t="s">
        <v>435</v>
      </c>
      <c r="IM255" t="s">
        <v>435</v>
      </c>
      <c r="IN255" t="s">
        <v>435</v>
      </c>
      <c r="IO255" t="s">
        <v>435</v>
      </c>
      <c r="IP255">
        <v>0</v>
      </c>
      <c r="IQ255">
        <v>100</v>
      </c>
      <c r="IR255">
        <v>100</v>
      </c>
      <c r="IS255">
        <v>-0.84</v>
      </c>
      <c r="IT255">
        <v>0.0281</v>
      </c>
      <c r="IU255">
        <v>-0.3228139330668147</v>
      </c>
      <c r="IV255">
        <v>-0.001399286051689175</v>
      </c>
      <c r="IW255">
        <v>1.297619083215453E-06</v>
      </c>
      <c r="IX255">
        <v>-4.997941095464379E-10</v>
      </c>
      <c r="IY255">
        <v>-0.005634625857734406</v>
      </c>
      <c r="IZ255">
        <v>-0.003512179546530375</v>
      </c>
      <c r="JA255">
        <v>0.0008073039280847738</v>
      </c>
      <c r="JB255">
        <v>-5.485301315548657E-06</v>
      </c>
      <c r="JC255">
        <v>2</v>
      </c>
      <c r="JD255">
        <v>1997</v>
      </c>
      <c r="JE255">
        <v>1</v>
      </c>
      <c r="JF255">
        <v>25</v>
      </c>
      <c r="JG255">
        <v>942.9</v>
      </c>
      <c r="JH255">
        <v>943</v>
      </c>
      <c r="JI255">
        <v>1.80908</v>
      </c>
      <c r="JJ255">
        <v>2.62451</v>
      </c>
      <c r="JK255">
        <v>1.49658</v>
      </c>
      <c r="JL255">
        <v>2.39014</v>
      </c>
      <c r="JM255">
        <v>1.54907</v>
      </c>
      <c r="JN255">
        <v>2.38525</v>
      </c>
      <c r="JO255">
        <v>34.715</v>
      </c>
      <c r="JP255">
        <v>24.1751</v>
      </c>
      <c r="JQ255">
        <v>18</v>
      </c>
      <c r="JR255">
        <v>489.626</v>
      </c>
      <c r="JS255">
        <v>511.595</v>
      </c>
      <c r="JT255">
        <v>14.9736</v>
      </c>
      <c r="JU255">
        <v>25.9995</v>
      </c>
      <c r="JV255">
        <v>29.9998</v>
      </c>
      <c r="JW255">
        <v>26.1818</v>
      </c>
      <c r="JX255">
        <v>26.1527</v>
      </c>
      <c r="JY255">
        <v>36.323</v>
      </c>
      <c r="JZ255">
        <v>37.1443</v>
      </c>
      <c r="KA255">
        <v>34.7296</v>
      </c>
      <c r="KB255">
        <v>14.9722</v>
      </c>
      <c r="KC255">
        <v>754.3</v>
      </c>
      <c r="KD255">
        <v>9.299329999999999</v>
      </c>
      <c r="KE255">
        <v>100.51</v>
      </c>
      <c r="KF255">
        <v>100.927</v>
      </c>
    </row>
    <row r="256" spans="1:292">
      <c r="A256">
        <v>238</v>
      </c>
      <c r="B256">
        <v>1679513020</v>
      </c>
      <c r="C256">
        <v>4432.5</v>
      </c>
      <c r="D256" t="s">
        <v>910</v>
      </c>
      <c r="E256" t="s">
        <v>911</v>
      </c>
      <c r="F256">
        <v>5</v>
      </c>
      <c r="G256" t="s">
        <v>821</v>
      </c>
      <c r="H256">
        <v>1679513012.5</v>
      </c>
      <c r="I256">
        <f>(J256)/1000</f>
        <v>0</v>
      </c>
      <c r="J256">
        <f>IF(DO256, AM256, AG256)</f>
        <v>0</v>
      </c>
      <c r="K256">
        <f>IF(DO256, AH256, AF256)</f>
        <v>0</v>
      </c>
      <c r="L256">
        <f>DQ256 - IF(AT256&gt;1, K256*DK256*100.0/(AV256*EE256), 0)</f>
        <v>0</v>
      </c>
      <c r="M256">
        <f>((S256-I256/2)*L256-K256)/(S256+I256/2)</f>
        <v>0</v>
      </c>
      <c r="N256">
        <f>M256*(DX256+DY256)/1000.0</f>
        <v>0</v>
      </c>
      <c r="O256">
        <f>(DQ256 - IF(AT256&gt;1, K256*DK256*100.0/(AV256*EE256), 0))*(DX256+DY256)/1000.0</f>
        <v>0</v>
      </c>
      <c r="P256">
        <f>2.0/((1/R256-1/Q256)+SIGN(R256)*SQRT((1/R256-1/Q256)*(1/R256-1/Q256) + 4*DL256/((DL256+1)*(DL256+1))*(2*1/R256*1/Q256-1/Q256*1/Q256)))</f>
        <v>0</v>
      </c>
      <c r="Q256">
        <f>IF(LEFT(DM256,1)&lt;&gt;"0",IF(LEFT(DM256,1)="1",3.0,DN256),$D$5+$E$5*(EE256*DX256/($K$5*1000))+$F$5*(EE256*DX256/($K$5*1000))*MAX(MIN(DK256,$J$5),$I$5)*MAX(MIN(DK256,$J$5),$I$5)+$G$5*MAX(MIN(DK256,$J$5),$I$5)*(EE256*DX256/($K$5*1000))+$H$5*(EE256*DX256/($K$5*1000))*(EE256*DX256/($K$5*1000)))</f>
        <v>0</v>
      </c>
      <c r="R256">
        <f>I256*(1000-(1000*0.61365*exp(17.502*V256/(240.97+V256))/(DX256+DY256)+DS256)/2)/(1000*0.61365*exp(17.502*V256/(240.97+V256))/(DX256+DY256)-DS256)</f>
        <v>0</v>
      </c>
      <c r="S256">
        <f>1/((DL256+1)/(P256/1.6)+1/(Q256/1.37)) + DL256/((DL256+1)/(P256/1.6) + DL256/(Q256/1.37))</f>
        <v>0</v>
      </c>
      <c r="T256">
        <f>(DG256*DJ256)</f>
        <v>0</v>
      </c>
      <c r="U256">
        <f>(DZ256+(T256+2*0.95*5.67E-8*(((DZ256+$B$9)+273)^4-(DZ256+273)^4)-44100*I256)/(1.84*29.3*Q256+8*0.95*5.67E-8*(DZ256+273)^3))</f>
        <v>0</v>
      </c>
      <c r="V256">
        <f>($C$9*EA256+$D$9*EB256+$E$9*U256)</f>
        <v>0</v>
      </c>
      <c r="W256">
        <f>0.61365*exp(17.502*V256/(240.97+V256))</f>
        <v>0</v>
      </c>
      <c r="X256">
        <f>(Y256/Z256*100)</f>
        <v>0</v>
      </c>
      <c r="Y256">
        <f>DS256*(DX256+DY256)/1000</f>
        <v>0</v>
      </c>
      <c r="Z256">
        <f>0.61365*exp(17.502*DZ256/(240.97+DZ256))</f>
        <v>0</v>
      </c>
      <c r="AA256">
        <f>(W256-DS256*(DX256+DY256)/1000)</f>
        <v>0</v>
      </c>
      <c r="AB256">
        <f>(-I256*44100)</f>
        <v>0</v>
      </c>
      <c r="AC256">
        <f>2*29.3*Q256*0.92*(DZ256-V256)</f>
        <v>0</v>
      </c>
      <c r="AD256">
        <f>2*0.95*5.67E-8*(((DZ256+$B$9)+273)^4-(V256+273)^4)</f>
        <v>0</v>
      </c>
      <c r="AE256">
        <f>T256+AD256+AB256+AC256</f>
        <v>0</v>
      </c>
      <c r="AF256">
        <f>DW256*AT256*(DR256-DQ256*(1000-AT256*DT256)/(1000-AT256*DS256))/(100*DK256)</f>
        <v>0</v>
      </c>
      <c r="AG256">
        <f>1000*DW256*AT256*(DS256-DT256)/(100*DK256*(1000-AT256*DS256))</f>
        <v>0</v>
      </c>
      <c r="AH256">
        <f>(AI256 - AJ256 - DX256*1E3/(8.314*(DZ256+273.15)) * AL256/DW256 * AK256) * DW256/(100*DK256) * (1000 - DT256)/1000</f>
        <v>0</v>
      </c>
      <c r="AI256">
        <v>747.2484673803078</v>
      </c>
      <c r="AJ256">
        <v>727.9216909090906</v>
      </c>
      <c r="AK256">
        <v>3.40028729780368</v>
      </c>
      <c r="AL256">
        <v>67.30913549146528</v>
      </c>
      <c r="AM256">
        <f>(AO256 - AN256 + DX256*1E3/(8.314*(DZ256+273.15)) * AQ256/DW256 * AP256) * DW256/(100*DK256) * 1000/(1000 - AO256)</f>
        <v>0</v>
      </c>
      <c r="AN256">
        <v>9.20940628305458</v>
      </c>
      <c r="AO256">
        <v>9.417459636363635</v>
      </c>
      <c r="AP256">
        <v>-2.469215668926325E-05</v>
      </c>
      <c r="AQ256">
        <v>94.11788988098148</v>
      </c>
      <c r="AR256">
        <v>0</v>
      </c>
      <c r="AS256">
        <v>0</v>
      </c>
      <c r="AT256">
        <f>IF(AR256*$H$15&gt;=AV256,1.0,(AV256/(AV256-AR256*$H$15)))</f>
        <v>0</v>
      </c>
      <c r="AU256">
        <f>(AT256-1)*100</f>
        <v>0</v>
      </c>
      <c r="AV256">
        <f>MAX(0,($B$15+$C$15*EE256)/(1+$D$15*EE256)*DX256/(DZ256+273)*$E$15)</f>
        <v>0</v>
      </c>
      <c r="AW256" t="s">
        <v>429</v>
      </c>
      <c r="AX256" t="s">
        <v>429</v>
      </c>
      <c r="AY256">
        <v>0</v>
      </c>
      <c r="AZ256">
        <v>0</v>
      </c>
      <c r="BA256">
        <f>1-AY256/AZ256</f>
        <v>0</v>
      </c>
      <c r="BB256">
        <v>0</v>
      </c>
      <c r="BC256" t="s">
        <v>429</v>
      </c>
      <c r="BD256" t="s">
        <v>429</v>
      </c>
      <c r="BE256">
        <v>0</v>
      </c>
      <c r="BF256">
        <v>0</v>
      </c>
      <c r="BG256">
        <f>1-BE256/BF256</f>
        <v>0</v>
      </c>
      <c r="BH256">
        <v>0.5</v>
      </c>
      <c r="BI256">
        <f>DH256</f>
        <v>0</v>
      </c>
      <c r="BJ256">
        <f>K256</f>
        <v>0</v>
      </c>
      <c r="BK256">
        <f>BG256*BH256*BI256</f>
        <v>0</v>
      </c>
      <c r="BL256">
        <f>(BJ256-BB256)/BI256</f>
        <v>0</v>
      </c>
      <c r="BM256">
        <f>(AZ256-BF256)/BF256</f>
        <v>0</v>
      </c>
      <c r="BN256">
        <f>AY256/(BA256+AY256/BF256)</f>
        <v>0</v>
      </c>
      <c r="BO256" t="s">
        <v>429</v>
      </c>
      <c r="BP256">
        <v>0</v>
      </c>
      <c r="BQ256">
        <f>IF(BP256&lt;&gt;0, BP256, BN256)</f>
        <v>0</v>
      </c>
      <c r="BR256">
        <f>1-BQ256/BF256</f>
        <v>0</v>
      </c>
      <c r="BS256">
        <f>(BF256-BE256)/(BF256-BQ256)</f>
        <v>0</v>
      </c>
      <c r="BT256">
        <f>(AZ256-BF256)/(AZ256-BQ256)</f>
        <v>0</v>
      </c>
      <c r="BU256">
        <f>(BF256-BE256)/(BF256-AY256)</f>
        <v>0</v>
      </c>
      <c r="BV256">
        <f>(AZ256-BF256)/(AZ256-AY256)</f>
        <v>0</v>
      </c>
      <c r="BW256">
        <f>(BS256*BQ256/BE256)</f>
        <v>0</v>
      </c>
      <c r="BX256">
        <f>(1-BW256)</f>
        <v>0</v>
      </c>
      <c r="DG256">
        <f>$B$13*EF256+$C$13*EG256+$F$13*ER256*(1-EU256)</f>
        <v>0</v>
      </c>
      <c r="DH256">
        <f>DG256*DI256</f>
        <v>0</v>
      </c>
      <c r="DI256">
        <f>($B$13*$D$11+$C$13*$D$11+$F$13*((FE256+EW256)/MAX(FE256+EW256+FF256, 0.1)*$I$11+FF256/MAX(FE256+EW256+FF256, 0.1)*$J$11))/($B$13+$C$13+$F$13)</f>
        <v>0</v>
      </c>
      <c r="DJ256">
        <f>($B$13*$K$11+$C$13*$K$11+$F$13*((FE256+EW256)/MAX(FE256+EW256+FF256, 0.1)*$P$11+FF256/MAX(FE256+EW256+FF256, 0.1)*$Q$11))/($B$13+$C$13+$F$13)</f>
        <v>0</v>
      </c>
      <c r="DK256">
        <v>2.18</v>
      </c>
      <c r="DL256">
        <v>0.5</v>
      </c>
      <c r="DM256" t="s">
        <v>430</v>
      </c>
      <c r="DN256">
        <v>2</v>
      </c>
      <c r="DO256" t="b">
        <v>1</v>
      </c>
      <c r="DP256">
        <v>1679513012.5</v>
      </c>
      <c r="DQ256">
        <v>697.5471111111111</v>
      </c>
      <c r="DR256">
        <v>725.7020370370373</v>
      </c>
      <c r="DS256">
        <v>9.420471851851852</v>
      </c>
      <c r="DT256">
        <v>9.235642962962961</v>
      </c>
      <c r="DU256">
        <v>698.3845185185185</v>
      </c>
      <c r="DV256">
        <v>9.392420740740741</v>
      </c>
      <c r="DW256">
        <v>499.9803333333334</v>
      </c>
      <c r="DX256">
        <v>89.95153703703703</v>
      </c>
      <c r="DY256">
        <v>0.1000066148148148</v>
      </c>
      <c r="DZ256">
        <v>18.92889259259259</v>
      </c>
      <c r="EA256">
        <v>19.98958148148148</v>
      </c>
      <c r="EB256">
        <v>999.9000000000001</v>
      </c>
      <c r="EC256">
        <v>0</v>
      </c>
      <c r="ED256">
        <v>0</v>
      </c>
      <c r="EE256">
        <v>10000.94555555556</v>
      </c>
      <c r="EF256">
        <v>0</v>
      </c>
      <c r="EG256">
        <v>12.45500740740741</v>
      </c>
      <c r="EH256">
        <v>-28.15487777777778</v>
      </c>
      <c r="EI256">
        <v>704.180925925926</v>
      </c>
      <c r="EJ256">
        <v>732.4667037037036</v>
      </c>
      <c r="EK256">
        <v>0.1848284074074074</v>
      </c>
      <c r="EL256">
        <v>725.7020370370373</v>
      </c>
      <c r="EM256">
        <v>9.235642962962961</v>
      </c>
      <c r="EN256">
        <v>0.8473858148148147</v>
      </c>
      <c r="EO256">
        <v>0.8307602592592593</v>
      </c>
      <c r="EP256">
        <v>4.526881481481481</v>
      </c>
      <c r="EQ256">
        <v>4.244020370370371</v>
      </c>
      <c r="ER256">
        <v>2000.005555555556</v>
      </c>
      <c r="ES256">
        <v>0.9800013333333334</v>
      </c>
      <c r="ET256">
        <v>0.01999895925925926</v>
      </c>
      <c r="EU256">
        <v>0</v>
      </c>
      <c r="EV256">
        <v>201.0322222222222</v>
      </c>
      <c r="EW256">
        <v>5.00078</v>
      </c>
      <c r="EX256">
        <v>3986.625925925925</v>
      </c>
      <c r="EY256">
        <v>16379.68148148148</v>
      </c>
      <c r="EZ256">
        <v>38.53440740740741</v>
      </c>
      <c r="FA256">
        <v>39.66874074074073</v>
      </c>
      <c r="FB256">
        <v>39.55529629629629</v>
      </c>
      <c r="FC256">
        <v>39.00433333333334</v>
      </c>
      <c r="FD256">
        <v>38.99292592592592</v>
      </c>
      <c r="FE256">
        <v>1955.105555555556</v>
      </c>
      <c r="FF256">
        <v>39.9</v>
      </c>
      <c r="FG256">
        <v>0</v>
      </c>
      <c r="FH256">
        <v>1679513002</v>
      </c>
      <c r="FI256">
        <v>0</v>
      </c>
      <c r="FJ256">
        <v>201.04712</v>
      </c>
      <c r="FK256">
        <v>-0.4606923077218231</v>
      </c>
      <c r="FL256">
        <v>-4.723846173472863</v>
      </c>
      <c r="FM256">
        <v>3986.6236</v>
      </c>
      <c r="FN256">
        <v>15</v>
      </c>
      <c r="FO256">
        <v>0</v>
      </c>
      <c r="FP256" t="s">
        <v>431</v>
      </c>
      <c r="FQ256">
        <v>1679456443.1</v>
      </c>
      <c r="FR256">
        <v>1679456433.1</v>
      </c>
      <c r="FS256">
        <v>0</v>
      </c>
      <c r="FT256">
        <v>-0.109</v>
      </c>
      <c r="FU256">
        <v>0.019</v>
      </c>
      <c r="FV256">
        <v>-0.823</v>
      </c>
      <c r="FW256">
        <v>0.271</v>
      </c>
      <c r="FX256">
        <v>420</v>
      </c>
      <c r="FY256">
        <v>24</v>
      </c>
      <c r="FZ256">
        <v>0.71</v>
      </c>
      <c r="GA256">
        <v>0.25</v>
      </c>
      <c r="GB256">
        <v>-28.13409</v>
      </c>
      <c r="GC256">
        <v>-0.7701163227016512</v>
      </c>
      <c r="GD256">
        <v>0.1076416527186388</v>
      </c>
      <c r="GE256">
        <v>0</v>
      </c>
      <c r="GF256">
        <v>0.189945925</v>
      </c>
      <c r="GG256">
        <v>0.01091177110694186</v>
      </c>
      <c r="GH256">
        <v>0.02193782053485202</v>
      </c>
      <c r="GI256">
        <v>1</v>
      </c>
      <c r="GJ256">
        <v>1</v>
      </c>
      <c r="GK256">
        <v>2</v>
      </c>
      <c r="GL256" t="s">
        <v>432</v>
      </c>
      <c r="GM256">
        <v>3.10109</v>
      </c>
      <c r="GN256">
        <v>2.73522</v>
      </c>
      <c r="GO256">
        <v>0.129728</v>
      </c>
      <c r="GP256">
        <v>0.133076</v>
      </c>
      <c r="GQ256">
        <v>0.0543255</v>
      </c>
      <c r="GR256">
        <v>0.0541407</v>
      </c>
      <c r="GS256">
        <v>22411</v>
      </c>
      <c r="GT256">
        <v>22045.5</v>
      </c>
      <c r="GU256">
        <v>26291</v>
      </c>
      <c r="GV256">
        <v>25759.4</v>
      </c>
      <c r="GW256">
        <v>39938.1</v>
      </c>
      <c r="GX256">
        <v>37198</v>
      </c>
      <c r="GY256">
        <v>46005.7</v>
      </c>
      <c r="GZ256">
        <v>42543.7</v>
      </c>
      <c r="HA256">
        <v>1.91908</v>
      </c>
      <c r="HB256">
        <v>1.93455</v>
      </c>
      <c r="HC256">
        <v>0.0174269</v>
      </c>
      <c r="HD256">
        <v>0</v>
      </c>
      <c r="HE256">
        <v>19.6802</v>
      </c>
      <c r="HF256">
        <v>999.9</v>
      </c>
      <c r="HG256">
        <v>34.4</v>
      </c>
      <c r="HH256">
        <v>29.8</v>
      </c>
      <c r="HI256">
        <v>16.1067</v>
      </c>
      <c r="HJ256">
        <v>61.0134</v>
      </c>
      <c r="HK256">
        <v>25.9054</v>
      </c>
      <c r="HL256">
        <v>1</v>
      </c>
      <c r="HM256">
        <v>-0.08731709999999999</v>
      </c>
      <c r="HN256">
        <v>4.39377</v>
      </c>
      <c r="HO256">
        <v>20.2219</v>
      </c>
      <c r="HP256">
        <v>5.21594</v>
      </c>
      <c r="HQ256">
        <v>11.98</v>
      </c>
      <c r="HR256">
        <v>4.96475</v>
      </c>
      <c r="HS256">
        <v>3.27403</v>
      </c>
      <c r="HT256">
        <v>9999</v>
      </c>
      <c r="HU256">
        <v>9999</v>
      </c>
      <c r="HV256">
        <v>9999</v>
      </c>
      <c r="HW256">
        <v>936.8</v>
      </c>
      <c r="HX256">
        <v>1.86417</v>
      </c>
      <c r="HY256">
        <v>1.86017</v>
      </c>
      <c r="HZ256">
        <v>1.85837</v>
      </c>
      <c r="IA256">
        <v>1.85989</v>
      </c>
      <c r="IB256">
        <v>1.85989</v>
      </c>
      <c r="IC256">
        <v>1.85833</v>
      </c>
      <c r="ID256">
        <v>1.85737</v>
      </c>
      <c r="IE256">
        <v>1.8524</v>
      </c>
      <c r="IF256">
        <v>0</v>
      </c>
      <c r="IG256">
        <v>0</v>
      </c>
      <c r="IH256">
        <v>0</v>
      </c>
      <c r="II256">
        <v>0</v>
      </c>
      <c r="IJ256" t="s">
        <v>433</v>
      </c>
      <c r="IK256" t="s">
        <v>434</v>
      </c>
      <c r="IL256" t="s">
        <v>435</v>
      </c>
      <c r="IM256" t="s">
        <v>435</v>
      </c>
      <c r="IN256" t="s">
        <v>435</v>
      </c>
      <c r="IO256" t="s">
        <v>435</v>
      </c>
      <c r="IP256">
        <v>0</v>
      </c>
      <c r="IQ256">
        <v>100</v>
      </c>
      <c r="IR256">
        <v>100</v>
      </c>
      <c r="IS256">
        <v>-0.845</v>
      </c>
      <c r="IT256">
        <v>0.028</v>
      </c>
      <c r="IU256">
        <v>-0.3228139330668147</v>
      </c>
      <c r="IV256">
        <v>-0.001399286051689175</v>
      </c>
      <c r="IW256">
        <v>1.297619083215453E-06</v>
      </c>
      <c r="IX256">
        <v>-4.997941095464379E-10</v>
      </c>
      <c r="IY256">
        <v>-0.005634625857734406</v>
      </c>
      <c r="IZ256">
        <v>-0.003512179546530375</v>
      </c>
      <c r="JA256">
        <v>0.0008073039280847738</v>
      </c>
      <c r="JB256">
        <v>-5.485301315548657E-06</v>
      </c>
      <c r="JC256">
        <v>2</v>
      </c>
      <c r="JD256">
        <v>1997</v>
      </c>
      <c r="JE256">
        <v>1</v>
      </c>
      <c r="JF256">
        <v>25</v>
      </c>
      <c r="JG256">
        <v>942.9</v>
      </c>
      <c r="JH256">
        <v>943.1</v>
      </c>
      <c r="JI256">
        <v>1.84326</v>
      </c>
      <c r="JJ256">
        <v>2.62573</v>
      </c>
      <c r="JK256">
        <v>1.49658</v>
      </c>
      <c r="JL256">
        <v>2.39014</v>
      </c>
      <c r="JM256">
        <v>1.54907</v>
      </c>
      <c r="JN256">
        <v>2.40723</v>
      </c>
      <c r="JO256">
        <v>34.7379</v>
      </c>
      <c r="JP256">
        <v>24.1751</v>
      </c>
      <c r="JQ256">
        <v>18</v>
      </c>
      <c r="JR256">
        <v>489.736</v>
      </c>
      <c r="JS256">
        <v>511.572</v>
      </c>
      <c r="JT256">
        <v>14.9756</v>
      </c>
      <c r="JU256">
        <v>25.9961</v>
      </c>
      <c r="JV256">
        <v>29.9998</v>
      </c>
      <c r="JW256">
        <v>26.1774</v>
      </c>
      <c r="JX256">
        <v>26.1484</v>
      </c>
      <c r="JY256">
        <v>37.0103</v>
      </c>
      <c r="JZ256">
        <v>36.8502</v>
      </c>
      <c r="KA256">
        <v>34.7296</v>
      </c>
      <c r="KB256">
        <v>14.9807</v>
      </c>
      <c r="KC256">
        <v>774.335</v>
      </c>
      <c r="KD256">
        <v>9.299329999999999</v>
      </c>
      <c r="KE256">
        <v>100.511</v>
      </c>
      <c r="KF256">
        <v>100.928</v>
      </c>
    </row>
    <row r="257" spans="1:292">
      <c r="A257">
        <v>239</v>
      </c>
      <c r="B257">
        <v>1679513025</v>
      </c>
      <c r="C257">
        <v>4437.5</v>
      </c>
      <c r="D257" t="s">
        <v>912</v>
      </c>
      <c r="E257" t="s">
        <v>913</v>
      </c>
      <c r="F257">
        <v>5</v>
      </c>
      <c r="G257" t="s">
        <v>821</v>
      </c>
      <c r="H257">
        <v>1679513017.214286</v>
      </c>
      <c r="I257">
        <f>(J257)/1000</f>
        <v>0</v>
      </c>
      <c r="J257">
        <f>IF(DO257, AM257, AG257)</f>
        <v>0</v>
      </c>
      <c r="K257">
        <f>IF(DO257, AH257, AF257)</f>
        <v>0</v>
      </c>
      <c r="L257">
        <f>DQ257 - IF(AT257&gt;1, K257*DK257*100.0/(AV257*EE257), 0)</f>
        <v>0</v>
      </c>
      <c r="M257">
        <f>((S257-I257/2)*L257-K257)/(S257+I257/2)</f>
        <v>0</v>
      </c>
      <c r="N257">
        <f>M257*(DX257+DY257)/1000.0</f>
        <v>0</v>
      </c>
      <c r="O257">
        <f>(DQ257 - IF(AT257&gt;1, K257*DK257*100.0/(AV257*EE257), 0))*(DX257+DY257)/1000.0</f>
        <v>0</v>
      </c>
      <c r="P257">
        <f>2.0/((1/R257-1/Q257)+SIGN(R257)*SQRT((1/R257-1/Q257)*(1/R257-1/Q257) + 4*DL257/((DL257+1)*(DL257+1))*(2*1/R257*1/Q257-1/Q257*1/Q257)))</f>
        <v>0</v>
      </c>
      <c r="Q257">
        <f>IF(LEFT(DM257,1)&lt;&gt;"0",IF(LEFT(DM257,1)="1",3.0,DN257),$D$5+$E$5*(EE257*DX257/($K$5*1000))+$F$5*(EE257*DX257/($K$5*1000))*MAX(MIN(DK257,$J$5),$I$5)*MAX(MIN(DK257,$J$5),$I$5)+$G$5*MAX(MIN(DK257,$J$5),$I$5)*(EE257*DX257/($K$5*1000))+$H$5*(EE257*DX257/($K$5*1000))*(EE257*DX257/($K$5*1000)))</f>
        <v>0</v>
      </c>
      <c r="R257">
        <f>I257*(1000-(1000*0.61365*exp(17.502*V257/(240.97+V257))/(DX257+DY257)+DS257)/2)/(1000*0.61365*exp(17.502*V257/(240.97+V257))/(DX257+DY257)-DS257)</f>
        <v>0</v>
      </c>
      <c r="S257">
        <f>1/((DL257+1)/(P257/1.6)+1/(Q257/1.37)) + DL257/((DL257+1)/(P257/1.6) + DL257/(Q257/1.37))</f>
        <v>0</v>
      </c>
      <c r="T257">
        <f>(DG257*DJ257)</f>
        <v>0</v>
      </c>
      <c r="U257">
        <f>(DZ257+(T257+2*0.95*5.67E-8*(((DZ257+$B$9)+273)^4-(DZ257+273)^4)-44100*I257)/(1.84*29.3*Q257+8*0.95*5.67E-8*(DZ257+273)^3))</f>
        <v>0</v>
      </c>
      <c r="V257">
        <f>($C$9*EA257+$D$9*EB257+$E$9*U257)</f>
        <v>0</v>
      </c>
      <c r="W257">
        <f>0.61365*exp(17.502*V257/(240.97+V257))</f>
        <v>0</v>
      </c>
      <c r="X257">
        <f>(Y257/Z257*100)</f>
        <v>0</v>
      </c>
      <c r="Y257">
        <f>DS257*(DX257+DY257)/1000</f>
        <v>0</v>
      </c>
      <c r="Z257">
        <f>0.61365*exp(17.502*DZ257/(240.97+DZ257))</f>
        <v>0</v>
      </c>
      <c r="AA257">
        <f>(W257-DS257*(DX257+DY257)/1000)</f>
        <v>0</v>
      </c>
      <c r="AB257">
        <f>(-I257*44100)</f>
        <v>0</v>
      </c>
      <c r="AC257">
        <f>2*29.3*Q257*0.92*(DZ257-V257)</f>
        <v>0</v>
      </c>
      <c r="AD257">
        <f>2*0.95*5.67E-8*(((DZ257+$B$9)+273)^4-(V257+273)^4)</f>
        <v>0</v>
      </c>
      <c r="AE257">
        <f>T257+AD257+AB257+AC257</f>
        <v>0</v>
      </c>
      <c r="AF257">
        <f>DW257*AT257*(DR257-DQ257*(1000-AT257*DT257)/(1000-AT257*DS257))/(100*DK257)</f>
        <v>0</v>
      </c>
      <c r="AG257">
        <f>1000*DW257*AT257*(DS257-DT257)/(100*DK257*(1000-AT257*DS257))</f>
        <v>0</v>
      </c>
      <c r="AH257">
        <f>(AI257 - AJ257 - DX257*1E3/(8.314*(DZ257+273.15)) * AL257/DW257 * AK257) * DW257/(100*DK257) * (1000 - DT257)/1000</f>
        <v>0</v>
      </c>
      <c r="AI257">
        <v>764.0466604645835</v>
      </c>
      <c r="AJ257">
        <v>744.8116484848483</v>
      </c>
      <c r="AK257">
        <v>3.378271279366671</v>
      </c>
      <c r="AL257">
        <v>67.30913549146528</v>
      </c>
      <c r="AM257">
        <f>(AO257 - AN257 + DX257*1E3/(8.314*(DZ257+273.15)) * AQ257/DW257 * AP257) * DW257/(100*DK257) * 1000/(1000 - AO257)</f>
        <v>0</v>
      </c>
      <c r="AN257">
        <v>9.231928745636706</v>
      </c>
      <c r="AO257">
        <v>9.415098848484847</v>
      </c>
      <c r="AP257">
        <v>-8.49638634219379E-06</v>
      </c>
      <c r="AQ257">
        <v>94.11788988098148</v>
      </c>
      <c r="AR257">
        <v>0</v>
      </c>
      <c r="AS257">
        <v>0</v>
      </c>
      <c r="AT257">
        <f>IF(AR257*$H$15&gt;=AV257,1.0,(AV257/(AV257-AR257*$H$15)))</f>
        <v>0</v>
      </c>
      <c r="AU257">
        <f>(AT257-1)*100</f>
        <v>0</v>
      </c>
      <c r="AV257">
        <f>MAX(0,($B$15+$C$15*EE257)/(1+$D$15*EE257)*DX257/(DZ257+273)*$E$15)</f>
        <v>0</v>
      </c>
      <c r="AW257" t="s">
        <v>429</v>
      </c>
      <c r="AX257" t="s">
        <v>429</v>
      </c>
      <c r="AY257">
        <v>0</v>
      </c>
      <c r="AZ257">
        <v>0</v>
      </c>
      <c r="BA257">
        <f>1-AY257/AZ257</f>
        <v>0</v>
      </c>
      <c r="BB257">
        <v>0</v>
      </c>
      <c r="BC257" t="s">
        <v>429</v>
      </c>
      <c r="BD257" t="s">
        <v>429</v>
      </c>
      <c r="BE257">
        <v>0</v>
      </c>
      <c r="BF257">
        <v>0</v>
      </c>
      <c r="BG257">
        <f>1-BE257/BF257</f>
        <v>0</v>
      </c>
      <c r="BH257">
        <v>0.5</v>
      </c>
      <c r="BI257">
        <f>DH257</f>
        <v>0</v>
      </c>
      <c r="BJ257">
        <f>K257</f>
        <v>0</v>
      </c>
      <c r="BK257">
        <f>BG257*BH257*BI257</f>
        <v>0</v>
      </c>
      <c r="BL257">
        <f>(BJ257-BB257)/BI257</f>
        <v>0</v>
      </c>
      <c r="BM257">
        <f>(AZ257-BF257)/BF257</f>
        <v>0</v>
      </c>
      <c r="BN257">
        <f>AY257/(BA257+AY257/BF257)</f>
        <v>0</v>
      </c>
      <c r="BO257" t="s">
        <v>429</v>
      </c>
      <c r="BP257">
        <v>0</v>
      </c>
      <c r="BQ257">
        <f>IF(BP257&lt;&gt;0, BP257, BN257)</f>
        <v>0</v>
      </c>
      <c r="BR257">
        <f>1-BQ257/BF257</f>
        <v>0</v>
      </c>
      <c r="BS257">
        <f>(BF257-BE257)/(BF257-BQ257)</f>
        <v>0</v>
      </c>
      <c r="BT257">
        <f>(AZ257-BF257)/(AZ257-BQ257)</f>
        <v>0</v>
      </c>
      <c r="BU257">
        <f>(BF257-BE257)/(BF257-AY257)</f>
        <v>0</v>
      </c>
      <c r="BV257">
        <f>(AZ257-BF257)/(AZ257-AY257)</f>
        <v>0</v>
      </c>
      <c r="BW257">
        <f>(BS257*BQ257/BE257)</f>
        <v>0</v>
      </c>
      <c r="BX257">
        <f>(1-BW257)</f>
        <v>0</v>
      </c>
      <c r="DG257">
        <f>$B$13*EF257+$C$13*EG257+$F$13*ER257*(1-EU257)</f>
        <v>0</v>
      </c>
      <c r="DH257">
        <f>DG257*DI257</f>
        <v>0</v>
      </c>
      <c r="DI257">
        <f>($B$13*$D$11+$C$13*$D$11+$F$13*((FE257+EW257)/MAX(FE257+EW257+FF257, 0.1)*$I$11+FF257/MAX(FE257+EW257+FF257, 0.1)*$J$11))/($B$13+$C$13+$F$13)</f>
        <v>0</v>
      </c>
      <c r="DJ257">
        <f>($B$13*$K$11+$C$13*$K$11+$F$13*((FE257+EW257)/MAX(FE257+EW257+FF257, 0.1)*$P$11+FF257/MAX(FE257+EW257+FF257, 0.1)*$Q$11))/($B$13+$C$13+$F$13)</f>
        <v>0</v>
      </c>
      <c r="DK257">
        <v>2.18</v>
      </c>
      <c r="DL257">
        <v>0.5</v>
      </c>
      <c r="DM257" t="s">
        <v>430</v>
      </c>
      <c r="DN257">
        <v>2</v>
      </c>
      <c r="DO257" t="b">
        <v>1</v>
      </c>
      <c r="DP257">
        <v>1679513017.214286</v>
      </c>
      <c r="DQ257">
        <v>713.3655714285715</v>
      </c>
      <c r="DR257">
        <v>741.5493928571426</v>
      </c>
      <c r="DS257">
        <v>9.420715357142857</v>
      </c>
      <c r="DT257">
        <v>9.233618214285714</v>
      </c>
      <c r="DU257">
        <v>714.2079285714284</v>
      </c>
      <c r="DV257">
        <v>9.392661428571428</v>
      </c>
      <c r="DW257">
        <v>499.9946785714286</v>
      </c>
      <c r="DX257">
        <v>89.95148928571429</v>
      </c>
      <c r="DY257">
        <v>0.09993511071428571</v>
      </c>
      <c r="DZ257">
        <v>18.92626428571429</v>
      </c>
      <c r="EA257">
        <v>19.98476071428572</v>
      </c>
      <c r="EB257">
        <v>999.9000000000002</v>
      </c>
      <c r="EC257">
        <v>0</v>
      </c>
      <c r="ED257">
        <v>0</v>
      </c>
      <c r="EE257">
        <v>10010.61892857143</v>
      </c>
      <c r="EF257">
        <v>0</v>
      </c>
      <c r="EG257">
        <v>12.45718571428572</v>
      </c>
      <c r="EH257">
        <v>-28.18376785714286</v>
      </c>
      <c r="EI257">
        <v>720.1498928571428</v>
      </c>
      <c r="EJ257">
        <v>748.4602857142856</v>
      </c>
      <c r="EK257">
        <v>0.18709775</v>
      </c>
      <c r="EL257">
        <v>741.5493928571426</v>
      </c>
      <c r="EM257">
        <v>9.233618214285714</v>
      </c>
      <c r="EN257">
        <v>0.8474073214285713</v>
      </c>
      <c r="EO257">
        <v>0.830577607142857</v>
      </c>
      <c r="EP257">
        <v>4.527245</v>
      </c>
      <c r="EQ257">
        <v>4.240889999999999</v>
      </c>
      <c r="ER257">
        <v>2000.006785714285</v>
      </c>
      <c r="ES257">
        <v>0.9800011071428573</v>
      </c>
      <c r="ET257">
        <v>0.01999918928571429</v>
      </c>
      <c r="EU257">
        <v>0</v>
      </c>
      <c r="EV257">
        <v>201.07675</v>
      </c>
      <c r="EW257">
        <v>5.00078</v>
      </c>
      <c r="EX257">
        <v>3986.106071428572</v>
      </c>
      <c r="EY257">
        <v>16379.69642857143</v>
      </c>
      <c r="EZ257">
        <v>38.49078571428571</v>
      </c>
      <c r="FA257">
        <v>39.62471428571428</v>
      </c>
      <c r="FB257">
        <v>39.51314285714285</v>
      </c>
      <c r="FC257">
        <v>38.95064285714285</v>
      </c>
      <c r="FD257">
        <v>38.94171428571428</v>
      </c>
      <c r="FE257">
        <v>1955.106785714286</v>
      </c>
      <c r="FF257">
        <v>39.9</v>
      </c>
      <c r="FG257">
        <v>0</v>
      </c>
      <c r="FH257">
        <v>1679513007.4</v>
      </c>
      <c r="FI257">
        <v>0</v>
      </c>
      <c r="FJ257">
        <v>201.1013076923077</v>
      </c>
      <c r="FK257">
        <v>0.7582222168013535</v>
      </c>
      <c r="FL257">
        <v>-6.832136775035778</v>
      </c>
      <c r="FM257">
        <v>3986.056923076923</v>
      </c>
      <c r="FN257">
        <v>15</v>
      </c>
      <c r="FO257">
        <v>0</v>
      </c>
      <c r="FP257" t="s">
        <v>431</v>
      </c>
      <c r="FQ257">
        <v>1679456443.1</v>
      </c>
      <c r="FR257">
        <v>1679456433.1</v>
      </c>
      <c r="FS257">
        <v>0</v>
      </c>
      <c r="FT257">
        <v>-0.109</v>
      </c>
      <c r="FU257">
        <v>0.019</v>
      </c>
      <c r="FV257">
        <v>-0.823</v>
      </c>
      <c r="FW257">
        <v>0.271</v>
      </c>
      <c r="FX257">
        <v>420</v>
      </c>
      <c r="FY257">
        <v>24</v>
      </c>
      <c r="FZ257">
        <v>0.71</v>
      </c>
      <c r="GA257">
        <v>0.25</v>
      </c>
      <c r="GB257">
        <v>-28.15540975609756</v>
      </c>
      <c r="GC257">
        <v>-0.4392522648084249</v>
      </c>
      <c r="GD257">
        <v>0.09838255051726408</v>
      </c>
      <c r="GE257">
        <v>0</v>
      </c>
      <c r="GF257">
        <v>0.1852174878048781</v>
      </c>
      <c r="GG257">
        <v>0.05237786759581881</v>
      </c>
      <c r="GH257">
        <v>0.01977670932838948</v>
      </c>
      <c r="GI257">
        <v>1</v>
      </c>
      <c r="GJ257">
        <v>1</v>
      </c>
      <c r="GK257">
        <v>2</v>
      </c>
      <c r="GL257" t="s">
        <v>432</v>
      </c>
      <c r="GM257">
        <v>3.10106</v>
      </c>
      <c r="GN257">
        <v>2.73548</v>
      </c>
      <c r="GO257">
        <v>0.131747</v>
      </c>
      <c r="GP257">
        <v>0.135058</v>
      </c>
      <c r="GQ257">
        <v>0.0543235</v>
      </c>
      <c r="GR257">
        <v>0.0542313</v>
      </c>
      <c r="GS257">
        <v>22359.2</v>
      </c>
      <c r="GT257">
        <v>21995.1</v>
      </c>
      <c r="GU257">
        <v>26291.1</v>
      </c>
      <c r="GV257">
        <v>25759.4</v>
      </c>
      <c r="GW257">
        <v>39938.7</v>
      </c>
      <c r="GX257">
        <v>37194.6</v>
      </c>
      <c r="GY257">
        <v>46006</v>
      </c>
      <c r="GZ257">
        <v>42543.7</v>
      </c>
      <c r="HA257">
        <v>1.91912</v>
      </c>
      <c r="HB257">
        <v>1.9347</v>
      </c>
      <c r="HC257">
        <v>0.0181869</v>
      </c>
      <c r="HD257">
        <v>0</v>
      </c>
      <c r="HE257">
        <v>19.6787</v>
      </c>
      <c r="HF257">
        <v>999.9</v>
      </c>
      <c r="HG257">
        <v>34.4</v>
      </c>
      <c r="HH257">
        <v>29.8</v>
      </c>
      <c r="HI257">
        <v>16.1076</v>
      </c>
      <c r="HJ257">
        <v>61.1134</v>
      </c>
      <c r="HK257">
        <v>25.9615</v>
      </c>
      <c r="HL257">
        <v>1</v>
      </c>
      <c r="HM257">
        <v>-0.0879573</v>
      </c>
      <c r="HN257">
        <v>4.33911</v>
      </c>
      <c r="HO257">
        <v>20.2235</v>
      </c>
      <c r="HP257">
        <v>5.21549</v>
      </c>
      <c r="HQ257">
        <v>11.98</v>
      </c>
      <c r="HR257">
        <v>4.96465</v>
      </c>
      <c r="HS257">
        <v>3.27397</v>
      </c>
      <c r="HT257">
        <v>9999</v>
      </c>
      <c r="HU257">
        <v>9999</v>
      </c>
      <c r="HV257">
        <v>9999</v>
      </c>
      <c r="HW257">
        <v>936.8</v>
      </c>
      <c r="HX257">
        <v>1.86417</v>
      </c>
      <c r="HY257">
        <v>1.86013</v>
      </c>
      <c r="HZ257">
        <v>1.85837</v>
      </c>
      <c r="IA257">
        <v>1.85988</v>
      </c>
      <c r="IB257">
        <v>1.8599</v>
      </c>
      <c r="IC257">
        <v>1.85836</v>
      </c>
      <c r="ID257">
        <v>1.85737</v>
      </c>
      <c r="IE257">
        <v>1.85238</v>
      </c>
      <c r="IF257">
        <v>0</v>
      </c>
      <c r="IG257">
        <v>0</v>
      </c>
      <c r="IH257">
        <v>0</v>
      </c>
      <c r="II257">
        <v>0</v>
      </c>
      <c r="IJ257" t="s">
        <v>433</v>
      </c>
      <c r="IK257" t="s">
        <v>434</v>
      </c>
      <c r="IL257" t="s">
        <v>435</v>
      </c>
      <c r="IM257" t="s">
        <v>435</v>
      </c>
      <c r="IN257" t="s">
        <v>435</v>
      </c>
      <c r="IO257" t="s">
        <v>435</v>
      </c>
      <c r="IP257">
        <v>0</v>
      </c>
      <c r="IQ257">
        <v>100</v>
      </c>
      <c r="IR257">
        <v>100</v>
      </c>
      <c r="IS257">
        <v>-0.85</v>
      </c>
      <c r="IT257">
        <v>0.028</v>
      </c>
      <c r="IU257">
        <v>-0.3228139330668147</v>
      </c>
      <c r="IV257">
        <v>-0.001399286051689175</v>
      </c>
      <c r="IW257">
        <v>1.297619083215453E-06</v>
      </c>
      <c r="IX257">
        <v>-4.997941095464379E-10</v>
      </c>
      <c r="IY257">
        <v>-0.005634625857734406</v>
      </c>
      <c r="IZ257">
        <v>-0.003512179546530375</v>
      </c>
      <c r="JA257">
        <v>0.0008073039280847738</v>
      </c>
      <c r="JB257">
        <v>-5.485301315548657E-06</v>
      </c>
      <c r="JC257">
        <v>2</v>
      </c>
      <c r="JD257">
        <v>1997</v>
      </c>
      <c r="JE257">
        <v>1</v>
      </c>
      <c r="JF257">
        <v>25</v>
      </c>
      <c r="JG257">
        <v>943</v>
      </c>
      <c r="JH257">
        <v>943.2</v>
      </c>
      <c r="JI257">
        <v>1.87378</v>
      </c>
      <c r="JJ257">
        <v>2.62573</v>
      </c>
      <c r="JK257">
        <v>1.49658</v>
      </c>
      <c r="JL257">
        <v>2.39014</v>
      </c>
      <c r="JM257">
        <v>1.54907</v>
      </c>
      <c r="JN257">
        <v>2.41455</v>
      </c>
      <c r="JO257">
        <v>34.7379</v>
      </c>
      <c r="JP257">
        <v>24.1751</v>
      </c>
      <c r="JQ257">
        <v>18</v>
      </c>
      <c r="JR257">
        <v>489.733</v>
      </c>
      <c r="JS257">
        <v>511.637</v>
      </c>
      <c r="JT257">
        <v>14.985</v>
      </c>
      <c r="JU257">
        <v>25.9923</v>
      </c>
      <c r="JV257">
        <v>29.9998</v>
      </c>
      <c r="JW257">
        <v>26.1736</v>
      </c>
      <c r="JX257">
        <v>26.1445</v>
      </c>
      <c r="JY257">
        <v>37.6355</v>
      </c>
      <c r="JZ257">
        <v>36.8502</v>
      </c>
      <c r="KA257">
        <v>34.3535</v>
      </c>
      <c r="KB257">
        <v>14.9992</v>
      </c>
      <c r="KC257">
        <v>787.692</v>
      </c>
      <c r="KD257">
        <v>9.299329999999999</v>
      </c>
      <c r="KE257">
        <v>100.512</v>
      </c>
      <c r="KF257">
        <v>100.928</v>
      </c>
    </row>
    <row r="258" spans="1:292">
      <c r="A258">
        <v>240</v>
      </c>
      <c r="B258">
        <v>1679513030</v>
      </c>
      <c r="C258">
        <v>4442.5</v>
      </c>
      <c r="D258" t="s">
        <v>914</v>
      </c>
      <c r="E258" t="s">
        <v>915</v>
      </c>
      <c r="F258">
        <v>5</v>
      </c>
      <c r="G258" t="s">
        <v>821</v>
      </c>
      <c r="H258">
        <v>1679513022.5</v>
      </c>
      <c r="I258">
        <f>(J258)/1000</f>
        <v>0</v>
      </c>
      <c r="J258">
        <f>IF(DO258, AM258, AG258)</f>
        <v>0</v>
      </c>
      <c r="K258">
        <f>IF(DO258, AH258, AF258)</f>
        <v>0</v>
      </c>
      <c r="L258">
        <f>DQ258 - IF(AT258&gt;1, K258*DK258*100.0/(AV258*EE258), 0)</f>
        <v>0</v>
      </c>
      <c r="M258">
        <f>((S258-I258/2)*L258-K258)/(S258+I258/2)</f>
        <v>0</v>
      </c>
      <c r="N258">
        <f>M258*(DX258+DY258)/1000.0</f>
        <v>0</v>
      </c>
      <c r="O258">
        <f>(DQ258 - IF(AT258&gt;1, K258*DK258*100.0/(AV258*EE258), 0))*(DX258+DY258)/1000.0</f>
        <v>0</v>
      </c>
      <c r="P258">
        <f>2.0/((1/R258-1/Q258)+SIGN(R258)*SQRT((1/R258-1/Q258)*(1/R258-1/Q258) + 4*DL258/((DL258+1)*(DL258+1))*(2*1/R258*1/Q258-1/Q258*1/Q258)))</f>
        <v>0</v>
      </c>
      <c r="Q258">
        <f>IF(LEFT(DM258,1)&lt;&gt;"0",IF(LEFT(DM258,1)="1",3.0,DN258),$D$5+$E$5*(EE258*DX258/($K$5*1000))+$F$5*(EE258*DX258/($K$5*1000))*MAX(MIN(DK258,$J$5),$I$5)*MAX(MIN(DK258,$J$5),$I$5)+$G$5*MAX(MIN(DK258,$J$5),$I$5)*(EE258*DX258/($K$5*1000))+$H$5*(EE258*DX258/($K$5*1000))*(EE258*DX258/($K$5*1000)))</f>
        <v>0</v>
      </c>
      <c r="R258">
        <f>I258*(1000-(1000*0.61365*exp(17.502*V258/(240.97+V258))/(DX258+DY258)+DS258)/2)/(1000*0.61365*exp(17.502*V258/(240.97+V258))/(DX258+DY258)-DS258)</f>
        <v>0</v>
      </c>
      <c r="S258">
        <f>1/((DL258+1)/(P258/1.6)+1/(Q258/1.37)) + DL258/((DL258+1)/(P258/1.6) + DL258/(Q258/1.37))</f>
        <v>0</v>
      </c>
      <c r="T258">
        <f>(DG258*DJ258)</f>
        <v>0</v>
      </c>
      <c r="U258">
        <f>(DZ258+(T258+2*0.95*5.67E-8*(((DZ258+$B$9)+273)^4-(DZ258+273)^4)-44100*I258)/(1.84*29.3*Q258+8*0.95*5.67E-8*(DZ258+273)^3))</f>
        <v>0</v>
      </c>
      <c r="V258">
        <f>($C$9*EA258+$D$9*EB258+$E$9*U258)</f>
        <v>0</v>
      </c>
      <c r="W258">
        <f>0.61365*exp(17.502*V258/(240.97+V258))</f>
        <v>0</v>
      </c>
      <c r="X258">
        <f>(Y258/Z258*100)</f>
        <v>0</v>
      </c>
      <c r="Y258">
        <f>DS258*(DX258+DY258)/1000</f>
        <v>0</v>
      </c>
      <c r="Z258">
        <f>0.61365*exp(17.502*DZ258/(240.97+DZ258))</f>
        <v>0</v>
      </c>
      <c r="AA258">
        <f>(W258-DS258*(DX258+DY258)/1000)</f>
        <v>0</v>
      </c>
      <c r="AB258">
        <f>(-I258*44100)</f>
        <v>0</v>
      </c>
      <c r="AC258">
        <f>2*29.3*Q258*0.92*(DZ258-V258)</f>
        <v>0</v>
      </c>
      <c r="AD258">
        <f>2*0.95*5.67E-8*(((DZ258+$B$9)+273)^4-(V258+273)^4)</f>
        <v>0</v>
      </c>
      <c r="AE258">
        <f>T258+AD258+AB258+AC258</f>
        <v>0</v>
      </c>
      <c r="AF258">
        <f>DW258*AT258*(DR258-DQ258*(1000-AT258*DT258)/(1000-AT258*DS258))/(100*DK258)</f>
        <v>0</v>
      </c>
      <c r="AG258">
        <f>1000*DW258*AT258*(DS258-DT258)/(100*DK258*(1000-AT258*DS258))</f>
        <v>0</v>
      </c>
      <c r="AH258">
        <f>(AI258 - AJ258 - DX258*1E3/(8.314*(DZ258+273.15)) * AL258/DW258 * AK258) * DW258/(100*DK258) * (1000 - DT258)/1000</f>
        <v>0</v>
      </c>
      <c r="AI258">
        <v>780.9145603361509</v>
      </c>
      <c r="AJ258">
        <v>761.7980606060605</v>
      </c>
      <c r="AK258">
        <v>3.399307497736087</v>
      </c>
      <c r="AL258">
        <v>67.30913549146528</v>
      </c>
      <c r="AM258">
        <f>(AO258 - AN258 + DX258*1E3/(8.314*(DZ258+273.15)) * AQ258/DW258 * AP258) * DW258/(100*DK258) * 1000/(1000 - AO258)</f>
        <v>0</v>
      </c>
      <c r="AN258">
        <v>9.21895297372488</v>
      </c>
      <c r="AO258">
        <v>9.414801757575754</v>
      </c>
      <c r="AP258">
        <v>8.910196363478122E-06</v>
      </c>
      <c r="AQ258">
        <v>94.11788988098148</v>
      </c>
      <c r="AR258">
        <v>0</v>
      </c>
      <c r="AS258">
        <v>0</v>
      </c>
      <c r="AT258">
        <f>IF(AR258*$H$15&gt;=AV258,1.0,(AV258/(AV258-AR258*$H$15)))</f>
        <v>0</v>
      </c>
      <c r="AU258">
        <f>(AT258-1)*100</f>
        <v>0</v>
      </c>
      <c r="AV258">
        <f>MAX(0,($B$15+$C$15*EE258)/(1+$D$15*EE258)*DX258/(DZ258+273)*$E$15)</f>
        <v>0</v>
      </c>
      <c r="AW258" t="s">
        <v>429</v>
      </c>
      <c r="AX258" t="s">
        <v>429</v>
      </c>
      <c r="AY258">
        <v>0</v>
      </c>
      <c r="AZ258">
        <v>0</v>
      </c>
      <c r="BA258">
        <f>1-AY258/AZ258</f>
        <v>0</v>
      </c>
      <c r="BB258">
        <v>0</v>
      </c>
      <c r="BC258" t="s">
        <v>429</v>
      </c>
      <c r="BD258" t="s">
        <v>429</v>
      </c>
      <c r="BE258">
        <v>0</v>
      </c>
      <c r="BF258">
        <v>0</v>
      </c>
      <c r="BG258">
        <f>1-BE258/BF258</f>
        <v>0</v>
      </c>
      <c r="BH258">
        <v>0.5</v>
      </c>
      <c r="BI258">
        <f>DH258</f>
        <v>0</v>
      </c>
      <c r="BJ258">
        <f>K258</f>
        <v>0</v>
      </c>
      <c r="BK258">
        <f>BG258*BH258*BI258</f>
        <v>0</v>
      </c>
      <c r="BL258">
        <f>(BJ258-BB258)/BI258</f>
        <v>0</v>
      </c>
      <c r="BM258">
        <f>(AZ258-BF258)/BF258</f>
        <v>0</v>
      </c>
      <c r="BN258">
        <f>AY258/(BA258+AY258/BF258)</f>
        <v>0</v>
      </c>
      <c r="BO258" t="s">
        <v>429</v>
      </c>
      <c r="BP258">
        <v>0</v>
      </c>
      <c r="BQ258">
        <f>IF(BP258&lt;&gt;0, BP258, BN258)</f>
        <v>0</v>
      </c>
      <c r="BR258">
        <f>1-BQ258/BF258</f>
        <v>0</v>
      </c>
      <c r="BS258">
        <f>(BF258-BE258)/(BF258-BQ258)</f>
        <v>0</v>
      </c>
      <c r="BT258">
        <f>(AZ258-BF258)/(AZ258-BQ258)</f>
        <v>0</v>
      </c>
      <c r="BU258">
        <f>(BF258-BE258)/(BF258-AY258)</f>
        <v>0</v>
      </c>
      <c r="BV258">
        <f>(AZ258-BF258)/(AZ258-AY258)</f>
        <v>0</v>
      </c>
      <c r="BW258">
        <f>(BS258*BQ258/BE258)</f>
        <v>0</v>
      </c>
      <c r="BX258">
        <f>(1-BW258)</f>
        <v>0</v>
      </c>
      <c r="DG258">
        <f>$B$13*EF258+$C$13*EG258+$F$13*ER258*(1-EU258)</f>
        <v>0</v>
      </c>
      <c r="DH258">
        <f>DG258*DI258</f>
        <v>0</v>
      </c>
      <c r="DI258">
        <f>($B$13*$D$11+$C$13*$D$11+$F$13*((FE258+EW258)/MAX(FE258+EW258+FF258, 0.1)*$I$11+FF258/MAX(FE258+EW258+FF258, 0.1)*$J$11))/($B$13+$C$13+$F$13)</f>
        <v>0</v>
      </c>
      <c r="DJ258">
        <f>($B$13*$K$11+$C$13*$K$11+$F$13*((FE258+EW258)/MAX(FE258+EW258+FF258, 0.1)*$P$11+FF258/MAX(FE258+EW258+FF258, 0.1)*$Q$11))/($B$13+$C$13+$F$13)</f>
        <v>0</v>
      </c>
      <c r="DK258">
        <v>2.18</v>
      </c>
      <c r="DL258">
        <v>0.5</v>
      </c>
      <c r="DM258" t="s">
        <v>430</v>
      </c>
      <c r="DN258">
        <v>2</v>
      </c>
      <c r="DO258" t="b">
        <v>1</v>
      </c>
      <c r="DP258">
        <v>1679513022.5</v>
      </c>
      <c r="DQ258">
        <v>731.1001481481482</v>
      </c>
      <c r="DR258">
        <v>759.2935925925927</v>
      </c>
      <c r="DS258">
        <v>9.418289629629628</v>
      </c>
      <c r="DT258">
        <v>9.220003703703705</v>
      </c>
      <c r="DU258">
        <v>731.9479629629631</v>
      </c>
      <c r="DV258">
        <v>9.39025925925926</v>
      </c>
      <c r="DW258">
        <v>500.0107407407407</v>
      </c>
      <c r="DX258">
        <v>89.95064074074077</v>
      </c>
      <c r="DY258">
        <v>0.1000110666666666</v>
      </c>
      <c r="DZ258">
        <v>18.92391111111111</v>
      </c>
      <c r="EA258">
        <v>19.97735925925926</v>
      </c>
      <c r="EB258">
        <v>999.9000000000001</v>
      </c>
      <c r="EC258">
        <v>0</v>
      </c>
      <c r="ED258">
        <v>0</v>
      </c>
      <c r="EE258">
        <v>10002.54370370371</v>
      </c>
      <c r="EF258">
        <v>0</v>
      </c>
      <c r="EG258">
        <v>12.45561851851852</v>
      </c>
      <c r="EH258">
        <v>-28.19348148148148</v>
      </c>
      <c r="EI258">
        <v>738.0513703703704</v>
      </c>
      <c r="EJ258">
        <v>766.3595185185185</v>
      </c>
      <c r="EK258">
        <v>0.198286</v>
      </c>
      <c r="EL258">
        <v>759.2935925925927</v>
      </c>
      <c r="EM258">
        <v>9.220003703703705</v>
      </c>
      <c r="EN258">
        <v>0.8471811111111111</v>
      </c>
      <c r="EO258">
        <v>0.8293451481481481</v>
      </c>
      <c r="EP258">
        <v>4.523431481481482</v>
      </c>
      <c r="EQ258">
        <v>4.219735555555555</v>
      </c>
      <c r="ER258">
        <v>2000.017407407408</v>
      </c>
      <c r="ES258">
        <v>0.9800010000000001</v>
      </c>
      <c r="ET258">
        <v>0.0199993</v>
      </c>
      <c r="EU258">
        <v>0</v>
      </c>
      <c r="EV258">
        <v>201.0864074074074</v>
      </c>
      <c r="EW258">
        <v>5.00078</v>
      </c>
      <c r="EX258">
        <v>3985.528888888889</v>
      </c>
      <c r="EY258">
        <v>16379.77777777778</v>
      </c>
      <c r="EZ258">
        <v>38.44188888888889</v>
      </c>
      <c r="FA258">
        <v>39.57385185185185</v>
      </c>
      <c r="FB258">
        <v>39.43037037037037</v>
      </c>
      <c r="FC258">
        <v>38.90022222222222</v>
      </c>
      <c r="FD258">
        <v>38.89781481481482</v>
      </c>
      <c r="FE258">
        <v>1955.117407407407</v>
      </c>
      <c r="FF258">
        <v>39.9</v>
      </c>
      <c r="FG258">
        <v>0</v>
      </c>
      <c r="FH258">
        <v>1679513012.2</v>
      </c>
      <c r="FI258">
        <v>0</v>
      </c>
      <c r="FJ258">
        <v>201.1328461538462</v>
      </c>
      <c r="FK258">
        <v>1.535726489396319</v>
      </c>
      <c r="FL258">
        <v>-7.695384617491456</v>
      </c>
      <c r="FM258">
        <v>3985.531923076923</v>
      </c>
      <c r="FN258">
        <v>15</v>
      </c>
      <c r="FO258">
        <v>0</v>
      </c>
      <c r="FP258" t="s">
        <v>431</v>
      </c>
      <c r="FQ258">
        <v>1679456443.1</v>
      </c>
      <c r="FR258">
        <v>1679456433.1</v>
      </c>
      <c r="FS258">
        <v>0</v>
      </c>
      <c r="FT258">
        <v>-0.109</v>
      </c>
      <c r="FU258">
        <v>0.019</v>
      </c>
      <c r="FV258">
        <v>-0.823</v>
      </c>
      <c r="FW258">
        <v>0.271</v>
      </c>
      <c r="FX258">
        <v>420</v>
      </c>
      <c r="FY258">
        <v>24</v>
      </c>
      <c r="FZ258">
        <v>0.71</v>
      </c>
      <c r="GA258">
        <v>0.25</v>
      </c>
      <c r="GB258">
        <v>-28.17010487804878</v>
      </c>
      <c r="GC258">
        <v>0.1058174216027789</v>
      </c>
      <c r="GD258">
        <v>0.08532547142422148</v>
      </c>
      <c r="GE258">
        <v>0</v>
      </c>
      <c r="GF258">
        <v>0.1898910487804878</v>
      </c>
      <c r="GG258">
        <v>0.08685186062717763</v>
      </c>
      <c r="GH258">
        <v>0.01920236955265274</v>
      </c>
      <c r="GI258">
        <v>1</v>
      </c>
      <c r="GJ258">
        <v>1</v>
      </c>
      <c r="GK258">
        <v>2</v>
      </c>
      <c r="GL258" t="s">
        <v>432</v>
      </c>
      <c r="GM258">
        <v>3.10106</v>
      </c>
      <c r="GN258">
        <v>2.73537</v>
      </c>
      <c r="GO258">
        <v>0.133752</v>
      </c>
      <c r="GP258">
        <v>0.137025</v>
      </c>
      <c r="GQ258">
        <v>0.054313</v>
      </c>
      <c r="GR258">
        <v>0.0540894</v>
      </c>
      <c r="GS258">
        <v>22307.8</v>
      </c>
      <c r="GT258">
        <v>21945.2</v>
      </c>
      <c r="GU258">
        <v>26291.4</v>
      </c>
      <c r="GV258">
        <v>25759.5</v>
      </c>
      <c r="GW258">
        <v>39939.9</v>
      </c>
      <c r="GX258">
        <v>37200.6</v>
      </c>
      <c r="GY258">
        <v>46006.6</v>
      </c>
      <c r="GZ258">
        <v>42543.8</v>
      </c>
      <c r="HA258">
        <v>1.91875</v>
      </c>
      <c r="HB258">
        <v>1.93508</v>
      </c>
      <c r="HC258">
        <v>0.0182837</v>
      </c>
      <c r="HD258">
        <v>0</v>
      </c>
      <c r="HE258">
        <v>19.6771</v>
      </c>
      <c r="HF258">
        <v>999.9</v>
      </c>
      <c r="HG258">
        <v>34.3</v>
      </c>
      <c r="HH258">
        <v>29.8</v>
      </c>
      <c r="HI258">
        <v>16.0608</v>
      </c>
      <c r="HJ258">
        <v>60.9734</v>
      </c>
      <c r="HK258">
        <v>26.0176</v>
      </c>
      <c r="HL258">
        <v>1</v>
      </c>
      <c r="HM258">
        <v>-0.08853659999999999</v>
      </c>
      <c r="HN258">
        <v>4.31245</v>
      </c>
      <c r="HO258">
        <v>20.2235</v>
      </c>
      <c r="HP258">
        <v>5.2134</v>
      </c>
      <c r="HQ258">
        <v>11.98</v>
      </c>
      <c r="HR258">
        <v>4.96435</v>
      </c>
      <c r="HS258">
        <v>3.27358</v>
      </c>
      <c r="HT258">
        <v>9999</v>
      </c>
      <c r="HU258">
        <v>9999</v>
      </c>
      <c r="HV258">
        <v>9999</v>
      </c>
      <c r="HW258">
        <v>936.8</v>
      </c>
      <c r="HX258">
        <v>1.86417</v>
      </c>
      <c r="HY258">
        <v>1.86013</v>
      </c>
      <c r="HZ258">
        <v>1.85837</v>
      </c>
      <c r="IA258">
        <v>1.85989</v>
      </c>
      <c r="IB258">
        <v>1.85989</v>
      </c>
      <c r="IC258">
        <v>1.85835</v>
      </c>
      <c r="ID258">
        <v>1.85739</v>
      </c>
      <c r="IE258">
        <v>1.85238</v>
      </c>
      <c r="IF258">
        <v>0</v>
      </c>
      <c r="IG258">
        <v>0</v>
      </c>
      <c r="IH258">
        <v>0</v>
      </c>
      <c r="II258">
        <v>0</v>
      </c>
      <c r="IJ258" t="s">
        <v>433</v>
      </c>
      <c r="IK258" t="s">
        <v>434</v>
      </c>
      <c r="IL258" t="s">
        <v>435</v>
      </c>
      <c r="IM258" t="s">
        <v>435</v>
      </c>
      <c r="IN258" t="s">
        <v>435</v>
      </c>
      <c r="IO258" t="s">
        <v>435</v>
      </c>
      <c r="IP258">
        <v>0</v>
      </c>
      <c r="IQ258">
        <v>100</v>
      </c>
      <c r="IR258">
        <v>100</v>
      </c>
      <c r="IS258">
        <v>-0.856</v>
      </c>
      <c r="IT258">
        <v>0.028</v>
      </c>
      <c r="IU258">
        <v>-0.3228139330668147</v>
      </c>
      <c r="IV258">
        <v>-0.001399286051689175</v>
      </c>
      <c r="IW258">
        <v>1.297619083215453E-06</v>
      </c>
      <c r="IX258">
        <v>-4.997941095464379E-10</v>
      </c>
      <c r="IY258">
        <v>-0.005634625857734406</v>
      </c>
      <c r="IZ258">
        <v>-0.003512179546530375</v>
      </c>
      <c r="JA258">
        <v>0.0008073039280847738</v>
      </c>
      <c r="JB258">
        <v>-5.485301315548657E-06</v>
      </c>
      <c r="JC258">
        <v>2</v>
      </c>
      <c r="JD258">
        <v>1997</v>
      </c>
      <c r="JE258">
        <v>1</v>
      </c>
      <c r="JF258">
        <v>25</v>
      </c>
      <c r="JG258">
        <v>943.1</v>
      </c>
      <c r="JH258">
        <v>943.3</v>
      </c>
      <c r="JI258">
        <v>1.90918</v>
      </c>
      <c r="JJ258">
        <v>2.62695</v>
      </c>
      <c r="JK258">
        <v>1.49658</v>
      </c>
      <c r="JL258">
        <v>2.39014</v>
      </c>
      <c r="JM258">
        <v>1.54907</v>
      </c>
      <c r="JN258">
        <v>2.42798</v>
      </c>
      <c r="JO258">
        <v>34.7379</v>
      </c>
      <c r="JP258">
        <v>24.1751</v>
      </c>
      <c r="JQ258">
        <v>18</v>
      </c>
      <c r="JR258">
        <v>489.487</v>
      </c>
      <c r="JS258">
        <v>511.851</v>
      </c>
      <c r="JT258">
        <v>15.0022</v>
      </c>
      <c r="JU258">
        <v>25.9885</v>
      </c>
      <c r="JV258">
        <v>29.9996</v>
      </c>
      <c r="JW258">
        <v>26.1698</v>
      </c>
      <c r="JX258">
        <v>26.1404</v>
      </c>
      <c r="JY258">
        <v>38.3191</v>
      </c>
      <c r="JZ258">
        <v>36.5753</v>
      </c>
      <c r="KA258">
        <v>34.3535</v>
      </c>
      <c r="KB258">
        <v>15.013</v>
      </c>
      <c r="KC258">
        <v>807.728</v>
      </c>
      <c r="KD258">
        <v>9.277799999999999</v>
      </c>
      <c r="KE258">
        <v>100.513</v>
      </c>
      <c r="KF258">
        <v>100.928</v>
      </c>
    </row>
    <row r="259" spans="1:292">
      <c r="A259">
        <v>241</v>
      </c>
      <c r="B259">
        <v>1679513035</v>
      </c>
      <c r="C259">
        <v>4447.5</v>
      </c>
      <c r="D259" t="s">
        <v>916</v>
      </c>
      <c r="E259" t="s">
        <v>917</v>
      </c>
      <c r="F259">
        <v>5</v>
      </c>
      <c r="G259" t="s">
        <v>821</v>
      </c>
      <c r="H259">
        <v>1679513027.214286</v>
      </c>
      <c r="I259">
        <f>(J259)/1000</f>
        <v>0</v>
      </c>
      <c r="J259">
        <f>IF(DO259, AM259, AG259)</f>
        <v>0</v>
      </c>
      <c r="K259">
        <f>IF(DO259, AH259, AF259)</f>
        <v>0</v>
      </c>
      <c r="L259">
        <f>DQ259 - IF(AT259&gt;1, K259*DK259*100.0/(AV259*EE259), 0)</f>
        <v>0</v>
      </c>
      <c r="M259">
        <f>((S259-I259/2)*L259-K259)/(S259+I259/2)</f>
        <v>0</v>
      </c>
      <c r="N259">
        <f>M259*(DX259+DY259)/1000.0</f>
        <v>0</v>
      </c>
      <c r="O259">
        <f>(DQ259 - IF(AT259&gt;1, K259*DK259*100.0/(AV259*EE259), 0))*(DX259+DY259)/1000.0</f>
        <v>0</v>
      </c>
      <c r="P259">
        <f>2.0/((1/R259-1/Q259)+SIGN(R259)*SQRT((1/R259-1/Q259)*(1/R259-1/Q259) + 4*DL259/((DL259+1)*(DL259+1))*(2*1/R259*1/Q259-1/Q259*1/Q259)))</f>
        <v>0</v>
      </c>
      <c r="Q259">
        <f>IF(LEFT(DM259,1)&lt;&gt;"0",IF(LEFT(DM259,1)="1",3.0,DN259),$D$5+$E$5*(EE259*DX259/($K$5*1000))+$F$5*(EE259*DX259/($K$5*1000))*MAX(MIN(DK259,$J$5),$I$5)*MAX(MIN(DK259,$J$5),$I$5)+$G$5*MAX(MIN(DK259,$J$5),$I$5)*(EE259*DX259/($K$5*1000))+$H$5*(EE259*DX259/($K$5*1000))*(EE259*DX259/($K$5*1000)))</f>
        <v>0</v>
      </c>
      <c r="R259">
        <f>I259*(1000-(1000*0.61365*exp(17.502*V259/(240.97+V259))/(DX259+DY259)+DS259)/2)/(1000*0.61365*exp(17.502*V259/(240.97+V259))/(DX259+DY259)-DS259)</f>
        <v>0</v>
      </c>
      <c r="S259">
        <f>1/((DL259+1)/(P259/1.6)+1/(Q259/1.37)) + DL259/((DL259+1)/(P259/1.6) + DL259/(Q259/1.37))</f>
        <v>0</v>
      </c>
      <c r="T259">
        <f>(DG259*DJ259)</f>
        <v>0</v>
      </c>
      <c r="U259">
        <f>(DZ259+(T259+2*0.95*5.67E-8*(((DZ259+$B$9)+273)^4-(DZ259+273)^4)-44100*I259)/(1.84*29.3*Q259+8*0.95*5.67E-8*(DZ259+273)^3))</f>
        <v>0</v>
      </c>
      <c r="V259">
        <f>($C$9*EA259+$D$9*EB259+$E$9*U259)</f>
        <v>0</v>
      </c>
      <c r="W259">
        <f>0.61365*exp(17.502*V259/(240.97+V259))</f>
        <v>0</v>
      </c>
      <c r="X259">
        <f>(Y259/Z259*100)</f>
        <v>0</v>
      </c>
      <c r="Y259">
        <f>DS259*(DX259+DY259)/1000</f>
        <v>0</v>
      </c>
      <c r="Z259">
        <f>0.61365*exp(17.502*DZ259/(240.97+DZ259))</f>
        <v>0</v>
      </c>
      <c r="AA259">
        <f>(W259-DS259*(DX259+DY259)/1000)</f>
        <v>0</v>
      </c>
      <c r="AB259">
        <f>(-I259*44100)</f>
        <v>0</v>
      </c>
      <c r="AC259">
        <f>2*29.3*Q259*0.92*(DZ259-V259)</f>
        <v>0</v>
      </c>
      <c r="AD259">
        <f>2*0.95*5.67E-8*(((DZ259+$B$9)+273)^4-(V259+273)^4)</f>
        <v>0</v>
      </c>
      <c r="AE259">
        <f>T259+AD259+AB259+AC259</f>
        <v>0</v>
      </c>
      <c r="AF259">
        <f>DW259*AT259*(DR259-DQ259*(1000-AT259*DT259)/(1000-AT259*DS259))/(100*DK259)</f>
        <v>0</v>
      </c>
      <c r="AG259">
        <f>1000*DW259*AT259*(DS259-DT259)/(100*DK259*(1000-AT259*DS259))</f>
        <v>0</v>
      </c>
      <c r="AH259">
        <f>(AI259 - AJ259 - DX259*1E3/(8.314*(DZ259+273.15)) * AL259/DW259 * AK259) * DW259/(100*DK259) * (1000 - DT259)/1000</f>
        <v>0</v>
      </c>
      <c r="AI259">
        <v>797.7183994874732</v>
      </c>
      <c r="AJ259">
        <v>778.5707757575756</v>
      </c>
      <c r="AK259">
        <v>3.353698552344044</v>
      </c>
      <c r="AL259">
        <v>67.30913549146528</v>
      </c>
      <c r="AM259">
        <f>(AO259 - AN259 + DX259*1E3/(8.314*(DZ259+273.15)) * AQ259/DW259 * AP259) * DW259/(100*DK259) * 1000/(1000 - AO259)</f>
        <v>0</v>
      </c>
      <c r="AN259">
        <v>9.230654024032164</v>
      </c>
      <c r="AO259">
        <v>9.413634484848483</v>
      </c>
      <c r="AP259">
        <v>-8.317696595628931E-06</v>
      </c>
      <c r="AQ259">
        <v>94.11788988098148</v>
      </c>
      <c r="AR259">
        <v>0</v>
      </c>
      <c r="AS259">
        <v>0</v>
      </c>
      <c r="AT259">
        <f>IF(AR259*$H$15&gt;=AV259,1.0,(AV259/(AV259-AR259*$H$15)))</f>
        <v>0</v>
      </c>
      <c r="AU259">
        <f>(AT259-1)*100</f>
        <v>0</v>
      </c>
      <c r="AV259">
        <f>MAX(0,($B$15+$C$15*EE259)/(1+$D$15*EE259)*DX259/(DZ259+273)*$E$15)</f>
        <v>0</v>
      </c>
      <c r="AW259" t="s">
        <v>429</v>
      </c>
      <c r="AX259" t="s">
        <v>429</v>
      </c>
      <c r="AY259">
        <v>0</v>
      </c>
      <c r="AZ259">
        <v>0</v>
      </c>
      <c r="BA259">
        <f>1-AY259/AZ259</f>
        <v>0</v>
      </c>
      <c r="BB259">
        <v>0</v>
      </c>
      <c r="BC259" t="s">
        <v>429</v>
      </c>
      <c r="BD259" t="s">
        <v>429</v>
      </c>
      <c r="BE259">
        <v>0</v>
      </c>
      <c r="BF259">
        <v>0</v>
      </c>
      <c r="BG259">
        <f>1-BE259/BF259</f>
        <v>0</v>
      </c>
      <c r="BH259">
        <v>0.5</v>
      </c>
      <c r="BI259">
        <f>DH259</f>
        <v>0</v>
      </c>
      <c r="BJ259">
        <f>K259</f>
        <v>0</v>
      </c>
      <c r="BK259">
        <f>BG259*BH259*BI259</f>
        <v>0</v>
      </c>
      <c r="BL259">
        <f>(BJ259-BB259)/BI259</f>
        <v>0</v>
      </c>
      <c r="BM259">
        <f>(AZ259-BF259)/BF259</f>
        <v>0</v>
      </c>
      <c r="BN259">
        <f>AY259/(BA259+AY259/BF259)</f>
        <v>0</v>
      </c>
      <c r="BO259" t="s">
        <v>429</v>
      </c>
      <c r="BP259">
        <v>0</v>
      </c>
      <c r="BQ259">
        <f>IF(BP259&lt;&gt;0, BP259, BN259)</f>
        <v>0</v>
      </c>
      <c r="BR259">
        <f>1-BQ259/BF259</f>
        <v>0</v>
      </c>
      <c r="BS259">
        <f>(BF259-BE259)/(BF259-BQ259)</f>
        <v>0</v>
      </c>
      <c r="BT259">
        <f>(AZ259-BF259)/(AZ259-BQ259)</f>
        <v>0</v>
      </c>
      <c r="BU259">
        <f>(BF259-BE259)/(BF259-AY259)</f>
        <v>0</v>
      </c>
      <c r="BV259">
        <f>(AZ259-BF259)/(AZ259-AY259)</f>
        <v>0</v>
      </c>
      <c r="BW259">
        <f>(BS259*BQ259/BE259)</f>
        <v>0</v>
      </c>
      <c r="BX259">
        <f>(1-BW259)</f>
        <v>0</v>
      </c>
      <c r="DG259">
        <f>$B$13*EF259+$C$13*EG259+$F$13*ER259*(1-EU259)</f>
        <v>0</v>
      </c>
      <c r="DH259">
        <f>DG259*DI259</f>
        <v>0</v>
      </c>
      <c r="DI259">
        <f>($B$13*$D$11+$C$13*$D$11+$F$13*((FE259+EW259)/MAX(FE259+EW259+FF259, 0.1)*$I$11+FF259/MAX(FE259+EW259+FF259, 0.1)*$J$11))/($B$13+$C$13+$F$13)</f>
        <v>0</v>
      </c>
      <c r="DJ259">
        <f>($B$13*$K$11+$C$13*$K$11+$F$13*((FE259+EW259)/MAX(FE259+EW259+FF259, 0.1)*$P$11+FF259/MAX(FE259+EW259+FF259, 0.1)*$Q$11))/($B$13+$C$13+$F$13)</f>
        <v>0</v>
      </c>
      <c r="DK259">
        <v>2.18</v>
      </c>
      <c r="DL259">
        <v>0.5</v>
      </c>
      <c r="DM259" t="s">
        <v>430</v>
      </c>
      <c r="DN259">
        <v>2</v>
      </c>
      <c r="DO259" t="b">
        <v>1</v>
      </c>
      <c r="DP259">
        <v>1679513027.214286</v>
      </c>
      <c r="DQ259">
        <v>746.9034642857142</v>
      </c>
      <c r="DR259">
        <v>775.0355357142856</v>
      </c>
      <c r="DS259">
        <v>9.41409</v>
      </c>
      <c r="DT259">
        <v>9.226169285714287</v>
      </c>
      <c r="DU259">
        <v>747.756</v>
      </c>
      <c r="DV259">
        <v>9.386102500000002</v>
      </c>
      <c r="DW259">
        <v>500.0198214285714</v>
      </c>
      <c r="DX259">
        <v>89.95077142857143</v>
      </c>
      <c r="DY259">
        <v>0.09993890357142855</v>
      </c>
      <c r="DZ259">
        <v>18.92299285714286</v>
      </c>
      <c r="EA259">
        <v>19.97656785714286</v>
      </c>
      <c r="EB259">
        <v>999.9000000000002</v>
      </c>
      <c r="EC259">
        <v>0</v>
      </c>
      <c r="ED259">
        <v>0</v>
      </c>
      <c r="EE259">
        <v>10003.17035714286</v>
      </c>
      <c r="EF259">
        <v>0</v>
      </c>
      <c r="EG259">
        <v>12.46233214285714</v>
      </c>
      <c r="EH259">
        <v>-28.13207857142857</v>
      </c>
      <c r="EI259">
        <v>754.0017857142857</v>
      </c>
      <c r="EJ259">
        <v>782.25275</v>
      </c>
      <c r="EK259">
        <v>0.187921</v>
      </c>
      <c r="EL259">
        <v>775.0355357142856</v>
      </c>
      <c r="EM259">
        <v>9.226169285714287</v>
      </c>
      <c r="EN259">
        <v>0.8468046785714286</v>
      </c>
      <c r="EO259">
        <v>0.8299010000000001</v>
      </c>
      <c r="EP259">
        <v>4.517080714285714</v>
      </c>
      <c r="EQ259">
        <v>4.229285357142857</v>
      </c>
      <c r="ER259">
        <v>2000.000714285714</v>
      </c>
      <c r="ES259">
        <v>0.9800007857142858</v>
      </c>
      <c r="ET259">
        <v>0.01999951071428572</v>
      </c>
      <c r="EU259">
        <v>0</v>
      </c>
      <c r="EV259">
        <v>201.1504642857143</v>
      </c>
      <c r="EW259">
        <v>5.00078</v>
      </c>
      <c r="EX259">
        <v>3984.906785714286</v>
      </c>
      <c r="EY259">
        <v>16379.64642857143</v>
      </c>
      <c r="EZ259">
        <v>38.39042857142857</v>
      </c>
      <c r="FA259">
        <v>39.52649999999999</v>
      </c>
      <c r="FB259">
        <v>39.36589285714285</v>
      </c>
      <c r="FC259">
        <v>38.86135714285713</v>
      </c>
      <c r="FD259">
        <v>38.86128571428571</v>
      </c>
      <c r="FE259">
        <v>1955.100714285714</v>
      </c>
      <c r="FF259">
        <v>39.9</v>
      </c>
      <c r="FG259">
        <v>0</v>
      </c>
      <c r="FH259">
        <v>1679513017</v>
      </c>
      <c r="FI259">
        <v>0</v>
      </c>
      <c r="FJ259">
        <v>201.1908076923077</v>
      </c>
      <c r="FK259">
        <v>0.3167521285828063</v>
      </c>
      <c r="FL259">
        <v>-7.974700841927923</v>
      </c>
      <c r="FM259">
        <v>3984.886923076923</v>
      </c>
      <c r="FN259">
        <v>15</v>
      </c>
      <c r="FO259">
        <v>0</v>
      </c>
      <c r="FP259" t="s">
        <v>431</v>
      </c>
      <c r="FQ259">
        <v>1679456443.1</v>
      </c>
      <c r="FR259">
        <v>1679456433.1</v>
      </c>
      <c r="FS259">
        <v>0</v>
      </c>
      <c r="FT259">
        <v>-0.109</v>
      </c>
      <c r="FU259">
        <v>0.019</v>
      </c>
      <c r="FV259">
        <v>-0.823</v>
      </c>
      <c r="FW259">
        <v>0.271</v>
      </c>
      <c r="FX259">
        <v>420</v>
      </c>
      <c r="FY259">
        <v>24</v>
      </c>
      <c r="FZ259">
        <v>0.71</v>
      </c>
      <c r="GA259">
        <v>0.25</v>
      </c>
      <c r="GB259">
        <v>-28.15844878048781</v>
      </c>
      <c r="GC259">
        <v>0.4787519163762429</v>
      </c>
      <c r="GD259">
        <v>0.09006184358119997</v>
      </c>
      <c r="GE259">
        <v>0</v>
      </c>
      <c r="GF259">
        <v>0.1942954146341463</v>
      </c>
      <c r="GG259">
        <v>-0.04898939372822314</v>
      </c>
      <c r="GH259">
        <v>0.01512030771556731</v>
      </c>
      <c r="GI259">
        <v>1</v>
      </c>
      <c r="GJ259">
        <v>1</v>
      </c>
      <c r="GK259">
        <v>2</v>
      </c>
      <c r="GL259" t="s">
        <v>432</v>
      </c>
      <c r="GM259">
        <v>3.10103</v>
      </c>
      <c r="GN259">
        <v>2.73527</v>
      </c>
      <c r="GO259">
        <v>0.135715</v>
      </c>
      <c r="GP259">
        <v>0.138982</v>
      </c>
      <c r="GQ259">
        <v>0.0543188</v>
      </c>
      <c r="GR259">
        <v>0.0542469</v>
      </c>
      <c r="GS259">
        <v>22257.3</v>
      </c>
      <c r="GT259">
        <v>21895.7</v>
      </c>
      <c r="GU259">
        <v>26291.5</v>
      </c>
      <c r="GV259">
        <v>25759.8</v>
      </c>
      <c r="GW259">
        <v>39940</v>
      </c>
      <c r="GX259">
        <v>37194.8</v>
      </c>
      <c r="GY259">
        <v>46006.7</v>
      </c>
      <c r="GZ259">
        <v>42544</v>
      </c>
      <c r="HA259">
        <v>1.91912</v>
      </c>
      <c r="HB259">
        <v>1.93492</v>
      </c>
      <c r="HC259">
        <v>0.0176206</v>
      </c>
      <c r="HD259">
        <v>0</v>
      </c>
      <c r="HE259">
        <v>19.6768</v>
      </c>
      <c r="HF259">
        <v>999.9</v>
      </c>
      <c r="HG259">
        <v>34.2</v>
      </c>
      <c r="HH259">
        <v>29.8</v>
      </c>
      <c r="HI259">
        <v>16.0143</v>
      </c>
      <c r="HJ259">
        <v>61.1034</v>
      </c>
      <c r="HK259">
        <v>26.0657</v>
      </c>
      <c r="HL259">
        <v>1</v>
      </c>
      <c r="HM259">
        <v>-0.0888186</v>
      </c>
      <c r="HN259">
        <v>4.28147</v>
      </c>
      <c r="HO259">
        <v>20.2247</v>
      </c>
      <c r="HP259">
        <v>5.21549</v>
      </c>
      <c r="HQ259">
        <v>11.98</v>
      </c>
      <c r="HR259">
        <v>4.96435</v>
      </c>
      <c r="HS259">
        <v>3.27387</v>
      </c>
      <c r="HT259">
        <v>9999</v>
      </c>
      <c r="HU259">
        <v>9999</v>
      </c>
      <c r="HV259">
        <v>9999</v>
      </c>
      <c r="HW259">
        <v>936.9</v>
      </c>
      <c r="HX259">
        <v>1.86417</v>
      </c>
      <c r="HY259">
        <v>1.86016</v>
      </c>
      <c r="HZ259">
        <v>1.85837</v>
      </c>
      <c r="IA259">
        <v>1.85989</v>
      </c>
      <c r="IB259">
        <v>1.85991</v>
      </c>
      <c r="IC259">
        <v>1.85835</v>
      </c>
      <c r="ID259">
        <v>1.85738</v>
      </c>
      <c r="IE259">
        <v>1.8524</v>
      </c>
      <c r="IF259">
        <v>0</v>
      </c>
      <c r="IG259">
        <v>0</v>
      </c>
      <c r="IH259">
        <v>0</v>
      </c>
      <c r="II259">
        <v>0</v>
      </c>
      <c r="IJ259" t="s">
        <v>433</v>
      </c>
      <c r="IK259" t="s">
        <v>434</v>
      </c>
      <c r="IL259" t="s">
        <v>435</v>
      </c>
      <c r="IM259" t="s">
        <v>435</v>
      </c>
      <c r="IN259" t="s">
        <v>435</v>
      </c>
      <c r="IO259" t="s">
        <v>435</v>
      </c>
      <c r="IP259">
        <v>0</v>
      </c>
      <c r="IQ259">
        <v>100</v>
      </c>
      <c r="IR259">
        <v>100</v>
      </c>
      <c r="IS259">
        <v>-0.861</v>
      </c>
      <c r="IT259">
        <v>0.028</v>
      </c>
      <c r="IU259">
        <v>-0.3228139330668147</v>
      </c>
      <c r="IV259">
        <v>-0.001399286051689175</v>
      </c>
      <c r="IW259">
        <v>1.297619083215453E-06</v>
      </c>
      <c r="IX259">
        <v>-4.997941095464379E-10</v>
      </c>
      <c r="IY259">
        <v>-0.005634625857734406</v>
      </c>
      <c r="IZ259">
        <v>-0.003512179546530375</v>
      </c>
      <c r="JA259">
        <v>0.0008073039280847738</v>
      </c>
      <c r="JB259">
        <v>-5.485301315548657E-06</v>
      </c>
      <c r="JC259">
        <v>2</v>
      </c>
      <c r="JD259">
        <v>1997</v>
      </c>
      <c r="JE259">
        <v>1</v>
      </c>
      <c r="JF259">
        <v>25</v>
      </c>
      <c r="JG259">
        <v>943.2</v>
      </c>
      <c r="JH259">
        <v>943.4</v>
      </c>
      <c r="JI259">
        <v>1.9397</v>
      </c>
      <c r="JJ259">
        <v>2.62573</v>
      </c>
      <c r="JK259">
        <v>1.49658</v>
      </c>
      <c r="JL259">
        <v>2.39014</v>
      </c>
      <c r="JM259">
        <v>1.54907</v>
      </c>
      <c r="JN259">
        <v>2.42065</v>
      </c>
      <c r="JO259">
        <v>34.7379</v>
      </c>
      <c r="JP259">
        <v>24.1751</v>
      </c>
      <c r="JQ259">
        <v>18</v>
      </c>
      <c r="JR259">
        <v>489.668</v>
      </c>
      <c r="JS259">
        <v>511.715</v>
      </c>
      <c r="JT259">
        <v>15.0179</v>
      </c>
      <c r="JU259">
        <v>25.9857</v>
      </c>
      <c r="JV259">
        <v>29.9996</v>
      </c>
      <c r="JW259">
        <v>26.1654</v>
      </c>
      <c r="JX259">
        <v>26.1366</v>
      </c>
      <c r="JY259">
        <v>38.9351</v>
      </c>
      <c r="JZ259">
        <v>36.5753</v>
      </c>
      <c r="KA259">
        <v>34.3535</v>
      </c>
      <c r="KB259">
        <v>15.0299</v>
      </c>
      <c r="KC259">
        <v>821.085</v>
      </c>
      <c r="KD259">
        <v>9.263199999999999</v>
      </c>
      <c r="KE259">
        <v>100.514</v>
      </c>
      <c r="KF259">
        <v>100.929</v>
      </c>
    </row>
    <row r="260" spans="1:292">
      <c r="A260">
        <v>242</v>
      </c>
      <c r="B260">
        <v>1679513040</v>
      </c>
      <c r="C260">
        <v>4452.5</v>
      </c>
      <c r="D260" t="s">
        <v>918</v>
      </c>
      <c r="E260" t="s">
        <v>919</v>
      </c>
      <c r="F260">
        <v>5</v>
      </c>
      <c r="G260" t="s">
        <v>821</v>
      </c>
      <c r="H260">
        <v>1679513032.5</v>
      </c>
      <c r="I260">
        <f>(J260)/1000</f>
        <v>0</v>
      </c>
      <c r="J260">
        <f>IF(DO260, AM260, AG260)</f>
        <v>0</v>
      </c>
      <c r="K260">
        <f>IF(DO260, AH260, AF260)</f>
        <v>0</v>
      </c>
      <c r="L260">
        <f>DQ260 - IF(AT260&gt;1, K260*DK260*100.0/(AV260*EE260), 0)</f>
        <v>0</v>
      </c>
      <c r="M260">
        <f>((S260-I260/2)*L260-K260)/(S260+I260/2)</f>
        <v>0</v>
      </c>
      <c r="N260">
        <f>M260*(DX260+DY260)/1000.0</f>
        <v>0</v>
      </c>
      <c r="O260">
        <f>(DQ260 - IF(AT260&gt;1, K260*DK260*100.0/(AV260*EE260), 0))*(DX260+DY260)/1000.0</f>
        <v>0</v>
      </c>
      <c r="P260">
        <f>2.0/((1/R260-1/Q260)+SIGN(R260)*SQRT((1/R260-1/Q260)*(1/R260-1/Q260) + 4*DL260/((DL260+1)*(DL260+1))*(2*1/R260*1/Q260-1/Q260*1/Q260)))</f>
        <v>0</v>
      </c>
      <c r="Q260">
        <f>IF(LEFT(DM260,1)&lt;&gt;"0",IF(LEFT(DM260,1)="1",3.0,DN260),$D$5+$E$5*(EE260*DX260/($K$5*1000))+$F$5*(EE260*DX260/($K$5*1000))*MAX(MIN(DK260,$J$5),$I$5)*MAX(MIN(DK260,$J$5),$I$5)+$G$5*MAX(MIN(DK260,$J$5),$I$5)*(EE260*DX260/($K$5*1000))+$H$5*(EE260*DX260/($K$5*1000))*(EE260*DX260/($K$5*1000)))</f>
        <v>0</v>
      </c>
      <c r="R260">
        <f>I260*(1000-(1000*0.61365*exp(17.502*V260/(240.97+V260))/(DX260+DY260)+DS260)/2)/(1000*0.61365*exp(17.502*V260/(240.97+V260))/(DX260+DY260)-DS260)</f>
        <v>0</v>
      </c>
      <c r="S260">
        <f>1/((DL260+1)/(P260/1.6)+1/(Q260/1.37)) + DL260/((DL260+1)/(P260/1.6) + DL260/(Q260/1.37))</f>
        <v>0</v>
      </c>
      <c r="T260">
        <f>(DG260*DJ260)</f>
        <v>0</v>
      </c>
      <c r="U260">
        <f>(DZ260+(T260+2*0.95*5.67E-8*(((DZ260+$B$9)+273)^4-(DZ260+273)^4)-44100*I260)/(1.84*29.3*Q260+8*0.95*5.67E-8*(DZ260+273)^3))</f>
        <v>0</v>
      </c>
      <c r="V260">
        <f>($C$9*EA260+$D$9*EB260+$E$9*U260)</f>
        <v>0</v>
      </c>
      <c r="W260">
        <f>0.61365*exp(17.502*V260/(240.97+V260))</f>
        <v>0</v>
      </c>
      <c r="X260">
        <f>(Y260/Z260*100)</f>
        <v>0</v>
      </c>
      <c r="Y260">
        <f>DS260*(DX260+DY260)/1000</f>
        <v>0</v>
      </c>
      <c r="Z260">
        <f>0.61365*exp(17.502*DZ260/(240.97+DZ260))</f>
        <v>0</v>
      </c>
      <c r="AA260">
        <f>(W260-DS260*(DX260+DY260)/1000)</f>
        <v>0</v>
      </c>
      <c r="AB260">
        <f>(-I260*44100)</f>
        <v>0</v>
      </c>
      <c r="AC260">
        <f>2*29.3*Q260*0.92*(DZ260-V260)</f>
        <v>0</v>
      </c>
      <c r="AD260">
        <f>2*0.95*5.67E-8*(((DZ260+$B$9)+273)^4-(V260+273)^4)</f>
        <v>0</v>
      </c>
      <c r="AE260">
        <f>T260+AD260+AB260+AC260</f>
        <v>0</v>
      </c>
      <c r="AF260">
        <f>DW260*AT260*(DR260-DQ260*(1000-AT260*DT260)/(1000-AT260*DS260))/(100*DK260)</f>
        <v>0</v>
      </c>
      <c r="AG260">
        <f>1000*DW260*AT260*(DS260-DT260)/(100*DK260*(1000-AT260*DS260))</f>
        <v>0</v>
      </c>
      <c r="AH260">
        <f>(AI260 - AJ260 - DX260*1E3/(8.314*(DZ260+273.15)) * AL260/DW260 * AK260) * DW260/(100*DK260) * (1000 - DT260)/1000</f>
        <v>0</v>
      </c>
      <c r="AI260">
        <v>814.9463782489181</v>
      </c>
      <c r="AJ260">
        <v>795.6431999999999</v>
      </c>
      <c r="AK260">
        <v>3.411268738744095</v>
      </c>
      <c r="AL260">
        <v>67.30913549146528</v>
      </c>
      <c r="AM260">
        <f>(AO260 - AN260 + DX260*1E3/(8.314*(DZ260+273.15)) * AQ260/DW260 * AP260) * DW260/(100*DK260) * 1000/(1000 - AO260)</f>
        <v>0</v>
      </c>
      <c r="AN260">
        <v>9.242893022394361</v>
      </c>
      <c r="AO260">
        <v>9.421182303030299</v>
      </c>
      <c r="AP260">
        <v>1.710234934740341E-05</v>
      </c>
      <c r="AQ260">
        <v>94.11788988098148</v>
      </c>
      <c r="AR260">
        <v>0</v>
      </c>
      <c r="AS260">
        <v>0</v>
      </c>
      <c r="AT260">
        <f>IF(AR260*$H$15&gt;=AV260,1.0,(AV260/(AV260-AR260*$H$15)))</f>
        <v>0</v>
      </c>
      <c r="AU260">
        <f>(AT260-1)*100</f>
        <v>0</v>
      </c>
      <c r="AV260">
        <f>MAX(0,($B$15+$C$15*EE260)/(1+$D$15*EE260)*DX260/(DZ260+273)*$E$15)</f>
        <v>0</v>
      </c>
      <c r="AW260" t="s">
        <v>429</v>
      </c>
      <c r="AX260" t="s">
        <v>429</v>
      </c>
      <c r="AY260">
        <v>0</v>
      </c>
      <c r="AZ260">
        <v>0</v>
      </c>
      <c r="BA260">
        <f>1-AY260/AZ260</f>
        <v>0</v>
      </c>
      <c r="BB260">
        <v>0</v>
      </c>
      <c r="BC260" t="s">
        <v>429</v>
      </c>
      <c r="BD260" t="s">
        <v>429</v>
      </c>
      <c r="BE260">
        <v>0</v>
      </c>
      <c r="BF260">
        <v>0</v>
      </c>
      <c r="BG260">
        <f>1-BE260/BF260</f>
        <v>0</v>
      </c>
      <c r="BH260">
        <v>0.5</v>
      </c>
      <c r="BI260">
        <f>DH260</f>
        <v>0</v>
      </c>
      <c r="BJ260">
        <f>K260</f>
        <v>0</v>
      </c>
      <c r="BK260">
        <f>BG260*BH260*BI260</f>
        <v>0</v>
      </c>
      <c r="BL260">
        <f>(BJ260-BB260)/BI260</f>
        <v>0</v>
      </c>
      <c r="BM260">
        <f>(AZ260-BF260)/BF260</f>
        <v>0</v>
      </c>
      <c r="BN260">
        <f>AY260/(BA260+AY260/BF260)</f>
        <v>0</v>
      </c>
      <c r="BO260" t="s">
        <v>429</v>
      </c>
      <c r="BP260">
        <v>0</v>
      </c>
      <c r="BQ260">
        <f>IF(BP260&lt;&gt;0, BP260, BN260)</f>
        <v>0</v>
      </c>
      <c r="BR260">
        <f>1-BQ260/BF260</f>
        <v>0</v>
      </c>
      <c r="BS260">
        <f>(BF260-BE260)/(BF260-BQ260)</f>
        <v>0</v>
      </c>
      <c r="BT260">
        <f>(AZ260-BF260)/(AZ260-BQ260)</f>
        <v>0</v>
      </c>
      <c r="BU260">
        <f>(BF260-BE260)/(BF260-AY260)</f>
        <v>0</v>
      </c>
      <c r="BV260">
        <f>(AZ260-BF260)/(AZ260-AY260)</f>
        <v>0</v>
      </c>
      <c r="BW260">
        <f>(BS260*BQ260/BE260)</f>
        <v>0</v>
      </c>
      <c r="BX260">
        <f>(1-BW260)</f>
        <v>0</v>
      </c>
      <c r="DG260">
        <f>$B$13*EF260+$C$13*EG260+$F$13*ER260*(1-EU260)</f>
        <v>0</v>
      </c>
      <c r="DH260">
        <f>DG260*DI260</f>
        <v>0</v>
      </c>
      <c r="DI260">
        <f>($B$13*$D$11+$C$13*$D$11+$F$13*((FE260+EW260)/MAX(FE260+EW260+FF260, 0.1)*$I$11+FF260/MAX(FE260+EW260+FF260, 0.1)*$J$11))/($B$13+$C$13+$F$13)</f>
        <v>0</v>
      </c>
      <c r="DJ260">
        <f>($B$13*$K$11+$C$13*$K$11+$F$13*((FE260+EW260)/MAX(FE260+EW260+FF260, 0.1)*$P$11+FF260/MAX(FE260+EW260+FF260, 0.1)*$Q$11))/($B$13+$C$13+$F$13)</f>
        <v>0</v>
      </c>
      <c r="DK260">
        <v>2.18</v>
      </c>
      <c r="DL260">
        <v>0.5</v>
      </c>
      <c r="DM260" t="s">
        <v>430</v>
      </c>
      <c r="DN260">
        <v>2</v>
      </c>
      <c r="DO260" t="b">
        <v>1</v>
      </c>
      <c r="DP260">
        <v>1679513032.5</v>
      </c>
      <c r="DQ260">
        <v>764.6248518518519</v>
      </c>
      <c r="DR260">
        <v>792.7837037037035</v>
      </c>
      <c r="DS260">
        <v>9.415380740740742</v>
      </c>
      <c r="DT260">
        <v>9.229608518518518</v>
      </c>
      <c r="DU260">
        <v>765.4825185185186</v>
      </c>
      <c r="DV260">
        <v>9.38738</v>
      </c>
      <c r="DW260">
        <v>500.0041481481481</v>
      </c>
      <c r="DX260">
        <v>89.95144444444443</v>
      </c>
      <c r="DY260">
        <v>0.1000446148148148</v>
      </c>
      <c r="DZ260">
        <v>18.92312962962963</v>
      </c>
      <c r="EA260">
        <v>19.97342222222223</v>
      </c>
      <c r="EB260">
        <v>999.9000000000001</v>
      </c>
      <c r="EC260">
        <v>0</v>
      </c>
      <c r="ED260">
        <v>0</v>
      </c>
      <c r="EE260">
        <v>9994.95222222222</v>
      </c>
      <c r="EF260">
        <v>0</v>
      </c>
      <c r="EG260">
        <v>12.46079629629629</v>
      </c>
      <c r="EH260">
        <v>-28.15885555555555</v>
      </c>
      <c r="EI260">
        <v>771.8925185185185</v>
      </c>
      <c r="EJ260">
        <v>800.1690000000001</v>
      </c>
      <c r="EK260">
        <v>0.1857715925925926</v>
      </c>
      <c r="EL260">
        <v>792.7837037037035</v>
      </c>
      <c r="EM260">
        <v>9.229608518518518</v>
      </c>
      <c r="EN260">
        <v>0.846927074074074</v>
      </c>
      <c r="EO260">
        <v>0.8302166666666667</v>
      </c>
      <c r="EP260">
        <v>4.519145185185185</v>
      </c>
      <c r="EQ260">
        <v>4.234702962962962</v>
      </c>
      <c r="ER260">
        <v>2000.008148148148</v>
      </c>
      <c r="ES260">
        <v>0.9800007777777779</v>
      </c>
      <c r="ET260">
        <v>0.01999951851851852</v>
      </c>
      <c r="EU260">
        <v>0</v>
      </c>
      <c r="EV260">
        <v>201.1633703703704</v>
      </c>
      <c r="EW260">
        <v>5.00078</v>
      </c>
      <c r="EX260">
        <v>3984.23</v>
      </c>
      <c r="EY260">
        <v>16379.71111111111</v>
      </c>
      <c r="EZ260">
        <v>38.34237037037037</v>
      </c>
      <c r="FA260">
        <v>39.47885185185185</v>
      </c>
      <c r="FB260">
        <v>39.28681481481481</v>
      </c>
      <c r="FC260">
        <v>38.79833333333332</v>
      </c>
      <c r="FD260">
        <v>38.82148148148148</v>
      </c>
      <c r="FE260">
        <v>1955.108148148148</v>
      </c>
      <c r="FF260">
        <v>39.9</v>
      </c>
      <c r="FG260">
        <v>0</v>
      </c>
      <c r="FH260">
        <v>1679513022.4</v>
      </c>
      <c r="FI260">
        <v>0</v>
      </c>
      <c r="FJ260">
        <v>201.18944</v>
      </c>
      <c r="FK260">
        <v>-0.1238461640370238</v>
      </c>
      <c r="FL260">
        <v>-7.254615351064015</v>
      </c>
      <c r="FM260">
        <v>3984.2016</v>
      </c>
      <c r="FN260">
        <v>15</v>
      </c>
      <c r="FO260">
        <v>0</v>
      </c>
      <c r="FP260" t="s">
        <v>431</v>
      </c>
      <c r="FQ260">
        <v>1679456443.1</v>
      </c>
      <c r="FR260">
        <v>1679456433.1</v>
      </c>
      <c r="FS260">
        <v>0</v>
      </c>
      <c r="FT260">
        <v>-0.109</v>
      </c>
      <c r="FU260">
        <v>0.019</v>
      </c>
      <c r="FV260">
        <v>-0.823</v>
      </c>
      <c r="FW260">
        <v>0.271</v>
      </c>
      <c r="FX260">
        <v>420</v>
      </c>
      <c r="FY260">
        <v>24</v>
      </c>
      <c r="FZ260">
        <v>0.71</v>
      </c>
      <c r="GA260">
        <v>0.25</v>
      </c>
      <c r="GB260">
        <v>-28.1632825</v>
      </c>
      <c r="GC260">
        <v>-0.3205969981237854</v>
      </c>
      <c r="GD260">
        <v>0.08673774809014809</v>
      </c>
      <c r="GE260">
        <v>0</v>
      </c>
      <c r="GF260">
        <v>0.1855973</v>
      </c>
      <c r="GG260">
        <v>-0.05057743339587249</v>
      </c>
      <c r="GH260">
        <v>0.01336305964253696</v>
      </c>
      <c r="GI260">
        <v>1</v>
      </c>
      <c r="GJ260">
        <v>1</v>
      </c>
      <c r="GK260">
        <v>2</v>
      </c>
      <c r="GL260" t="s">
        <v>432</v>
      </c>
      <c r="GM260">
        <v>3.10107</v>
      </c>
      <c r="GN260">
        <v>2.73546</v>
      </c>
      <c r="GO260">
        <v>0.137689</v>
      </c>
      <c r="GP260">
        <v>0.140887</v>
      </c>
      <c r="GQ260">
        <v>0.0543553</v>
      </c>
      <c r="GR260">
        <v>0.0542154</v>
      </c>
      <c r="GS260">
        <v>22206.7</v>
      </c>
      <c r="GT260">
        <v>21847.3</v>
      </c>
      <c r="GU260">
        <v>26291.7</v>
      </c>
      <c r="GV260">
        <v>25759.8</v>
      </c>
      <c r="GW260">
        <v>39939.1</v>
      </c>
      <c r="GX260">
        <v>37196.5</v>
      </c>
      <c r="GY260">
        <v>46007.2</v>
      </c>
      <c r="GZ260">
        <v>42544.3</v>
      </c>
      <c r="HA260">
        <v>1.91905</v>
      </c>
      <c r="HB260">
        <v>1.93505</v>
      </c>
      <c r="HC260">
        <v>0.0172928</v>
      </c>
      <c r="HD260">
        <v>0</v>
      </c>
      <c r="HE260">
        <v>19.6754</v>
      </c>
      <c r="HF260">
        <v>999.9</v>
      </c>
      <c r="HG260">
        <v>34.1</v>
      </c>
      <c r="HH260">
        <v>29.8</v>
      </c>
      <c r="HI260">
        <v>15.9668</v>
      </c>
      <c r="HJ260">
        <v>60.8134</v>
      </c>
      <c r="HK260">
        <v>26.0577</v>
      </c>
      <c r="HL260">
        <v>1</v>
      </c>
      <c r="HM260">
        <v>-0.0893293</v>
      </c>
      <c r="HN260">
        <v>4.253</v>
      </c>
      <c r="HO260">
        <v>20.2254</v>
      </c>
      <c r="HP260">
        <v>5.21564</v>
      </c>
      <c r="HQ260">
        <v>11.98</v>
      </c>
      <c r="HR260">
        <v>4.9645</v>
      </c>
      <c r="HS260">
        <v>3.27383</v>
      </c>
      <c r="HT260">
        <v>9999</v>
      </c>
      <c r="HU260">
        <v>9999</v>
      </c>
      <c r="HV260">
        <v>9999</v>
      </c>
      <c r="HW260">
        <v>936.9</v>
      </c>
      <c r="HX260">
        <v>1.86417</v>
      </c>
      <c r="HY260">
        <v>1.86015</v>
      </c>
      <c r="HZ260">
        <v>1.85837</v>
      </c>
      <c r="IA260">
        <v>1.85989</v>
      </c>
      <c r="IB260">
        <v>1.85989</v>
      </c>
      <c r="IC260">
        <v>1.85837</v>
      </c>
      <c r="ID260">
        <v>1.85738</v>
      </c>
      <c r="IE260">
        <v>1.85238</v>
      </c>
      <c r="IF260">
        <v>0</v>
      </c>
      <c r="IG260">
        <v>0</v>
      </c>
      <c r="IH260">
        <v>0</v>
      </c>
      <c r="II260">
        <v>0</v>
      </c>
      <c r="IJ260" t="s">
        <v>433</v>
      </c>
      <c r="IK260" t="s">
        <v>434</v>
      </c>
      <c r="IL260" t="s">
        <v>435</v>
      </c>
      <c r="IM260" t="s">
        <v>435</v>
      </c>
      <c r="IN260" t="s">
        <v>435</v>
      </c>
      <c r="IO260" t="s">
        <v>435</v>
      </c>
      <c r="IP260">
        <v>0</v>
      </c>
      <c r="IQ260">
        <v>100</v>
      </c>
      <c r="IR260">
        <v>100</v>
      </c>
      <c r="IS260">
        <v>-0.865</v>
      </c>
      <c r="IT260">
        <v>0.0281</v>
      </c>
      <c r="IU260">
        <v>-0.3228139330668147</v>
      </c>
      <c r="IV260">
        <v>-0.001399286051689175</v>
      </c>
      <c r="IW260">
        <v>1.297619083215453E-06</v>
      </c>
      <c r="IX260">
        <v>-4.997941095464379E-10</v>
      </c>
      <c r="IY260">
        <v>-0.005634625857734406</v>
      </c>
      <c r="IZ260">
        <v>-0.003512179546530375</v>
      </c>
      <c r="JA260">
        <v>0.0008073039280847738</v>
      </c>
      <c r="JB260">
        <v>-5.485301315548657E-06</v>
      </c>
      <c r="JC260">
        <v>2</v>
      </c>
      <c r="JD260">
        <v>1997</v>
      </c>
      <c r="JE260">
        <v>1</v>
      </c>
      <c r="JF260">
        <v>25</v>
      </c>
      <c r="JG260">
        <v>943.3</v>
      </c>
      <c r="JH260">
        <v>943.4</v>
      </c>
      <c r="JI260">
        <v>1.97388</v>
      </c>
      <c r="JJ260">
        <v>2.62817</v>
      </c>
      <c r="JK260">
        <v>1.49658</v>
      </c>
      <c r="JL260">
        <v>2.39014</v>
      </c>
      <c r="JM260">
        <v>1.54907</v>
      </c>
      <c r="JN260">
        <v>2.38159</v>
      </c>
      <c r="JO260">
        <v>34.715</v>
      </c>
      <c r="JP260">
        <v>24.1751</v>
      </c>
      <c r="JQ260">
        <v>18</v>
      </c>
      <c r="JR260">
        <v>489.597</v>
      </c>
      <c r="JS260">
        <v>511.767</v>
      </c>
      <c r="JT260">
        <v>15.0366</v>
      </c>
      <c r="JU260">
        <v>25.982</v>
      </c>
      <c r="JV260">
        <v>29.9997</v>
      </c>
      <c r="JW260">
        <v>26.162</v>
      </c>
      <c r="JX260">
        <v>26.1331</v>
      </c>
      <c r="JY260">
        <v>39.6144</v>
      </c>
      <c r="JZ260">
        <v>36.5753</v>
      </c>
      <c r="KA260">
        <v>33.9775</v>
      </c>
      <c r="KB260">
        <v>15.0487</v>
      </c>
      <c r="KC260">
        <v>841.116</v>
      </c>
      <c r="KD260">
        <v>9.245570000000001</v>
      </c>
      <c r="KE260">
        <v>100.514</v>
      </c>
      <c r="KF260">
        <v>100.93</v>
      </c>
    </row>
    <row r="261" spans="1:292">
      <c r="A261">
        <v>243</v>
      </c>
      <c r="B261">
        <v>1679513045</v>
      </c>
      <c r="C261">
        <v>4457.5</v>
      </c>
      <c r="D261" t="s">
        <v>920</v>
      </c>
      <c r="E261" t="s">
        <v>921</v>
      </c>
      <c r="F261">
        <v>5</v>
      </c>
      <c r="G261" t="s">
        <v>821</v>
      </c>
      <c r="H261">
        <v>1679513037.214286</v>
      </c>
      <c r="I261">
        <f>(J261)/1000</f>
        <v>0</v>
      </c>
      <c r="J261">
        <f>IF(DO261, AM261, AG261)</f>
        <v>0</v>
      </c>
      <c r="K261">
        <f>IF(DO261, AH261, AF261)</f>
        <v>0</v>
      </c>
      <c r="L261">
        <f>DQ261 - IF(AT261&gt;1, K261*DK261*100.0/(AV261*EE261), 0)</f>
        <v>0</v>
      </c>
      <c r="M261">
        <f>((S261-I261/2)*L261-K261)/(S261+I261/2)</f>
        <v>0</v>
      </c>
      <c r="N261">
        <f>M261*(DX261+DY261)/1000.0</f>
        <v>0</v>
      </c>
      <c r="O261">
        <f>(DQ261 - IF(AT261&gt;1, K261*DK261*100.0/(AV261*EE261), 0))*(DX261+DY261)/1000.0</f>
        <v>0</v>
      </c>
      <c r="P261">
        <f>2.0/((1/R261-1/Q261)+SIGN(R261)*SQRT((1/R261-1/Q261)*(1/R261-1/Q261) + 4*DL261/((DL261+1)*(DL261+1))*(2*1/R261*1/Q261-1/Q261*1/Q261)))</f>
        <v>0</v>
      </c>
      <c r="Q261">
        <f>IF(LEFT(DM261,1)&lt;&gt;"0",IF(LEFT(DM261,1)="1",3.0,DN261),$D$5+$E$5*(EE261*DX261/($K$5*1000))+$F$5*(EE261*DX261/($K$5*1000))*MAX(MIN(DK261,$J$5),$I$5)*MAX(MIN(DK261,$J$5),$I$5)+$G$5*MAX(MIN(DK261,$J$5),$I$5)*(EE261*DX261/($K$5*1000))+$H$5*(EE261*DX261/($K$5*1000))*(EE261*DX261/($K$5*1000)))</f>
        <v>0</v>
      </c>
      <c r="R261">
        <f>I261*(1000-(1000*0.61365*exp(17.502*V261/(240.97+V261))/(DX261+DY261)+DS261)/2)/(1000*0.61365*exp(17.502*V261/(240.97+V261))/(DX261+DY261)-DS261)</f>
        <v>0</v>
      </c>
      <c r="S261">
        <f>1/((DL261+1)/(P261/1.6)+1/(Q261/1.37)) + DL261/((DL261+1)/(P261/1.6) + DL261/(Q261/1.37))</f>
        <v>0</v>
      </c>
      <c r="T261">
        <f>(DG261*DJ261)</f>
        <v>0</v>
      </c>
      <c r="U261">
        <f>(DZ261+(T261+2*0.95*5.67E-8*(((DZ261+$B$9)+273)^4-(DZ261+273)^4)-44100*I261)/(1.84*29.3*Q261+8*0.95*5.67E-8*(DZ261+273)^3))</f>
        <v>0</v>
      </c>
      <c r="V261">
        <f>($C$9*EA261+$D$9*EB261+$E$9*U261)</f>
        <v>0</v>
      </c>
      <c r="W261">
        <f>0.61365*exp(17.502*V261/(240.97+V261))</f>
        <v>0</v>
      </c>
      <c r="X261">
        <f>(Y261/Z261*100)</f>
        <v>0</v>
      </c>
      <c r="Y261">
        <f>DS261*(DX261+DY261)/1000</f>
        <v>0</v>
      </c>
      <c r="Z261">
        <f>0.61365*exp(17.502*DZ261/(240.97+DZ261))</f>
        <v>0</v>
      </c>
      <c r="AA261">
        <f>(W261-DS261*(DX261+DY261)/1000)</f>
        <v>0</v>
      </c>
      <c r="AB261">
        <f>(-I261*44100)</f>
        <v>0</v>
      </c>
      <c r="AC261">
        <f>2*29.3*Q261*0.92*(DZ261-V261)</f>
        <v>0</v>
      </c>
      <c r="AD261">
        <f>2*0.95*5.67E-8*(((DZ261+$B$9)+273)^4-(V261+273)^4)</f>
        <v>0</v>
      </c>
      <c r="AE261">
        <f>T261+AD261+AB261+AC261</f>
        <v>0</v>
      </c>
      <c r="AF261">
        <f>DW261*AT261*(DR261-DQ261*(1000-AT261*DT261)/(1000-AT261*DS261))/(100*DK261)</f>
        <v>0</v>
      </c>
      <c r="AG261">
        <f>1000*DW261*AT261*(DS261-DT261)/(100*DK261*(1000-AT261*DS261))</f>
        <v>0</v>
      </c>
      <c r="AH261">
        <f>(AI261 - AJ261 - DX261*1E3/(8.314*(DZ261+273.15)) * AL261/DW261 * AK261) * DW261/(100*DK261) * (1000 - DT261)/1000</f>
        <v>0</v>
      </c>
      <c r="AI261">
        <v>831.7408630536908</v>
      </c>
      <c r="AJ261">
        <v>812.564084848485</v>
      </c>
      <c r="AK261">
        <v>3.381413326617601</v>
      </c>
      <c r="AL261">
        <v>67.30913549146528</v>
      </c>
      <c r="AM261">
        <f>(AO261 - AN261 + DX261*1E3/(8.314*(DZ261+273.15)) * AQ261/DW261 * AP261) * DW261/(100*DK261) * 1000/(1000 - AO261)</f>
        <v>0</v>
      </c>
      <c r="AN261">
        <v>9.210838429218311</v>
      </c>
      <c r="AO261">
        <v>9.414139878787879</v>
      </c>
      <c r="AP261">
        <v>-8.527038330342108E-06</v>
      </c>
      <c r="AQ261">
        <v>94.11788988098148</v>
      </c>
      <c r="AR261">
        <v>0</v>
      </c>
      <c r="AS261">
        <v>0</v>
      </c>
      <c r="AT261">
        <f>IF(AR261*$H$15&gt;=AV261,1.0,(AV261/(AV261-AR261*$H$15)))</f>
        <v>0</v>
      </c>
      <c r="AU261">
        <f>(AT261-1)*100</f>
        <v>0</v>
      </c>
      <c r="AV261">
        <f>MAX(0,($B$15+$C$15*EE261)/(1+$D$15*EE261)*DX261/(DZ261+273)*$E$15)</f>
        <v>0</v>
      </c>
      <c r="AW261" t="s">
        <v>429</v>
      </c>
      <c r="AX261" t="s">
        <v>429</v>
      </c>
      <c r="AY261">
        <v>0</v>
      </c>
      <c r="AZ261">
        <v>0</v>
      </c>
      <c r="BA261">
        <f>1-AY261/AZ261</f>
        <v>0</v>
      </c>
      <c r="BB261">
        <v>0</v>
      </c>
      <c r="BC261" t="s">
        <v>429</v>
      </c>
      <c r="BD261" t="s">
        <v>429</v>
      </c>
      <c r="BE261">
        <v>0</v>
      </c>
      <c r="BF261">
        <v>0</v>
      </c>
      <c r="BG261">
        <f>1-BE261/BF261</f>
        <v>0</v>
      </c>
      <c r="BH261">
        <v>0.5</v>
      </c>
      <c r="BI261">
        <f>DH261</f>
        <v>0</v>
      </c>
      <c r="BJ261">
        <f>K261</f>
        <v>0</v>
      </c>
      <c r="BK261">
        <f>BG261*BH261*BI261</f>
        <v>0</v>
      </c>
      <c r="BL261">
        <f>(BJ261-BB261)/BI261</f>
        <v>0</v>
      </c>
      <c r="BM261">
        <f>(AZ261-BF261)/BF261</f>
        <v>0</v>
      </c>
      <c r="BN261">
        <f>AY261/(BA261+AY261/BF261)</f>
        <v>0</v>
      </c>
      <c r="BO261" t="s">
        <v>429</v>
      </c>
      <c r="BP261">
        <v>0</v>
      </c>
      <c r="BQ261">
        <f>IF(BP261&lt;&gt;0, BP261, BN261)</f>
        <v>0</v>
      </c>
      <c r="BR261">
        <f>1-BQ261/BF261</f>
        <v>0</v>
      </c>
      <c r="BS261">
        <f>(BF261-BE261)/(BF261-BQ261)</f>
        <v>0</v>
      </c>
      <c r="BT261">
        <f>(AZ261-BF261)/(AZ261-BQ261)</f>
        <v>0</v>
      </c>
      <c r="BU261">
        <f>(BF261-BE261)/(BF261-AY261)</f>
        <v>0</v>
      </c>
      <c r="BV261">
        <f>(AZ261-BF261)/(AZ261-AY261)</f>
        <v>0</v>
      </c>
      <c r="BW261">
        <f>(BS261*BQ261/BE261)</f>
        <v>0</v>
      </c>
      <c r="BX261">
        <f>(1-BW261)</f>
        <v>0</v>
      </c>
      <c r="DG261">
        <f>$B$13*EF261+$C$13*EG261+$F$13*ER261*(1-EU261)</f>
        <v>0</v>
      </c>
      <c r="DH261">
        <f>DG261*DI261</f>
        <v>0</v>
      </c>
      <c r="DI261">
        <f>($B$13*$D$11+$C$13*$D$11+$F$13*((FE261+EW261)/MAX(FE261+EW261+FF261, 0.1)*$I$11+FF261/MAX(FE261+EW261+FF261, 0.1)*$J$11))/($B$13+$C$13+$F$13)</f>
        <v>0</v>
      </c>
      <c r="DJ261">
        <f>($B$13*$K$11+$C$13*$K$11+$F$13*((FE261+EW261)/MAX(FE261+EW261+FF261, 0.1)*$P$11+FF261/MAX(FE261+EW261+FF261, 0.1)*$Q$11))/($B$13+$C$13+$F$13)</f>
        <v>0</v>
      </c>
      <c r="DK261">
        <v>2.18</v>
      </c>
      <c r="DL261">
        <v>0.5</v>
      </c>
      <c r="DM261" t="s">
        <v>430</v>
      </c>
      <c r="DN261">
        <v>2</v>
      </c>
      <c r="DO261" t="b">
        <v>1</v>
      </c>
      <c r="DP261">
        <v>1679513037.214286</v>
      </c>
      <c r="DQ261">
        <v>780.4483214285713</v>
      </c>
      <c r="DR261">
        <v>808.6093214285714</v>
      </c>
      <c r="DS261">
        <v>9.416317142857142</v>
      </c>
      <c r="DT261">
        <v>9.226118214285714</v>
      </c>
      <c r="DU261">
        <v>781.3106071428572</v>
      </c>
      <c r="DV261">
        <v>9.388307142857144</v>
      </c>
      <c r="DW261">
        <v>500.0158214285715</v>
      </c>
      <c r="DX261">
        <v>89.95168928571427</v>
      </c>
      <c r="DY261">
        <v>0.09998901071428572</v>
      </c>
      <c r="DZ261">
        <v>18.92198214285714</v>
      </c>
      <c r="EA261">
        <v>19.97094642857143</v>
      </c>
      <c r="EB261">
        <v>999.9000000000002</v>
      </c>
      <c r="EC261">
        <v>0</v>
      </c>
      <c r="ED261">
        <v>0</v>
      </c>
      <c r="EE261">
        <v>9997.191785714285</v>
      </c>
      <c r="EF261">
        <v>0</v>
      </c>
      <c r="EG261">
        <v>12.46223571428571</v>
      </c>
      <c r="EH261">
        <v>-28.160975</v>
      </c>
      <c r="EI261">
        <v>787.8672142857146</v>
      </c>
      <c r="EJ261">
        <v>816.1388928571427</v>
      </c>
      <c r="EK261">
        <v>0.1901984642857143</v>
      </c>
      <c r="EL261">
        <v>808.6093214285714</v>
      </c>
      <c r="EM261">
        <v>9.226118214285714</v>
      </c>
      <c r="EN261">
        <v>0.8470136785714286</v>
      </c>
      <c r="EO261">
        <v>0.8299050357142856</v>
      </c>
      <c r="EP261">
        <v>4.520605714285714</v>
      </c>
      <c r="EQ261">
        <v>4.229344285714285</v>
      </c>
      <c r="ER261">
        <v>1999.990714285714</v>
      </c>
      <c r="ES261">
        <v>0.9800004642857144</v>
      </c>
      <c r="ET261">
        <v>0.01999982857142857</v>
      </c>
      <c r="EU261">
        <v>0</v>
      </c>
      <c r="EV261">
        <v>201.2077142857143</v>
      </c>
      <c r="EW261">
        <v>5.00078</v>
      </c>
      <c r="EX261">
        <v>3983.595357142857</v>
      </c>
      <c r="EY261">
        <v>16379.56071428571</v>
      </c>
      <c r="EZ261">
        <v>38.29892857142857</v>
      </c>
      <c r="FA261">
        <v>39.435</v>
      </c>
      <c r="FB261">
        <v>39.27207142857143</v>
      </c>
      <c r="FC261">
        <v>38.74971428571428</v>
      </c>
      <c r="FD261">
        <v>38.77657142857142</v>
      </c>
      <c r="FE261">
        <v>1955.090714285714</v>
      </c>
      <c r="FF261">
        <v>39.9</v>
      </c>
      <c r="FG261">
        <v>0</v>
      </c>
      <c r="FH261">
        <v>1679513027.2</v>
      </c>
      <c r="FI261">
        <v>0</v>
      </c>
      <c r="FJ261">
        <v>201.1874</v>
      </c>
      <c r="FK261">
        <v>-0.2765384650234796</v>
      </c>
      <c r="FL261">
        <v>-7.606923050447126</v>
      </c>
      <c r="FM261">
        <v>3983.5268</v>
      </c>
      <c r="FN261">
        <v>15</v>
      </c>
      <c r="FO261">
        <v>0</v>
      </c>
      <c r="FP261" t="s">
        <v>431</v>
      </c>
      <c r="FQ261">
        <v>1679456443.1</v>
      </c>
      <c r="FR261">
        <v>1679456433.1</v>
      </c>
      <c r="FS261">
        <v>0</v>
      </c>
      <c r="FT261">
        <v>-0.109</v>
      </c>
      <c r="FU261">
        <v>0.019</v>
      </c>
      <c r="FV261">
        <v>-0.823</v>
      </c>
      <c r="FW261">
        <v>0.271</v>
      </c>
      <c r="FX261">
        <v>420</v>
      </c>
      <c r="FY261">
        <v>24</v>
      </c>
      <c r="FZ261">
        <v>0.71</v>
      </c>
      <c r="GA261">
        <v>0.25</v>
      </c>
      <c r="GB261">
        <v>-28.15488780487805</v>
      </c>
      <c r="GC261">
        <v>-0.1494313588850114</v>
      </c>
      <c r="GD261">
        <v>0.08924875675877124</v>
      </c>
      <c r="GE261">
        <v>0</v>
      </c>
      <c r="GF261">
        <v>0.1914393414634146</v>
      </c>
      <c r="GG261">
        <v>0.04311503832752645</v>
      </c>
      <c r="GH261">
        <v>0.01708699280170018</v>
      </c>
      <c r="GI261">
        <v>1</v>
      </c>
      <c r="GJ261">
        <v>1</v>
      </c>
      <c r="GK261">
        <v>2</v>
      </c>
      <c r="GL261" t="s">
        <v>432</v>
      </c>
      <c r="GM261">
        <v>3.10111</v>
      </c>
      <c r="GN261">
        <v>2.73537</v>
      </c>
      <c r="GO261">
        <v>0.139615</v>
      </c>
      <c r="GP261">
        <v>0.142798</v>
      </c>
      <c r="GQ261">
        <v>0.0543103</v>
      </c>
      <c r="GR261">
        <v>0.0540369</v>
      </c>
      <c r="GS261">
        <v>22157.2</v>
      </c>
      <c r="GT261">
        <v>21798.8</v>
      </c>
      <c r="GU261">
        <v>26291.7</v>
      </c>
      <c r="GV261">
        <v>25759.8</v>
      </c>
      <c r="GW261">
        <v>39941.4</v>
      </c>
      <c r="GX261">
        <v>37203.9</v>
      </c>
      <c r="GY261">
        <v>46007.4</v>
      </c>
      <c r="GZ261">
        <v>42544.5</v>
      </c>
      <c r="HA261">
        <v>1.91895</v>
      </c>
      <c r="HB261">
        <v>1.93505</v>
      </c>
      <c r="HC261">
        <v>0.0174977</v>
      </c>
      <c r="HD261">
        <v>0</v>
      </c>
      <c r="HE261">
        <v>19.6739</v>
      </c>
      <c r="HF261">
        <v>999.9</v>
      </c>
      <c r="HG261">
        <v>34.1</v>
      </c>
      <c r="HH261">
        <v>29.8</v>
      </c>
      <c r="HI261">
        <v>15.9662</v>
      </c>
      <c r="HJ261">
        <v>60.7634</v>
      </c>
      <c r="HK261">
        <v>26.0256</v>
      </c>
      <c r="HL261">
        <v>1</v>
      </c>
      <c r="HM261">
        <v>-0.08977640000000001</v>
      </c>
      <c r="HN261">
        <v>4.21034</v>
      </c>
      <c r="HO261">
        <v>20.2266</v>
      </c>
      <c r="HP261">
        <v>5.21579</v>
      </c>
      <c r="HQ261">
        <v>11.98</v>
      </c>
      <c r="HR261">
        <v>4.96455</v>
      </c>
      <c r="HS261">
        <v>3.27383</v>
      </c>
      <c r="HT261">
        <v>9999</v>
      </c>
      <c r="HU261">
        <v>9999</v>
      </c>
      <c r="HV261">
        <v>9999</v>
      </c>
      <c r="HW261">
        <v>936.9</v>
      </c>
      <c r="HX261">
        <v>1.86417</v>
      </c>
      <c r="HY261">
        <v>1.86017</v>
      </c>
      <c r="HZ261">
        <v>1.85837</v>
      </c>
      <c r="IA261">
        <v>1.85989</v>
      </c>
      <c r="IB261">
        <v>1.85989</v>
      </c>
      <c r="IC261">
        <v>1.85835</v>
      </c>
      <c r="ID261">
        <v>1.85738</v>
      </c>
      <c r="IE261">
        <v>1.8524</v>
      </c>
      <c r="IF261">
        <v>0</v>
      </c>
      <c r="IG261">
        <v>0</v>
      </c>
      <c r="IH261">
        <v>0</v>
      </c>
      <c r="II261">
        <v>0</v>
      </c>
      <c r="IJ261" t="s">
        <v>433</v>
      </c>
      <c r="IK261" t="s">
        <v>434</v>
      </c>
      <c r="IL261" t="s">
        <v>435</v>
      </c>
      <c r="IM261" t="s">
        <v>435</v>
      </c>
      <c r="IN261" t="s">
        <v>435</v>
      </c>
      <c r="IO261" t="s">
        <v>435</v>
      </c>
      <c r="IP261">
        <v>0</v>
      </c>
      <c r="IQ261">
        <v>100</v>
      </c>
      <c r="IR261">
        <v>100</v>
      </c>
      <c r="IS261">
        <v>-0.87</v>
      </c>
      <c r="IT261">
        <v>0.028</v>
      </c>
      <c r="IU261">
        <v>-0.3228139330668147</v>
      </c>
      <c r="IV261">
        <v>-0.001399286051689175</v>
      </c>
      <c r="IW261">
        <v>1.297619083215453E-06</v>
      </c>
      <c r="IX261">
        <v>-4.997941095464379E-10</v>
      </c>
      <c r="IY261">
        <v>-0.005634625857734406</v>
      </c>
      <c r="IZ261">
        <v>-0.003512179546530375</v>
      </c>
      <c r="JA261">
        <v>0.0008073039280847738</v>
      </c>
      <c r="JB261">
        <v>-5.485301315548657E-06</v>
      </c>
      <c r="JC261">
        <v>2</v>
      </c>
      <c r="JD261">
        <v>1997</v>
      </c>
      <c r="JE261">
        <v>1</v>
      </c>
      <c r="JF261">
        <v>25</v>
      </c>
      <c r="JG261">
        <v>943.4</v>
      </c>
      <c r="JH261">
        <v>943.5</v>
      </c>
      <c r="JI261">
        <v>2.00439</v>
      </c>
      <c r="JJ261">
        <v>2.63184</v>
      </c>
      <c r="JK261">
        <v>1.49658</v>
      </c>
      <c r="JL261">
        <v>2.39014</v>
      </c>
      <c r="JM261">
        <v>1.54907</v>
      </c>
      <c r="JN261">
        <v>2.36328</v>
      </c>
      <c r="JO261">
        <v>34.7379</v>
      </c>
      <c r="JP261">
        <v>24.1751</v>
      </c>
      <c r="JQ261">
        <v>18</v>
      </c>
      <c r="JR261">
        <v>489.508</v>
      </c>
      <c r="JS261">
        <v>511.726</v>
      </c>
      <c r="JT261">
        <v>15.0569</v>
      </c>
      <c r="JU261">
        <v>25.9786</v>
      </c>
      <c r="JV261">
        <v>29.9998</v>
      </c>
      <c r="JW261">
        <v>26.1582</v>
      </c>
      <c r="JX261">
        <v>26.1288</v>
      </c>
      <c r="JY261">
        <v>40.2234</v>
      </c>
      <c r="JZ261">
        <v>36.5753</v>
      </c>
      <c r="KA261">
        <v>33.9775</v>
      </c>
      <c r="KB261">
        <v>15.0727</v>
      </c>
      <c r="KC261">
        <v>854.474</v>
      </c>
      <c r="KD261">
        <v>9.24638</v>
      </c>
      <c r="KE261">
        <v>100.515</v>
      </c>
      <c r="KF261">
        <v>100.93</v>
      </c>
    </row>
    <row r="262" spans="1:292">
      <c r="A262">
        <v>244</v>
      </c>
      <c r="B262">
        <v>1679513050</v>
      </c>
      <c r="C262">
        <v>4462.5</v>
      </c>
      <c r="D262" t="s">
        <v>922</v>
      </c>
      <c r="E262" t="s">
        <v>923</v>
      </c>
      <c r="F262">
        <v>5</v>
      </c>
      <c r="G262" t="s">
        <v>821</v>
      </c>
      <c r="H262">
        <v>1679513042.5</v>
      </c>
      <c r="I262">
        <f>(J262)/1000</f>
        <v>0</v>
      </c>
      <c r="J262">
        <f>IF(DO262, AM262, AG262)</f>
        <v>0</v>
      </c>
      <c r="K262">
        <f>IF(DO262, AH262, AF262)</f>
        <v>0</v>
      </c>
      <c r="L262">
        <f>DQ262 - IF(AT262&gt;1, K262*DK262*100.0/(AV262*EE262), 0)</f>
        <v>0</v>
      </c>
      <c r="M262">
        <f>((S262-I262/2)*L262-K262)/(S262+I262/2)</f>
        <v>0</v>
      </c>
      <c r="N262">
        <f>M262*(DX262+DY262)/1000.0</f>
        <v>0</v>
      </c>
      <c r="O262">
        <f>(DQ262 - IF(AT262&gt;1, K262*DK262*100.0/(AV262*EE262), 0))*(DX262+DY262)/1000.0</f>
        <v>0</v>
      </c>
      <c r="P262">
        <f>2.0/((1/R262-1/Q262)+SIGN(R262)*SQRT((1/R262-1/Q262)*(1/R262-1/Q262) + 4*DL262/((DL262+1)*(DL262+1))*(2*1/R262*1/Q262-1/Q262*1/Q262)))</f>
        <v>0</v>
      </c>
      <c r="Q262">
        <f>IF(LEFT(DM262,1)&lt;&gt;"0",IF(LEFT(DM262,1)="1",3.0,DN262),$D$5+$E$5*(EE262*DX262/($K$5*1000))+$F$5*(EE262*DX262/($K$5*1000))*MAX(MIN(DK262,$J$5),$I$5)*MAX(MIN(DK262,$J$5),$I$5)+$G$5*MAX(MIN(DK262,$J$5),$I$5)*(EE262*DX262/($K$5*1000))+$H$5*(EE262*DX262/($K$5*1000))*(EE262*DX262/($K$5*1000)))</f>
        <v>0</v>
      </c>
      <c r="R262">
        <f>I262*(1000-(1000*0.61365*exp(17.502*V262/(240.97+V262))/(DX262+DY262)+DS262)/2)/(1000*0.61365*exp(17.502*V262/(240.97+V262))/(DX262+DY262)-DS262)</f>
        <v>0</v>
      </c>
      <c r="S262">
        <f>1/((DL262+1)/(P262/1.6)+1/(Q262/1.37)) + DL262/((DL262+1)/(P262/1.6) + DL262/(Q262/1.37))</f>
        <v>0</v>
      </c>
      <c r="T262">
        <f>(DG262*DJ262)</f>
        <v>0</v>
      </c>
      <c r="U262">
        <f>(DZ262+(T262+2*0.95*5.67E-8*(((DZ262+$B$9)+273)^4-(DZ262+273)^4)-44100*I262)/(1.84*29.3*Q262+8*0.95*5.67E-8*(DZ262+273)^3))</f>
        <v>0</v>
      </c>
      <c r="V262">
        <f>($C$9*EA262+$D$9*EB262+$E$9*U262)</f>
        <v>0</v>
      </c>
      <c r="W262">
        <f>0.61365*exp(17.502*V262/(240.97+V262))</f>
        <v>0</v>
      </c>
      <c r="X262">
        <f>(Y262/Z262*100)</f>
        <v>0</v>
      </c>
      <c r="Y262">
        <f>DS262*(DX262+DY262)/1000</f>
        <v>0</v>
      </c>
      <c r="Z262">
        <f>0.61365*exp(17.502*DZ262/(240.97+DZ262))</f>
        <v>0</v>
      </c>
      <c r="AA262">
        <f>(W262-DS262*(DX262+DY262)/1000)</f>
        <v>0</v>
      </c>
      <c r="AB262">
        <f>(-I262*44100)</f>
        <v>0</v>
      </c>
      <c r="AC262">
        <f>2*29.3*Q262*0.92*(DZ262-V262)</f>
        <v>0</v>
      </c>
      <c r="AD262">
        <f>2*0.95*5.67E-8*(((DZ262+$B$9)+273)^4-(V262+273)^4)</f>
        <v>0</v>
      </c>
      <c r="AE262">
        <f>T262+AD262+AB262+AC262</f>
        <v>0</v>
      </c>
      <c r="AF262">
        <f>DW262*AT262*(DR262-DQ262*(1000-AT262*DT262)/(1000-AT262*DS262))/(100*DK262)</f>
        <v>0</v>
      </c>
      <c r="AG262">
        <f>1000*DW262*AT262*(DS262-DT262)/(100*DK262*(1000-AT262*DS262))</f>
        <v>0</v>
      </c>
      <c r="AH262">
        <f>(AI262 - AJ262 - DX262*1E3/(8.314*(DZ262+273.15)) * AL262/DW262 * AK262) * DW262/(100*DK262) * (1000 - DT262)/1000</f>
        <v>0</v>
      </c>
      <c r="AI262">
        <v>848.6456595323814</v>
      </c>
      <c r="AJ262">
        <v>829.4217575757571</v>
      </c>
      <c r="AK262">
        <v>3.374148931758391</v>
      </c>
      <c r="AL262">
        <v>67.30913549146528</v>
      </c>
      <c r="AM262">
        <f>(AO262 - AN262 + DX262*1E3/(8.314*(DZ262+273.15)) * AQ262/DW262 * AP262) * DW262/(100*DK262) * 1000/(1000 - AO262)</f>
        <v>0</v>
      </c>
      <c r="AN262">
        <v>9.193145817275411</v>
      </c>
      <c r="AO262">
        <v>9.400661454545451</v>
      </c>
      <c r="AP262">
        <v>-2.591837327019701E-05</v>
      </c>
      <c r="AQ262">
        <v>94.11788988098148</v>
      </c>
      <c r="AR262">
        <v>0</v>
      </c>
      <c r="AS262">
        <v>0</v>
      </c>
      <c r="AT262">
        <f>IF(AR262*$H$15&gt;=AV262,1.0,(AV262/(AV262-AR262*$H$15)))</f>
        <v>0</v>
      </c>
      <c r="AU262">
        <f>(AT262-1)*100</f>
        <v>0</v>
      </c>
      <c r="AV262">
        <f>MAX(0,($B$15+$C$15*EE262)/(1+$D$15*EE262)*DX262/(DZ262+273)*$E$15)</f>
        <v>0</v>
      </c>
      <c r="AW262" t="s">
        <v>429</v>
      </c>
      <c r="AX262" t="s">
        <v>429</v>
      </c>
      <c r="AY262">
        <v>0</v>
      </c>
      <c r="AZ262">
        <v>0</v>
      </c>
      <c r="BA262">
        <f>1-AY262/AZ262</f>
        <v>0</v>
      </c>
      <c r="BB262">
        <v>0</v>
      </c>
      <c r="BC262" t="s">
        <v>429</v>
      </c>
      <c r="BD262" t="s">
        <v>429</v>
      </c>
      <c r="BE262">
        <v>0</v>
      </c>
      <c r="BF262">
        <v>0</v>
      </c>
      <c r="BG262">
        <f>1-BE262/BF262</f>
        <v>0</v>
      </c>
      <c r="BH262">
        <v>0.5</v>
      </c>
      <c r="BI262">
        <f>DH262</f>
        <v>0</v>
      </c>
      <c r="BJ262">
        <f>K262</f>
        <v>0</v>
      </c>
      <c r="BK262">
        <f>BG262*BH262*BI262</f>
        <v>0</v>
      </c>
      <c r="BL262">
        <f>(BJ262-BB262)/BI262</f>
        <v>0</v>
      </c>
      <c r="BM262">
        <f>(AZ262-BF262)/BF262</f>
        <v>0</v>
      </c>
      <c r="BN262">
        <f>AY262/(BA262+AY262/BF262)</f>
        <v>0</v>
      </c>
      <c r="BO262" t="s">
        <v>429</v>
      </c>
      <c r="BP262">
        <v>0</v>
      </c>
      <c r="BQ262">
        <f>IF(BP262&lt;&gt;0, BP262, BN262)</f>
        <v>0</v>
      </c>
      <c r="BR262">
        <f>1-BQ262/BF262</f>
        <v>0</v>
      </c>
      <c r="BS262">
        <f>(BF262-BE262)/(BF262-BQ262)</f>
        <v>0</v>
      </c>
      <c r="BT262">
        <f>(AZ262-BF262)/(AZ262-BQ262)</f>
        <v>0</v>
      </c>
      <c r="BU262">
        <f>(BF262-BE262)/(BF262-AY262)</f>
        <v>0</v>
      </c>
      <c r="BV262">
        <f>(AZ262-BF262)/(AZ262-AY262)</f>
        <v>0</v>
      </c>
      <c r="BW262">
        <f>(BS262*BQ262/BE262)</f>
        <v>0</v>
      </c>
      <c r="BX262">
        <f>(1-BW262)</f>
        <v>0</v>
      </c>
      <c r="DG262">
        <f>$B$13*EF262+$C$13*EG262+$F$13*ER262*(1-EU262)</f>
        <v>0</v>
      </c>
      <c r="DH262">
        <f>DG262*DI262</f>
        <v>0</v>
      </c>
      <c r="DI262">
        <f>($B$13*$D$11+$C$13*$D$11+$F$13*((FE262+EW262)/MAX(FE262+EW262+FF262, 0.1)*$I$11+FF262/MAX(FE262+EW262+FF262, 0.1)*$J$11))/($B$13+$C$13+$F$13)</f>
        <v>0</v>
      </c>
      <c r="DJ262">
        <f>($B$13*$K$11+$C$13*$K$11+$F$13*((FE262+EW262)/MAX(FE262+EW262+FF262, 0.1)*$P$11+FF262/MAX(FE262+EW262+FF262, 0.1)*$Q$11))/($B$13+$C$13+$F$13)</f>
        <v>0</v>
      </c>
      <c r="DK262">
        <v>2.18</v>
      </c>
      <c r="DL262">
        <v>0.5</v>
      </c>
      <c r="DM262" t="s">
        <v>430</v>
      </c>
      <c r="DN262">
        <v>2</v>
      </c>
      <c r="DO262" t="b">
        <v>1</v>
      </c>
      <c r="DP262">
        <v>1679513042.5</v>
      </c>
      <c r="DQ262">
        <v>798.185037037037</v>
      </c>
      <c r="DR262">
        <v>826.3764444444445</v>
      </c>
      <c r="DS262">
        <v>9.414422222222223</v>
      </c>
      <c r="DT262">
        <v>9.214171481481483</v>
      </c>
      <c r="DU262">
        <v>799.0523703703703</v>
      </c>
      <c r="DV262">
        <v>9.386431111111111</v>
      </c>
      <c r="DW262">
        <v>500.0025185185186</v>
      </c>
      <c r="DX262">
        <v>89.95157777777779</v>
      </c>
      <c r="DY262">
        <v>0.1000684481481482</v>
      </c>
      <c r="DZ262">
        <v>18.92174074074074</v>
      </c>
      <c r="EA262">
        <v>19.96725185185185</v>
      </c>
      <c r="EB262">
        <v>999.9000000000001</v>
      </c>
      <c r="EC262">
        <v>0</v>
      </c>
      <c r="ED262">
        <v>0</v>
      </c>
      <c r="EE262">
        <v>9994.4</v>
      </c>
      <c r="EF262">
        <v>0</v>
      </c>
      <c r="EG262">
        <v>12.45912222222222</v>
      </c>
      <c r="EH262">
        <v>-28.1913925925926</v>
      </c>
      <c r="EI262">
        <v>805.7708148148148</v>
      </c>
      <c r="EJ262">
        <v>834.0612962962963</v>
      </c>
      <c r="EK262">
        <v>0.2002493333333333</v>
      </c>
      <c r="EL262">
        <v>826.3764444444445</v>
      </c>
      <c r="EM262">
        <v>9.214171481481483</v>
      </c>
      <c r="EN262">
        <v>0.8468420370370369</v>
      </c>
      <c r="EO262">
        <v>0.8288293703703703</v>
      </c>
      <c r="EP262">
        <v>4.517708518518519</v>
      </c>
      <c r="EQ262">
        <v>4.210844814814815</v>
      </c>
      <c r="ER262">
        <v>1999.992962962963</v>
      </c>
      <c r="ES262">
        <v>0.9800002222222223</v>
      </c>
      <c r="ET262">
        <v>0.02000006296296297</v>
      </c>
      <c r="EU262">
        <v>0</v>
      </c>
      <c r="EV262">
        <v>201.2093333333333</v>
      </c>
      <c r="EW262">
        <v>5.00078</v>
      </c>
      <c r="EX262">
        <v>3982.871111111111</v>
      </c>
      <c r="EY262">
        <v>16379.57037037037</v>
      </c>
      <c r="EZ262">
        <v>38.24981481481481</v>
      </c>
      <c r="FA262">
        <v>39.38859259259258</v>
      </c>
      <c r="FB262">
        <v>39.23585185185185</v>
      </c>
      <c r="FC262">
        <v>38.67792592592592</v>
      </c>
      <c r="FD262">
        <v>38.72885185185185</v>
      </c>
      <c r="FE262">
        <v>1955.092962962963</v>
      </c>
      <c r="FF262">
        <v>39.9</v>
      </c>
      <c r="FG262">
        <v>0</v>
      </c>
      <c r="FH262">
        <v>1679513032</v>
      </c>
      <c r="FI262">
        <v>0</v>
      </c>
      <c r="FJ262">
        <v>201.18276</v>
      </c>
      <c r="FK262">
        <v>-0.1681538437881431</v>
      </c>
      <c r="FL262">
        <v>-9.026923035345273</v>
      </c>
      <c r="FM262">
        <v>3982.8564</v>
      </c>
      <c r="FN262">
        <v>15</v>
      </c>
      <c r="FO262">
        <v>0</v>
      </c>
      <c r="FP262" t="s">
        <v>431</v>
      </c>
      <c r="FQ262">
        <v>1679456443.1</v>
      </c>
      <c r="FR262">
        <v>1679456433.1</v>
      </c>
      <c r="FS262">
        <v>0</v>
      </c>
      <c r="FT262">
        <v>-0.109</v>
      </c>
      <c r="FU262">
        <v>0.019</v>
      </c>
      <c r="FV262">
        <v>-0.823</v>
      </c>
      <c r="FW262">
        <v>0.271</v>
      </c>
      <c r="FX262">
        <v>420</v>
      </c>
      <c r="FY262">
        <v>24</v>
      </c>
      <c r="FZ262">
        <v>0.71</v>
      </c>
      <c r="GA262">
        <v>0.25</v>
      </c>
      <c r="GB262">
        <v>-28.17330487804878</v>
      </c>
      <c r="GC262">
        <v>-0.1557135888502468</v>
      </c>
      <c r="GD262">
        <v>0.08948422384793893</v>
      </c>
      <c r="GE262">
        <v>0</v>
      </c>
      <c r="GF262">
        <v>0.1956062682926829</v>
      </c>
      <c r="GG262">
        <v>0.1226812055749129</v>
      </c>
      <c r="GH262">
        <v>0.01821932950765496</v>
      </c>
      <c r="GI262">
        <v>1</v>
      </c>
      <c r="GJ262">
        <v>1</v>
      </c>
      <c r="GK262">
        <v>2</v>
      </c>
      <c r="GL262" t="s">
        <v>432</v>
      </c>
      <c r="GM262">
        <v>3.10109</v>
      </c>
      <c r="GN262">
        <v>2.7354</v>
      </c>
      <c r="GO262">
        <v>0.141519</v>
      </c>
      <c r="GP262">
        <v>0.144666</v>
      </c>
      <c r="GQ262">
        <v>0.0542561</v>
      </c>
      <c r="GR262">
        <v>0.0540324</v>
      </c>
      <c r="GS262">
        <v>22108.3</v>
      </c>
      <c r="GT262">
        <v>21751.3</v>
      </c>
      <c r="GU262">
        <v>26291.8</v>
      </c>
      <c r="GV262">
        <v>25759.9</v>
      </c>
      <c r="GW262">
        <v>39944.3</v>
      </c>
      <c r="GX262">
        <v>37204.4</v>
      </c>
      <c r="GY262">
        <v>46007.8</v>
      </c>
      <c r="GZ262">
        <v>42544.6</v>
      </c>
      <c r="HA262">
        <v>1.91922</v>
      </c>
      <c r="HB262">
        <v>1.93515</v>
      </c>
      <c r="HC262">
        <v>0.0184737</v>
      </c>
      <c r="HD262">
        <v>0</v>
      </c>
      <c r="HE262">
        <v>19.6736</v>
      </c>
      <c r="HF262">
        <v>999.9</v>
      </c>
      <c r="HG262">
        <v>34</v>
      </c>
      <c r="HH262">
        <v>29.8</v>
      </c>
      <c r="HI262">
        <v>15.9181</v>
      </c>
      <c r="HJ262">
        <v>61.0734</v>
      </c>
      <c r="HK262">
        <v>25.9335</v>
      </c>
      <c r="HL262">
        <v>1</v>
      </c>
      <c r="HM262">
        <v>-0.09038359999999999</v>
      </c>
      <c r="HN262">
        <v>4.17351</v>
      </c>
      <c r="HO262">
        <v>20.2274</v>
      </c>
      <c r="HP262">
        <v>5.21549</v>
      </c>
      <c r="HQ262">
        <v>11.98</v>
      </c>
      <c r="HR262">
        <v>4.96455</v>
      </c>
      <c r="HS262">
        <v>3.27387</v>
      </c>
      <c r="HT262">
        <v>9999</v>
      </c>
      <c r="HU262">
        <v>9999</v>
      </c>
      <c r="HV262">
        <v>9999</v>
      </c>
      <c r="HW262">
        <v>936.9</v>
      </c>
      <c r="HX262">
        <v>1.86417</v>
      </c>
      <c r="HY262">
        <v>1.86017</v>
      </c>
      <c r="HZ262">
        <v>1.85837</v>
      </c>
      <c r="IA262">
        <v>1.85989</v>
      </c>
      <c r="IB262">
        <v>1.85989</v>
      </c>
      <c r="IC262">
        <v>1.85835</v>
      </c>
      <c r="ID262">
        <v>1.85735</v>
      </c>
      <c r="IE262">
        <v>1.8524</v>
      </c>
      <c r="IF262">
        <v>0</v>
      </c>
      <c r="IG262">
        <v>0</v>
      </c>
      <c r="IH262">
        <v>0</v>
      </c>
      <c r="II262">
        <v>0</v>
      </c>
      <c r="IJ262" t="s">
        <v>433</v>
      </c>
      <c r="IK262" t="s">
        <v>434</v>
      </c>
      <c r="IL262" t="s">
        <v>435</v>
      </c>
      <c r="IM262" t="s">
        <v>435</v>
      </c>
      <c r="IN262" t="s">
        <v>435</v>
      </c>
      <c r="IO262" t="s">
        <v>435</v>
      </c>
      <c r="IP262">
        <v>0</v>
      </c>
      <c r="IQ262">
        <v>100</v>
      </c>
      <c r="IR262">
        <v>100</v>
      </c>
      <c r="IS262">
        <v>-0.875</v>
      </c>
      <c r="IT262">
        <v>0.0278</v>
      </c>
      <c r="IU262">
        <v>-0.3228139330668147</v>
      </c>
      <c r="IV262">
        <v>-0.001399286051689175</v>
      </c>
      <c r="IW262">
        <v>1.297619083215453E-06</v>
      </c>
      <c r="IX262">
        <v>-4.997941095464379E-10</v>
      </c>
      <c r="IY262">
        <v>-0.005634625857734406</v>
      </c>
      <c r="IZ262">
        <v>-0.003512179546530375</v>
      </c>
      <c r="JA262">
        <v>0.0008073039280847738</v>
      </c>
      <c r="JB262">
        <v>-5.485301315548657E-06</v>
      </c>
      <c r="JC262">
        <v>2</v>
      </c>
      <c r="JD262">
        <v>1997</v>
      </c>
      <c r="JE262">
        <v>1</v>
      </c>
      <c r="JF262">
        <v>25</v>
      </c>
      <c r="JG262">
        <v>943.4</v>
      </c>
      <c r="JH262">
        <v>943.6</v>
      </c>
      <c r="JI262">
        <v>2.03735</v>
      </c>
      <c r="JJ262">
        <v>2.62817</v>
      </c>
      <c r="JK262">
        <v>1.49658</v>
      </c>
      <c r="JL262">
        <v>2.39014</v>
      </c>
      <c r="JM262">
        <v>1.54907</v>
      </c>
      <c r="JN262">
        <v>2.33276</v>
      </c>
      <c r="JO262">
        <v>34.715</v>
      </c>
      <c r="JP262">
        <v>24.1663</v>
      </c>
      <c r="JQ262">
        <v>18</v>
      </c>
      <c r="JR262">
        <v>489.638</v>
      </c>
      <c r="JS262">
        <v>511.758</v>
      </c>
      <c r="JT262">
        <v>15.0817</v>
      </c>
      <c r="JU262">
        <v>25.9748</v>
      </c>
      <c r="JV262">
        <v>29.9995</v>
      </c>
      <c r="JW262">
        <v>26.1546</v>
      </c>
      <c r="JX262">
        <v>26.1249</v>
      </c>
      <c r="JY262">
        <v>40.8975</v>
      </c>
      <c r="JZ262">
        <v>36.5753</v>
      </c>
      <c r="KA262">
        <v>33.9775</v>
      </c>
      <c r="KB262">
        <v>15.0972</v>
      </c>
      <c r="KC262">
        <v>874.514</v>
      </c>
      <c r="KD262">
        <v>9.24701</v>
      </c>
      <c r="KE262">
        <v>100.516</v>
      </c>
      <c r="KF262">
        <v>100.93</v>
      </c>
    </row>
    <row r="263" spans="1:292">
      <c r="A263">
        <v>245</v>
      </c>
      <c r="B263">
        <v>1679513055</v>
      </c>
      <c r="C263">
        <v>4467.5</v>
      </c>
      <c r="D263" t="s">
        <v>924</v>
      </c>
      <c r="E263" t="s">
        <v>925</v>
      </c>
      <c r="F263">
        <v>5</v>
      </c>
      <c r="G263" t="s">
        <v>821</v>
      </c>
      <c r="H263">
        <v>1679513047.214286</v>
      </c>
      <c r="I263">
        <f>(J263)/1000</f>
        <v>0</v>
      </c>
      <c r="J263">
        <f>IF(DO263, AM263, AG263)</f>
        <v>0</v>
      </c>
      <c r="K263">
        <f>IF(DO263, AH263, AF263)</f>
        <v>0</v>
      </c>
      <c r="L263">
        <f>DQ263 - IF(AT263&gt;1, K263*DK263*100.0/(AV263*EE263), 0)</f>
        <v>0</v>
      </c>
      <c r="M263">
        <f>((S263-I263/2)*L263-K263)/(S263+I263/2)</f>
        <v>0</v>
      </c>
      <c r="N263">
        <f>M263*(DX263+DY263)/1000.0</f>
        <v>0</v>
      </c>
      <c r="O263">
        <f>(DQ263 - IF(AT263&gt;1, K263*DK263*100.0/(AV263*EE263), 0))*(DX263+DY263)/1000.0</f>
        <v>0</v>
      </c>
      <c r="P263">
        <f>2.0/((1/R263-1/Q263)+SIGN(R263)*SQRT((1/R263-1/Q263)*(1/R263-1/Q263) + 4*DL263/((DL263+1)*(DL263+1))*(2*1/R263*1/Q263-1/Q263*1/Q263)))</f>
        <v>0</v>
      </c>
      <c r="Q263">
        <f>IF(LEFT(DM263,1)&lt;&gt;"0",IF(LEFT(DM263,1)="1",3.0,DN263),$D$5+$E$5*(EE263*DX263/($K$5*1000))+$F$5*(EE263*DX263/($K$5*1000))*MAX(MIN(DK263,$J$5),$I$5)*MAX(MIN(DK263,$J$5),$I$5)+$G$5*MAX(MIN(DK263,$J$5),$I$5)*(EE263*DX263/($K$5*1000))+$H$5*(EE263*DX263/($K$5*1000))*(EE263*DX263/($K$5*1000)))</f>
        <v>0</v>
      </c>
      <c r="R263">
        <f>I263*(1000-(1000*0.61365*exp(17.502*V263/(240.97+V263))/(DX263+DY263)+DS263)/2)/(1000*0.61365*exp(17.502*V263/(240.97+V263))/(DX263+DY263)-DS263)</f>
        <v>0</v>
      </c>
      <c r="S263">
        <f>1/((DL263+1)/(P263/1.6)+1/(Q263/1.37)) + DL263/((DL263+1)/(P263/1.6) + DL263/(Q263/1.37))</f>
        <v>0</v>
      </c>
      <c r="T263">
        <f>(DG263*DJ263)</f>
        <v>0</v>
      </c>
      <c r="U263">
        <f>(DZ263+(T263+2*0.95*5.67E-8*(((DZ263+$B$9)+273)^4-(DZ263+273)^4)-44100*I263)/(1.84*29.3*Q263+8*0.95*5.67E-8*(DZ263+273)^3))</f>
        <v>0</v>
      </c>
      <c r="V263">
        <f>($C$9*EA263+$D$9*EB263+$E$9*U263)</f>
        <v>0</v>
      </c>
      <c r="W263">
        <f>0.61365*exp(17.502*V263/(240.97+V263))</f>
        <v>0</v>
      </c>
      <c r="X263">
        <f>(Y263/Z263*100)</f>
        <v>0</v>
      </c>
      <c r="Y263">
        <f>DS263*(DX263+DY263)/1000</f>
        <v>0</v>
      </c>
      <c r="Z263">
        <f>0.61365*exp(17.502*DZ263/(240.97+DZ263))</f>
        <v>0</v>
      </c>
      <c r="AA263">
        <f>(W263-DS263*(DX263+DY263)/1000)</f>
        <v>0</v>
      </c>
      <c r="AB263">
        <f>(-I263*44100)</f>
        <v>0</v>
      </c>
      <c r="AC263">
        <f>2*29.3*Q263*0.92*(DZ263-V263)</f>
        <v>0</v>
      </c>
      <c r="AD263">
        <f>2*0.95*5.67E-8*(((DZ263+$B$9)+273)^4-(V263+273)^4)</f>
        <v>0</v>
      </c>
      <c r="AE263">
        <f>T263+AD263+AB263+AC263</f>
        <v>0</v>
      </c>
      <c r="AF263">
        <f>DW263*AT263*(DR263-DQ263*(1000-AT263*DT263)/(1000-AT263*DS263))/(100*DK263)</f>
        <v>0</v>
      </c>
      <c r="AG263">
        <f>1000*DW263*AT263*(DS263-DT263)/(100*DK263*(1000-AT263*DS263))</f>
        <v>0</v>
      </c>
      <c r="AH263">
        <f>(AI263 - AJ263 - DX263*1E3/(8.314*(DZ263+273.15)) * AL263/DW263 * AK263) * DW263/(100*DK263) * (1000 - DT263)/1000</f>
        <v>0</v>
      </c>
      <c r="AI263">
        <v>865.4306257951736</v>
      </c>
      <c r="AJ263">
        <v>846.2805999999997</v>
      </c>
      <c r="AK263">
        <v>3.381040971073435</v>
      </c>
      <c r="AL263">
        <v>67.30913549146528</v>
      </c>
      <c r="AM263">
        <f>(AO263 - AN263 + DX263*1E3/(8.314*(DZ263+273.15)) * AQ263/DW263 * AP263) * DW263/(100*DK263) * 1000/(1000 - AO263)</f>
        <v>0</v>
      </c>
      <c r="AN263">
        <v>9.194856995528587</v>
      </c>
      <c r="AO263">
        <v>9.394122969696971</v>
      </c>
      <c r="AP263">
        <v>-9.657929315523646E-06</v>
      </c>
      <c r="AQ263">
        <v>94.11788988098148</v>
      </c>
      <c r="AR263">
        <v>0</v>
      </c>
      <c r="AS263">
        <v>0</v>
      </c>
      <c r="AT263">
        <f>IF(AR263*$H$15&gt;=AV263,1.0,(AV263/(AV263-AR263*$H$15)))</f>
        <v>0</v>
      </c>
      <c r="AU263">
        <f>(AT263-1)*100</f>
        <v>0</v>
      </c>
      <c r="AV263">
        <f>MAX(0,($B$15+$C$15*EE263)/(1+$D$15*EE263)*DX263/(DZ263+273)*$E$15)</f>
        <v>0</v>
      </c>
      <c r="AW263" t="s">
        <v>429</v>
      </c>
      <c r="AX263" t="s">
        <v>429</v>
      </c>
      <c r="AY263">
        <v>0</v>
      </c>
      <c r="AZ263">
        <v>0</v>
      </c>
      <c r="BA263">
        <f>1-AY263/AZ263</f>
        <v>0</v>
      </c>
      <c r="BB263">
        <v>0</v>
      </c>
      <c r="BC263" t="s">
        <v>429</v>
      </c>
      <c r="BD263" t="s">
        <v>429</v>
      </c>
      <c r="BE263">
        <v>0</v>
      </c>
      <c r="BF263">
        <v>0</v>
      </c>
      <c r="BG263">
        <f>1-BE263/BF263</f>
        <v>0</v>
      </c>
      <c r="BH263">
        <v>0.5</v>
      </c>
      <c r="BI263">
        <f>DH263</f>
        <v>0</v>
      </c>
      <c r="BJ263">
        <f>K263</f>
        <v>0</v>
      </c>
      <c r="BK263">
        <f>BG263*BH263*BI263</f>
        <v>0</v>
      </c>
      <c r="BL263">
        <f>(BJ263-BB263)/BI263</f>
        <v>0</v>
      </c>
      <c r="BM263">
        <f>(AZ263-BF263)/BF263</f>
        <v>0</v>
      </c>
      <c r="BN263">
        <f>AY263/(BA263+AY263/BF263)</f>
        <v>0</v>
      </c>
      <c r="BO263" t="s">
        <v>429</v>
      </c>
      <c r="BP263">
        <v>0</v>
      </c>
      <c r="BQ263">
        <f>IF(BP263&lt;&gt;0, BP263, BN263)</f>
        <v>0</v>
      </c>
      <c r="BR263">
        <f>1-BQ263/BF263</f>
        <v>0</v>
      </c>
      <c r="BS263">
        <f>(BF263-BE263)/(BF263-BQ263)</f>
        <v>0</v>
      </c>
      <c r="BT263">
        <f>(AZ263-BF263)/(AZ263-BQ263)</f>
        <v>0</v>
      </c>
      <c r="BU263">
        <f>(BF263-BE263)/(BF263-AY263)</f>
        <v>0</v>
      </c>
      <c r="BV263">
        <f>(AZ263-BF263)/(AZ263-AY263)</f>
        <v>0</v>
      </c>
      <c r="BW263">
        <f>(BS263*BQ263/BE263)</f>
        <v>0</v>
      </c>
      <c r="BX263">
        <f>(1-BW263)</f>
        <v>0</v>
      </c>
      <c r="DG263">
        <f>$B$13*EF263+$C$13*EG263+$F$13*ER263*(1-EU263)</f>
        <v>0</v>
      </c>
      <c r="DH263">
        <f>DG263*DI263</f>
        <v>0</v>
      </c>
      <c r="DI263">
        <f>($B$13*$D$11+$C$13*$D$11+$F$13*((FE263+EW263)/MAX(FE263+EW263+FF263, 0.1)*$I$11+FF263/MAX(FE263+EW263+FF263, 0.1)*$J$11))/($B$13+$C$13+$F$13)</f>
        <v>0</v>
      </c>
      <c r="DJ263">
        <f>($B$13*$K$11+$C$13*$K$11+$F$13*((FE263+EW263)/MAX(FE263+EW263+FF263, 0.1)*$P$11+FF263/MAX(FE263+EW263+FF263, 0.1)*$Q$11))/($B$13+$C$13+$F$13)</f>
        <v>0</v>
      </c>
      <c r="DK263">
        <v>2.18</v>
      </c>
      <c r="DL263">
        <v>0.5</v>
      </c>
      <c r="DM263" t="s">
        <v>430</v>
      </c>
      <c r="DN263">
        <v>2</v>
      </c>
      <c r="DO263" t="b">
        <v>1</v>
      </c>
      <c r="DP263">
        <v>1679513047.214286</v>
      </c>
      <c r="DQ263">
        <v>813.968857142857</v>
      </c>
      <c r="DR263">
        <v>842.12625</v>
      </c>
      <c r="DS263">
        <v>9.407704285714287</v>
      </c>
      <c r="DT263">
        <v>9.198439642857142</v>
      </c>
      <c r="DU263">
        <v>814.8406428571428</v>
      </c>
      <c r="DV263">
        <v>9.379781071428571</v>
      </c>
      <c r="DW263">
        <v>500.0132857142856</v>
      </c>
      <c r="DX263">
        <v>89.95084999999997</v>
      </c>
      <c r="DY263">
        <v>0.1000463071428571</v>
      </c>
      <c r="DZ263">
        <v>18.92066785714286</v>
      </c>
      <c r="EA263">
        <v>19.96823571428571</v>
      </c>
      <c r="EB263">
        <v>999.9000000000002</v>
      </c>
      <c r="EC263">
        <v>0</v>
      </c>
      <c r="ED263">
        <v>0</v>
      </c>
      <c r="EE263">
        <v>9994.865357142857</v>
      </c>
      <c r="EF263">
        <v>0</v>
      </c>
      <c r="EG263">
        <v>12.45872142857142</v>
      </c>
      <c r="EH263">
        <v>-28.15743214285715</v>
      </c>
      <c r="EI263">
        <v>821.6989642857143</v>
      </c>
      <c r="EJ263">
        <v>849.9442142857142</v>
      </c>
      <c r="EK263">
        <v>0.2092638214285714</v>
      </c>
      <c r="EL263">
        <v>842.12625</v>
      </c>
      <c r="EM263">
        <v>9.198439642857142</v>
      </c>
      <c r="EN263">
        <v>0.8462309642857143</v>
      </c>
      <c r="EO263">
        <v>0.8274075714285714</v>
      </c>
      <c r="EP263">
        <v>4.507391071428571</v>
      </c>
      <c r="EQ263">
        <v>4.186396785714286</v>
      </c>
      <c r="ER263">
        <v>1999.963571428571</v>
      </c>
      <c r="ES263">
        <v>0.9799997142857141</v>
      </c>
      <c r="ET263">
        <v>0.02000056071428571</v>
      </c>
      <c r="EU263">
        <v>0</v>
      </c>
      <c r="EV263">
        <v>201.2048214285714</v>
      </c>
      <c r="EW263">
        <v>5.00078</v>
      </c>
      <c r="EX263">
        <v>3982.354642857143</v>
      </c>
      <c r="EY263">
        <v>16379.325</v>
      </c>
      <c r="EZ263">
        <v>38.20521428571429</v>
      </c>
      <c r="FA263">
        <v>39.35014285714285</v>
      </c>
      <c r="FB263">
        <v>39.23196428571428</v>
      </c>
      <c r="FC263">
        <v>38.63589285714285</v>
      </c>
      <c r="FD263">
        <v>38.69614285714285</v>
      </c>
      <c r="FE263">
        <v>1955.063571428572</v>
      </c>
      <c r="FF263">
        <v>39.9</v>
      </c>
      <c r="FG263">
        <v>0</v>
      </c>
      <c r="FH263">
        <v>1679513037.4</v>
      </c>
      <c r="FI263">
        <v>0</v>
      </c>
      <c r="FJ263">
        <v>201.1891923076923</v>
      </c>
      <c r="FK263">
        <v>0.2950085532065856</v>
      </c>
      <c r="FL263">
        <v>-6.848888875720502</v>
      </c>
      <c r="FM263">
        <v>3982.288846153846</v>
      </c>
      <c r="FN263">
        <v>15</v>
      </c>
      <c r="FO263">
        <v>0</v>
      </c>
      <c r="FP263" t="s">
        <v>431</v>
      </c>
      <c r="FQ263">
        <v>1679456443.1</v>
      </c>
      <c r="FR263">
        <v>1679456433.1</v>
      </c>
      <c r="FS263">
        <v>0</v>
      </c>
      <c r="FT263">
        <v>-0.109</v>
      </c>
      <c r="FU263">
        <v>0.019</v>
      </c>
      <c r="FV263">
        <v>-0.823</v>
      </c>
      <c r="FW263">
        <v>0.271</v>
      </c>
      <c r="FX263">
        <v>420</v>
      </c>
      <c r="FY263">
        <v>24</v>
      </c>
      <c r="FZ263">
        <v>0.71</v>
      </c>
      <c r="GA263">
        <v>0.25</v>
      </c>
      <c r="GB263">
        <v>-28.1863731707317</v>
      </c>
      <c r="GC263">
        <v>0.3109944250871356</v>
      </c>
      <c r="GD263">
        <v>0.07929347472427259</v>
      </c>
      <c r="GE263">
        <v>0</v>
      </c>
      <c r="GF263">
        <v>0.1985529268292683</v>
      </c>
      <c r="GG263">
        <v>0.1279969128919861</v>
      </c>
      <c r="GH263">
        <v>0.01709416744259929</v>
      </c>
      <c r="GI263">
        <v>1</v>
      </c>
      <c r="GJ263">
        <v>1</v>
      </c>
      <c r="GK263">
        <v>2</v>
      </c>
      <c r="GL263" t="s">
        <v>432</v>
      </c>
      <c r="GM263">
        <v>3.10115</v>
      </c>
      <c r="GN263">
        <v>2.73545</v>
      </c>
      <c r="GO263">
        <v>0.14341</v>
      </c>
      <c r="GP263">
        <v>0.146529</v>
      </c>
      <c r="GQ263">
        <v>0.0542281</v>
      </c>
      <c r="GR263">
        <v>0.0539341</v>
      </c>
      <c r="GS263">
        <v>22059.8</v>
      </c>
      <c r="GT263">
        <v>21704.2</v>
      </c>
      <c r="GU263">
        <v>26292.1</v>
      </c>
      <c r="GV263">
        <v>25760.1</v>
      </c>
      <c r="GW263">
        <v>39945.8</v>
      </c>
      <c r="GX263">
        <v>37208.6</v>
      </c>
      <c r="GY263">
        <v>46007.9</v>
      </c>
      <c r="GZ263">
        <v>42544.7</v>
      </c>
      <c r="HA263">
        <v>1.9192</v>
      </c>
      <c r="HB263">
        <v>1.9351</v>
      </c>
      <c r="HC263">
        <v>0.017561</v>
      </c>
      <c r="HD263">
        <v>0</v>
      </c>
      <c r="HE263">
        <v>19.672</v>
      </c>
      <c r="HF263">
        <v>999.9</v>
      </c>
      <c r="HG263">
        <v>33.9</v>
      </c>
      <c r="HH263">
        <v>29.8</v>
      </c>
      <c r="HI263">
        <v>15.8739</v>
      </c>
      <c r="HJ263">
        <v>61.2934</v>
      </c>
      <c r="HK263">
        <v>25.8454</v>
      </c>
      <c r="HL263">
        <v>1</v>
      </c>
      <c r="HM263">
        <v>-0.0907495</v>
      </c>
      <c r="HN263">
        <v>4.16539</v>
      </c>
      <c r="HO263">
        <v>20.2275</v>
      </c>
      <c r="HP263">
        <v>5.21594</v>
      </c>
      <c r="HQ263">
        <v>11.98</v>
      </c>
      <c r="HR263">
        <v>4.96475</v>
      </c>
      <c r="HS263">
        <v>3.27408</v>
      </c>
      <c r="HT263">
        <v>9999</v>
      </c>
      <c r="HU263">
        <v>9999</v>
      </c>
      <c r="HV263">
        <v>9999</v>
      </c>
      <c r="HW263">
        <v>936.9</v>
      </c>
      <c r="HX263">
        <v>1.86417</v>
      </c>
      <c r="HY263">
        <v>1.86016</v>
      </c>
      <c r="HZ263">
        <v>1.85837</v>
      </c>
      <c r="IA263">
        <v>1.85989</v>
      </c>
      <c r="IB263">
        <v>1.85989</v>
      </c>
      <c r="IC263">
        <v>1.85834</v>
      </c>
      <c r="ID263">
        <v>1.85737</v>
      </c>
      <c r="IE263">
        <v>1.85239</v>
      </c>
      <c r="IF263">
        <v>0</v>
      </c>
      <c r="IG263">
        <v>0</v>
      </c>
      <c r="IH263">
        <v>0</v>
      </c>
      <c r="II263">
        <v>0</v>
      </c>
      <c r="IJ263" t="s">
        <v>433</v>
      </c>
      <c r="IK263" t="s">
        <v>434</v>
      </c>
      <c r="IL263" t="s">
        <v>435</v>
      </c>
      <c r="IM263" t="s">
        <v>435</v>
      </c>
      <c r="IN263" t="s">
        <v>435</v>
      </c>
      <c r="IO263" t="s">
        <v>435</v>
      </c>
      <c r="IP263">
        <v>0</v>
      </c>
      <c r="IQ263">
        <v>100</v>
      </c>
      <c r="IR263">
        <v>100</v>
      </c>
      <c r="IS263">
        <v>-0.88</v>
      </c>
      <c r="IT263">
        <v>0.0278</v>
      </c>
      <c r="IU263">
        <v>-0.3228139330668147</v>
      </c>
      <c r="IV263">
        <v>-0.001399286051689175</v>
      </c>
      <c r="IW263">
        <v>1.297619083215453E-06</v>
      </c>
      <c r="IX263">
        <v>-4.997941095464379E-10</v>
      </c>
      <c r="IY263">
        <v>-0.005634625857734406</v>
      </c>
      <c r="IZ263">
        <v>-0.003512179546530375</v>
      </c>
      <c r="JA263">
        <v>0.0008073039280847738</v>
      </c>
      <c r="JB263">
        <v>-5.485301315548657E-06</v>
      </c>
      <c r="JC263">
        <v>2</v>
      </c>
      <c r="JD263">
        <v>1997</v>
      </c>
      <c r="JE263">
        <v>1</v>
      </c>
      <c r="JF263">
        <v>25</v>
      </c>
      <c r="JG263">
        <v>943.5</v>
      </c>
      <c r="JH263">
        <v>943.7</v>
      </c>
      <c r="JI263">
        <v>2.06787</v>
      </c>
      <c r="JJ263">
        <v>2.62451</v>
      </c>
      <c r="JK263">
        <v>1.49658</v>
      </c>
      <c r="JL263">
        <v>2.38892</v>
      </c>
      <c r="JM263">
        <v>1.54907</v>
      </c>
      <c r="JN263">
        <v>2.32422</v>
      </c>
      <c r="JO263">
        <v>34.715</v>
      </c>
      <c r="JP263">
        <v>24.1663</v>
      </c>
      <c r="JQ263">
        <v>18</v>
      </c>
      <c r="JR263">
        <v>489.59</v>
      </c>
      <c r="JS263">
        <v>511.688</v>
      </c>
      <c r="JT263">
        <v>15.1055</v>
      </c>
      <c r="JU263">
        <v>25.9711</v>
      </c>
      <c r="JV263">
        <v>29.9997</v>
      </c>
      <c r="JW263">
        <v>26.1505</v>
      </c>
      <c r="JX263">
        <v>26.1208</v>
      </c>
      <c r="JY263">
        <v>41.5029</v>
      </c>
      <c r="JZ263">
        <v>36.3046</v>
      </c>
      <c r="KA263">
        <v>33.6017</v>
      </c>
      <c r="KB263">
        <v>15.1153</v>
      </c>
      <c r="KC263">
        <v>887.87</v>
      </c>
      <c r="KD263">
        <v>9.24911</v>
      </c>
      <c r="KE263">
        <v>100.516</v>
      </c>
      <c r="KF263">
        <v>100.931</v>
      </c>
    </row>
    <row r="264" spans="1:292">
      <c r="A264">
        <v>246</v>
      </c>
      <c r="B264">
        <v>1679513060</v>
      </c>
      <c r="C264">
        <v>4472.5</v>
      </c>
      <c r="D264" t="s">
        <v>926</v>
      </c>
      <c r="E264" t="s">
        <v>927</v>
      </c>
      <c r="F264">
        <v>5</v>
      </c>
      <c r="G264" t="s">
        <v>821</v>
      </c>
      <c r="H264">
        <v>1679513052.5</v>
      </c>
      <c r="I264">
        <f>(J264)/1000</f>
        <v>0</v>
      </c>
      <c r="J264">
        <f>IF(DO264, AM264, AG264)</f>
        <v>0</v>
      </c>
      <c r="K264">
        <f>IF(DO264, AH264, AF264)</f>
        <v>0</v>
      </c>
      <c r="L264">
        <f>DQ264 - IF(AT264&gt;1, K264*DK264*100.0/(AV264*EE264), 0)</f>
        <v>0</v>
      </c>
      <c r="M264">
        <f>((S264-I264/2)*L264-K264)/(S264+I264/2)</f>
        <v>0</v>
      </c>
      <c r="N264">
        <f>M264*(DX264+DY264)/1000.0</f>
        <v>0</v>
      </c>
      <c r="O264">
        <f>(DQ264 - IF(AT264&gt;1, K264*DK264*100.0/(AV264*EE264), 0))*(DX264+DY264)/1000.0</f>
        <v>0</v>
      </c>
      <c r="P264">
        <f>2.0/((1/R264-1/Q264)+SIGN(R264)*SQRT((1/R264-1/Q264)*(1/R264-1/Q264) + 4*DL264/((DL264+1)*(DL264+1))*(2*1/R264*1/Q264-1/Q264*1/Q264)))</f>
        <v>0</v>
      </c>
      <c r="Q264">
        <f>IF(LEFT(DM264,1)&lt;&gt;"0",IF(LEFT(DM264,1)="1",3.0,DN264),$D$5+$E$5*(EE264*DX264/($K$5*1000))+$F$5*(EE264*DX264/($K$5*1000))*MAX(MIN(DK264,$J$5),$I$5)*MAX(MIN(DK264,$J$5),$I$5)+$G$5*MAX(MIN(DK264,$J$5),$I$5)*(EE264*DX264/($K$5*1000))+$H$5*(EE264*DX264/($K$5*1000))*(EE264*DX264/($K$5*1000)))</f>
        <v>0</v>
      </c>
      <c r="R264">
        <f>I264*(1000-(1000*0.61365*exp(17.502*V264/(240.97+V264))/(DX264+DY264)+DS264)/2)/(1000*0.61365*exp(17.502*V264/(240.97+V264))/(DX264+DY264)-DS264)</f>
        <v>0</v>
      </c>
      <c r="S264">
        <f>1/((DL264+1)/(P264/1.6)+1/(Q264/1.37)) + DL264/((DL264+1)/(P264/1.6) + DL264/(Q264/1.37))</f>
        <v>0</v>
      </c>
      <c r="T264">
        <f>(DG264*DJ264)</f>
        <v>0</v>
      </c>
      <c r="U264">
        <f>(DZ264+(T264+2*0.95*5.67E-8*(((DZ264+$B$9)+273)^4-(DZ264+273)^4)-44100*I264)/(1.84*29.3*Q264+8*0.95*5.67E-8*(DZ264+273)^3))</f>
        <v>0</v>
      </c>
      <c r="V264">
        <f>($C$9*EA264+$D$9*EB264+$E$9*U264)</f>
        <v>0</v>
      </c>
      <c r="W264">
        <f>0.61365*exp(17.502*V264/(240.97+V264))</f>
        <v>0</v>
      </c>
      <c r="X264">
        <f>(Y264/Z264*100)</f>
        <v>0</v>
      </c>
      <c r="Y264">
        <f>DS264*(DX264+DY264)/1000</f>
        <v>0</v>
      </c>
      <c r="Z264">
        <f>0.61365*exp(17.502*DZ264/(240.97+DZ264))</f>
        <v>0</v>
      </c>
      <c r="AA264">
        <f>(W264-DS264*(DX264+DY264)/1000)</f>
        <v>0</v>
      </c>
      <c r="AB264">
        <f>(-I264*44100)</f>
        <v>0</v>
      </c>
      <c r="AC264">
        <f>2*29.3*Q264*0.92*(DZ264-V264)</f>
        <v>0</v>
      </c>
      <c r="AD264">
        <f>2*0.95*5.67E-8*(((DZ264+$B$9)+273)^4-(V264+273)^4)</f>
        <v>0</v>
      </c>
      <c r="AE264">
        <f>T264+AD264+AB264+AC264</f>
        <v>0</v>
      </c>
      <c r="AF264">
        <f>DW264*AT264*(DR264-DQ264*(1000-AT264*DT264)/(1000-AT264*DS264))/(100*DK264)</f>
        <v>0</v>
      </c>
      <c r="AG264">
        <f>1000*DW264*AT264*(DS264-DT264)/(100*DK264*(1000-AT264*DS264))</f>
        <v>0</v>
      </c>
      <c r="AH264">
        <f>(AI264 - AJ264 - DX264*1E3/(8.314*(DZ264+273.15)) * AL264/DW264 * AK264) * DW264/(100*DK264) * (1000 - DT264)/1000</f>
        <v>0</v>
      </c>
      <c r="AI264">
        <v>882.5670600315757</v>
      </c>
      <c r="AJ264">
        <v>863.2587636363636</v>
      </c>
      <c r="AK264">
        <v>3.393089687229729</v>
      </c>
      <c r="AL264">
        <v>67.30913549146528</v>
      </c>
      <c r="AM264">
        <f>(AO264 - AN264 + DX264*1E3/(8.314*(DZ264+273.15)) * AQ264/DW264 * AP264) * DW264/(100*DK264) * 1000/(1000 - AO264)</f>
        <v>0</v>
      </c>
      <c r="AN264">
        <v>9.157971924311621</v>
      </c>
      <c r="AO264">
        <v>9.376546969696969</v>
      </c>
      <c r="AP264">
        <v>-3.491589620946864E-05</v>
      </c>
      <c r="AQ264">
        <v>94.11788988098148</v>
      </c>
      <c r="AR264">
        <v>0</v>
      </c>
      <c r="AS264">
        <v>0</v>
      </c>
      <c r="AT264">
        <f>IF(AR264*$H$15&gt;=AV264,1.0,(AV264/(AV264-AR264*$H$15)))</f>
        <v>0</v>
      </c>
      <c r="AU264">
        <f>(AT264-1)*100</f>
        <v>0</v>
      </c>
      <c r="AV264">
        <f>MAX(0,($B$15+$C$15*EE264)/(1+$D$15*EE264)*DX264/(DZ264+273)*$E$15)</f>
        <v>0</v>
      </c>
      <c r="AW264" t="s">
        <v>429</v>
      </c>
      <c r="AX264" t="s">
        <v>429</v>
      </c>
      <c r="AY264">
        <v>0</v>
      </c>
      <c r="AZ264">
        <v>0</v>
      </c>
      <c r="BA264">
        <f>1-AY264/AZ264</f>
        <v>0</v>
      </c>
      <c r="BB264">
        <v>0</v>
      </c>
      <c r="BC264" t="s">
        <v>429</v>
      </c>
      <c r="BD264" t="s">
        <v>429</v>
      </c>
      <c r="BE264">
        <v>0</v>
      </c>
      <c r="BF264">
        <v>0</v>
      </c>
      <c r="BG264">
        <f>1-BE264/BF264</f>
        <v>0</v>
      </c>
      <c r="BH264">
        <v>0.5</v>
      </c>
      <c r="BI264">
        <f>DH264</f>
        <v>0</v>
      </c>
      <c r="BJ264">
        <f>K264</f>
        <v>0</v>
      </c>
      <c r="BK264">
        <f>BG264*BH264*BI264</f>
        <v>0</v>
      </c>
      <c r="BL264">
        <f>(BJ264-BB264)/BI264</f>
        <v>0</v>
      </c>
      <c r="BM264">
        <f>(AZ264-BF264)/BF264</f>
        <v>0</v>
      </c>
      <c r="BN264">
        <f>AY264/(BA264+AY264/BF264)</f>
        <v>0</v>
      </c>
      <c r="BO264" t="s">
        <v>429</v>
      </c>
      <c r="BP264">
        <v>0</v>
      </c>
      <c r="BQ264">
        <f>IF(BP264&lt;&gt;0, BP264, BN264)</f>
        <v>0</v>
      </c>
      <c r="BR264">
        <f>1-BQ264/BF264</f>
        <v>0</v>
      </c>
      <c r="BS264">
        <f>(BF264-BE264)/(BF264-BQ264)</f>
        <v>0</v>
      </c>
      <c r="BT264">
        <f>(AZ264-BF264)/(AZ264-BQ264)</f>
        <v>0</v>
      </c>
      <c r="BU264">
        <f>(BF264-BE264)/(BF264-AY264)</f>
        <v>0</v>
      </c>
      <c r="BV264">
        <f>(AZ264-BF264)/(AZ264-AY264)</f>
        <v>0</v>
      </c>
      <c r="BW264">
        <f>(BS264*BQ264/BE264)</f>
        <v>0</v>
      </c>
      <c r="BX264">
        <f>(1-BW264)</f>
        <v>0</v>
      </c>
      <c r="DG264">
        <f>$B$13*EF264+$C$13*EG264+$F$13*ER264*(1-EU264)</f>
        <v>0</v>
      </c>
      <c r="DH264">
        <f>DG264*DI264</f>
        <v>0</v>
      </c>
      <c r="DI264">
        <f>($B$13*$D$11+$C$13*$D$11+$F$13*((FE264+EW264)/MAX(FE264+EW264+FF264, 0.1)*$I$11+FF264/MAX(FE264+EW264+FF264, 0.1)*$J$11))/($B$13+$C$13+$F$13)</f>
        <v>0</v>
      </c>
      <c r="DJ264">
        <f>($B$13*$K$11+$C$13*$K$11+$F$13*((FE264+EW264)/MAX(FE264+EW264+FF264, 0.1)*$P$11+FF264/MAX(FE264+EW264+FF264, 0.1)*$Q$11))/($B$13+$C$13+$F$13)</f>
        <v>0</v>
      </c>
      <c r="DK264">
        <v>2.18</v>
      </c>
      <c r="DL264">
        <v>0.5</v>
      </c>
      <c r="DM264" t="s">
        <v>430</v>
      </c>
      <c r="DN264">
        <v>2</v>
      </c>
      <c r="DO264" t="b">
        <v>1</v>
      </c>
      <c r="DP264">
        <v>1679513052.5</v>
      </c>
      <c r="DQ264">
        <v>831.6623703703704</v>
      </c>
      <c r="DR264">
        <v>859.8689259259257</v>
      </c>
      <c r="DS264">
        <v>9.39546</v>
      </c>
      <c r="DT264">
        <v>9.182071111111112</v>
      </c>
      <c r="DU264">
        <v>832.5390740740741</v>
      </c>
      <c r="DV264">
        <v>9.36766037037037</v>
      </c>
      <c r="DW264">
        <v>499.9966666666667</v>
      </c>
      <c r="DX264">
        <v>89.95044814814817</v>
      </c>
      <c r="DY264">
        <v>0.1000049222222222</v>
      </c>
      <c r="DZ264">
        <v>18.92112592592592</v>
      </c>
      <c r="EA264">
        <v>19.96900740740741</v>
      </c>
      <c r="EB264">
        <v>999.9000000000001</v>
      </c>
      <c r="EC264">
        <v>0</v>
      </c>
      <c r="ED264">
        <v>0</v>
      </c>
      <c r="EE264">
        <v>9995.297037037035</v>
      </c>
      <c r="EF264">
        <v>0</v>
      </c>
      <c r="EG264">
        <v>12.45878148148148</v>
      </c>
      <c r="EH264">
        <v>-28.20658888888889</v>
      </c>
      <c r="EI264">
        <v>839.5501111111112</v>
      </c>
      <c r="EJ264">
        <v>867.8372962962965</v>
      </c>
      <c r="EK264">
        <v>0.2133883703703704</v>
      </c>
      <c r="EL264">
        <v>859.8689259259257</v>
      </c>
      <c r="EM264">
        <v>9.182071111111112</v>
      </c>
      <c r="EN264">
        <v>0.8451258148148149</v>
      </c>
      <c r="EO264">
        <v>0.8259315555555555</v>
      </c>
      <c r="EP264">
        <v>4.488722962962963</v>
      </c>
      <c r="EQ264">
        <v>4.160951481481481</v>
      </c>
      <c r="ER264">
        <v>1999.975185185185</v>
      </c>
      <c r="ES264">
        <v>0.9799996666666667</v>
      </c>
      <c r="ET264">
        <v>0.02000061851851852</v>
      </c>
      <c r="EU264">
        <v>0</v>
      </c>
      <c r="EV264">
        <v>201.1359259259259</v>
      </c>
      <c r="EW264">
        <v>5.00078</v>
      </c>
      <c r="EX264">
        <v>3981.737777777778</v>
      </c>
      <c r="EY264">
        <v>16379.42222222222</v>
      </c>
      <c r="EZ264">
        <v>38.1572962962963</v>
      </c>
      <c r="FA264">
        <v>39.30525925925926</v>
      </c>
      <c r="FB264">
        <v>39.21044444444445</v>
      </c>
      <c r="FC264">
        <v>38.58077777777778</v>
      </c>
      <c r="FD264">
        <v>38.64781481481482</v>
      </c>
      <c r="FE264">
        <v>1955.075185185185</v>
      </c>
      <c r="FF264">
        <v>39.9</v>
      </c>
      <c r="FG264">
        <v>0</v>
      </c>
      <c r="FH264">
        <v>1679513042.2</v>
      </c>
      <c r="FI264">
        <v>0</v>
      </c>
      <c r="FJ264">
        <v>201.1307307692308</v>
      </c>
      <c r="FK264">
        <v>-0.3170256391127858</v>
      </c>
      <c r="FL264">
        <v>-4.743589757609346</v>
      </c>
      <c r="FM264">
        <v>3981.734230769231</v>
      </c>
      <c r="FN264">
        <v>15</v>
      </c>
      <c r="FO264">
        <v>0</v>
      </c>
      <c r="FP264" t="s">
        <v>431</v>
      </c>
      <c r="FQ264">
        <v>1679456443.1</v>
      </c>
      <c r="FR264">
        <v>1679456433.1</v>
      </c>
      <c r="FS264">
        <v>0</v>
      </c>
      <c r="FT264">
        <v>-0.109</v>
      </c>
      <c r="FU264">
        <v>0.019</v>
      </c>
      <c r="FV264">
        <v>-0.823</v>
      </c>
      <c r="FW264">
        <v>0.271</v>
      </c>
      <c r="FX264">
        <v>420</v>
      </c>
      <c r="FY264">
        <v>24</v>
      </c>
      <c r="FZ264">
        <v>0.71</v>
      </c>
      <c r="GA264">
        <v>0.25</v>
      </c>
      <c r="GB264">
        <v>-28.1859875</v>
      </c>
      <c r="GC264">
        <v>-0.4560506566603725</v>
      </c>
      <c r="GD264">
        <v>0.07256379327012875</v>
      </c>
      <c r="GE264">
        <v>0</v>
      </c>
      <c r="GF264">
        <v>0.21212015</v>
      </c>
      <c r="GG264">
        <v>0.0522766378986863</v>
      </c>
      <c r="GH264">
        <v>0.01037485309185147</v>
      </c>
      <c r="GI264">
        <v>1</v>
      </c>
      <c r="GJ264">
        <v>1</v>
      </c>
      <c r="GK264">
        <v>2</v>
      </c>
      <c r="GL264" t="s">
        <v>432</v>
      </c>
      <c r="GM264">
        <v>3.10113</v>
      </c>
      <c r="GN264">
        <v>2.73538</v>
      </c>
      <c r="GO264">
        <v>0.145284</v>
      </c>
      <c r="GP264">
        <v>0.148367</v>
      </c>
      <c r="GQ264">
        <v>0.054146</v>
      </c>
      <c r="GR264">
        <v>0.0539552</v>
      </c>
      <c r="GS264">
        <v>22011.8</v>
      </c>
      <c r="GT264">
        <v>21657.5</v>
      </c>
      <c r="GU264">
        <v>26292.3</v>
      </c>
      <c r="GV264">
        <v>25760.1</v>
      </c>
      <c r="GW264">
        <v>39949.7</v>
      </c>
      <c r="GX264">
        <v>37208.1</v>
      </c>
      <c r="GY264">
        <v>46008.1</v>
      </c>
      <c r="GZ264">
        <v>42544.9</v>
      </c>
      <c r="HA264">
        <v>1.9192</v>
      </c>
      <c r="HB264">
        <v>1.93527</v>
      </c>
      <c r="HC264">
        <v>0.0182875</v>
      </c>
      <c r="HD264">
        <v>0</v>
      </c>
      <c r="HE264">
        <v>19.6713</v>
      </c>
      <c r="HF264">
        <v>999.9</v>
      </c>
      <c r="HG264">
        <v>33.8</v>
      </c>
      <c r="HH264">
        <v>29.8</v>
      </c>
      <c r="HI264">
        <v>15.8266</v>
      </c>
      <c r="HJ264">
        <v>60.7934</v>
      </c>
      <c r="HK264">
        <v>25.8133</v>
      </c>
      <c r="HL264">
        <v>1</v>
      </c>
      <c r="HM264">
        <v>-0.09107469999999999</v>
      </c>
      <c r="HN264">
        <v>4.13834</v>
      </c>
      <c r="HO264">
        <v>20.228</v>
      </c>
      <c r="HP264">
        <v>5.21639</v>
      </c>
      <c r="HQ264">
        <v>11.98</v>
      </c>
      <c r="HR264">
        <v>4.9648</v>
      </c>
      <c r="HS264">
        <v>3.27408</v>
      </c>
      <c r="HT264">
        <v>9999</v>
      </c>
      <c r="HU264">
        <v>9999</v>
      </c>
      <c r="HV264">
        <v>9999</v>
      </c>
      <c r="HW264">
        <v>936.9</v>
      </c>
      <c r="HX264">
        <v>1.86417</v>
      </c>
      <c r="HY264">
        <v>1.86015</v>
      </c>
      <c r="HZ264">
        <v>1.85837</v>
      </c>
      <c r="IA264">
        <v>1.85988</v>
      </c>
      <c r="IB264">
        <v>1.85989</v>
      </c>
      <c r="IC264">
        <v>1.85834</v>
      </c>
      <c r="ID264">
        <v>1.85736</v>
      </c>
      <c r="IE264">
        <v>1.85237</v>
      </c>
      <c r="IF264">
        <v>0</v>
      </c>
      <c r="IG264">
        <v>0</v>
      </c>
      <c r="IH264">
        <v>0</v>
      </c>
      <c r="II264">
        <v>0</v>
      </c>
      <c r="IJ264" t="s">
        <v>433</v>
      </c>
      <c r="IK264" t="s">
        <v>434</v>
      </c>
      <c r="IL264" t="s">
        <v>435</v>
      </c>
      <c r="IM264" t="s">
        <v>435</v>
      </c>
      <c r="IN264" t="s">
        <v>435</v>
      </c>
      <c r="IO264" t="s">
        <v>435</v>
      </c>
      <c r="IP264">
        <v>0</v>
      </c>
      <c r="IQ264">
        <v>100</v>
      </c>
      <c r="IR264">
        <v>100</v>
      </c>
      <c r="IS264">
        <v>-0.884</v>
      </c>
      <c r="IT264">
        <v>0.0276</v>
      </c>
      <c r="IU264">
        <v>-0.3228139330668147</v>
      </c>
      <c r="IV264">
        <v>-0.001399286051689175</v>
      </c>
      <c r="IW264">
        <v>1.297619083215453E-06</v>
      </c>
      <c r="IX264">
        <v>-4.997941095464379E-10</v>
      </c>
      <c r="IY264">
        <v>-0.005634625857734406</v>
      </c>
      <c r="IZ264">
        <v>-0.003512179546530375</v>
      </c>
      <c r="JA264">
        <v>0.0008073039280847738</v>
      </c>
      <c r="JB264">
        <v>-5.485301315548657E-06</v>
      </c>
      <c r="JC264">
        <v>2</v>
      </c>
      <c r="JD264">
        <v>1997</v>
      </c>
      <c r="JE264">
        <v>1</v>
      </c>
      <c r="JF264">
        <v>25</v>
      </c>
      <c r="JG264">
        <v>943.6</v>
      </c>
      <c r="JH264">
        <v>943.8</v>
      </c>
      <c r="JI264">
        <v>2.10083</v>
      </c>
      <c r="JJ264">
        <v>2.62085</v>
      </c>
      <c r="JK264">
        <v>1.49658</v>
      </c>
      <c r="JL264">
        <v>2.39014</v>
      </c>
      <c r="JM264">
        <v>1.54907</v>
      </c>
      <c r="JN264">
        <v>2.34253</v>
      </c>
      <c r="JO264">
        <v>34.7379</v>
      </c>
      <c r="JP264">
        <v>24.1663</v>
      </c>
      <c r="JQ264">
        <v>18</v>
      </c>
      <c r="JR264">
        <v>489.56</v>
      </c>
      <c r="JS264">
        <v>511.77</v>
      </c>
      <c r="JT264">
        <v>15.1262</v>
      </c>
      <c r="JU264">
        <v>25.9682</v>
      </c>
      <c r="JV264">
        <v>29.9997</v>
      </c>
      <c r="JW264">
        <v>26.1467</v>
      </c>
      <c r="JX264">
        <v>26.117</v>
      </c>
      <c r="JY264">
        <v>42.1685</v>
      </c>
      <c r="JZ264">
        <v>36.3046</v>
      </c>
      <c r="KA264">
        <v>33.6017</v>
      </c>
      <c r="KB264">
        <v>15.1389</v>
      </c>
      <c r="KC264">
        <v>907.907</v>
      </c>
      <c r="KD264">
        <v>9.25385</v>
      </c>
      <c r="KE264">
        <v>100.517</v>
      </c>
      <c r="KF264">
        <v>100.931</v>
      </c>
    </row>
    <row r="265" spans="1:292">
      <c r="A265">
        <v>247</v>
      </c>
      <c r="B265">
        <v>1679513065</v>
      </c>
      <c r="C265">
        <v>4477.5</v>
      </c>
      <c r="D265" t="s">
        <v>928</v>
      </c>
      <c r="E265" t="s">
        <v>929</v>
      </c>
      <c r="F265">
        <v>5</v>
      </c>
      <c r="G265" t="s">
        <v>821</v>
      </c>
      <c r="H265">
        <v>1679513057.214286</v>
      </c>
      <c r="I265">
        <f>(J265)/1000</f>
        <v>0</v>
      </c>
      <c r="J265">
        <f>IF(DO265, AM265, AG265)</f>
        <v>0</v>
      </c>
      <c r="K265">
        <f>IF(DO265, AH265, AF265)</f>
        <v>0</v>
      </c>
      <c r="L265">
        <f>DQ265 - IF(AT265&gt;1, K265*DK265*100.0/(AV265*EE265), 0)</f>
        <v>0</v>
      </c>
      <c r="M265">
        <f>((S265-I265/2)*L265-K265)/(S265+I265/2)</f>
        <v>0</v>
      </c>
      <c r="N265">
        <f>M265*(DX265+DY265)/1000.0</f>
        <v>0</v>
      </c>
      <c r="O265">
        <f>(DQ265 - IF(AT265&gt;1, K265*DK265*100.0/(AV265*EE265), 0))*(DX265+DY265)/1000.0</f>
        <v>0</v>
      </c>
      <c r="P265">
        <f>2.0/((1/R265-1/Q265)+SIGN(R265)*SQRT((1/R265-1/Q265)*(1/R265-1/Q265) + 4*DL265/((DL265+1)*(DL265+1))*(2*1/R265*1/Q265-1/Q265*1/Q265)))</f>
        <v>0</v>
      </c>
      <c r="Q265">
        <f>IF(LEFT(DM265,1)&lt;&gt;"0",IF(LEFT(DM265,1)="1",3.0,DN265),$D$5+$E$5*(EE265*DX265/($K$5*1000))+$F$5*(EE265*DX265/($K$5*1000))*MAX(MIN(DK265,$J$5),$I$5)*MAX(MIN(DK265,$J$5),$I$5)+$G$5*MAX(MIN(DK265,$J$5),$I$5)*(EE265*DX265/($K$5*1000))+$H$5*(EE265*DX265/($K$5*1000))*(EE265*DX265/($K$5*1000)))</f>
        <v>0</v>
      </c>
      <c r="R265">
        <f>I265*(1000-(1000*0.61365*exp(17.502*V265/(240.97+V265))/(DX265+DY265)+DS265)/2)/(1000*0.61365*exp(17.502*V265/(240.97+V265))/(DX265+DY265)-DS265)</f>
        <v>0</v>
      </c>
      <c r="S265">
        <f>1/((DL265+1)/(P265/1.6)+1/(Q265/1.37)) + DL265/((DL265+1)/(P265/1.6) + DL265/(Q265/1.37))</f>
        <v>0</v>
      </c>
      <c r="T265">
        <f>(DG265*DJ265)</f>
        <v>0</v>
      </c>
      <c r="U265">
        <f>(DZ265+(T265+2*0.95*5.67E-8*(((DZ265+$B$9)+273)^4-(DZ265+273)^4)-44100*I265)/(1.84*29.3*Q265+8*0.95*5.67E-8*(DZ265+273)^3))</f>
        <v>0</v>
      </c>
      <c r="V265">
        <f>($C$9*EA265+$D$9*EB265+$E$9*U265)</f>
        <v>0</v>
      </c>
      <c r="W265">
        <f>0.61365*exp(17.502*V265/(240.97+V265))</f>
        <v>0</v>
      </c>
      <c r="X265">
        <f>(Y265/Z265*100)</f>
        <v>0</v>
      </c>
      <c r="Y265">
        <f>DS265*(DX265+DY265)/1000</f>
        <v>0</v>
      </c>
      <c r="Z265">
        <f>0.61365*exp(17.502*DZ265/(240.97+DZ265))</f>
        <v>0</v>
      </c>
      <c r="AA265">
        <f>(W265-DS265*(DX265+DY265)/1000)</f>
        <v>0</v>
      </c>
      <c r="AB265">
        <f>(-I265*44100)</f>
        <v>0</v>
      </c>
      <c r="AC265">
        <f>2*29.3*Q265*0.92*(DZ265-V265)</f>
        <v>0</v>
      </c>
      <c r="AD265">
        <f>2*0.95*5.67E-8*(((DZ265+$B$9)+273)^4-(V265+273)^4)</f>
        <v>0</v>
      </c>
      <c r="AE265">
        <f>T265+AD265+AB265+AC265</f>
        <v>0</v>
      </c>
      <c r="AF265">
        <f>DW265*AT265*(DR265-DQ265*(1000-AT265*DT265)/(1000-AT265*DS265))/(100*DK265)</f>
        <v>0</v>
      </c>
      <c r="AG265">
        <f>1000*DW265*AT265*(DS265-DT265)/(100*DK265*(1000-AT265*DS265))</f>
        <v>0</v>
      </c>
      <c r="AH265">
        <f>(AI265 - AJ265 - DX265*1E3/(8.314*(DZ265+273.15)) * AL265/DW265 * AK265) * DW265/(100*DK265) * (1000 - DT265)/1000</f>
        <v>0</v>
      </c>
      <c r="AI265">
        <v>899.3122630763404</v>
      </c>
      <c r="AJ265">
        <v>879.9932363636364</v>
      </c>
      <c r="AK265">
        <v>3.349330975651831</v>
      </c>
      <c r="AL265">
        <v>67.30913549146528</v>
      </c>
      <c r="AM265">
        <f>(AO265 - AN265 + DX265*1E3/(8.314*(DZ265+273.15)) * AQ265/DW265 * AP265) * DW265/(100*DK265) * 1000/(1000 - AO265)</f>
        <v>0</v>
      </c>
      <c r="AN265">
        <v>9.181598072079968</v>
      </c>
      <c r="AO265">
        <v>9.374205151515154</v>
      </c>
      <c r="AP265">
        <v>-3.006974207269082E-06</v>
      </c>
      <c r="AQ265">
        <v>94.11788988098148</v>
      </c>
      <c r="AR265">
        <v>0</v>
      </c>
      <c r="AS265">
        <v>0</v>
      </c>
      <c r="AT265">
        <f>IF(AR265*$H$15&gt;=AV265,1.0,(AV265/(AV265-AR265*$H$15)))</f>
        <v>0</v>
      </c>
      <c r="AU265">
        <f>(AT265-1)*100</f>
        <v>0</v>
      </c>
      <c r="AV265">
        <f>MAX(0,($B$15+$C$15*EE265)/(1+$D$15*EE265)*DX265/(DZ265+273)*$E$15)</f>
        <v>0</v>
      </c>
      <c r="AW265" t="s">
        <v>429</v>
      </c>
      <c r="AX265" t="s">
        <v>429</v>
      </c>
      <c r="AY265">
        <v>0</v>
      </c>
      <c r="AZ265">
        <v>0</v>
      </c>
      <c r="BA265">
        <f>1-AY265/AZ265</f>
        <v>0</v>
      </c>
      <c r="BB265">
        <v>0</v>
      </c>
      <c r="BC265" t="s">
        <v>429</v>
      </c>
      <c r="BD265" t="s">
        <v>429</v>
      </c>
      <c r="BE265">
        <v>0</v>
      </c>
      <c r="BF265">
        <v>0</v>
      </c>
      <c r="BG265">
        <f>1-BE265/BF265</f>
        <v>0</v>
      </c>
      <c r="BH265">
        <v>0.5</v>
      </c>
      <c r="BI265">
        <f>DH265</f>
        <v>0</v>
      </c>
      <c r="BJ265">
        <f>K265</f>
        <v>0</v>
      </c>
      <c r="BK265">
        <f>BG265*BH265*BI265</f>
        <v>0</v>
      </c>
      <c r="BL265">
        <f>(BJ265-BB265)/BI265</f>
        <v>0</v>
      </c>
      <c r="BM265">
        <f>(AZ265-BF265)/BF265</f>
        <v>0</v>
      </c>
      <c r="BN265">
        <f>AY265/(BA265+AY265/BF265)</f>
        <v>0</v>
      </c>
      <c r="BO265" t="s">
        <v>429</v>
      </c>
      <c r="BP265">
        <v>0</v>
      </c>
      <c r="BQ265">
        <f>IF(BP265&lt;&gt;0, BP265, BN265)</f>
        <v>0</v>
      </c>
      <c r="BR265">
        <f>1-BQ265/BF265</f>
        <v>0</v>
      </c>
      <c r="BS265">
        <f>(BF265-BE265)/(BF265-BQ265)</f>
        <v>0</v>
      </c>
      <c r="BT265">
        <f>(AZ265-BF265)/(AZ265-BQ265)</f>
        <v>0</v>
      </c>
      <c r="BU265">
        <f>(BF265-BE265)/(BF265-AY265)</f>
        <v>0</v>
      </c>
      <c r="BV265">
        <f>(AZ265-BF265)/(AZ265-AY265)</f>
        <v>0</v>
      </c>
      <c r="BW265">
        <f>(BS265*BQ265/BE265)</f>
        <v>0</v>
      </c>
      <c r="BX265">
        <f>(1-BW265)</f>
        <v>0</v>
      </c>
      <c r="DG265">
        <f>$B$13*EF265+$C$13*EG265+$F$13*ER265*(1-EU265)</f>
        <v>0</v>
      </c>
      <c r="DH265">
        <f>DG265*DI265</f>
        <v>0</v>
      </c>
      <c r="DI265">
        <f>($B$13*$D$11+$C$13*$D$11+$F$13*((FE265+EW265)/MAX(FE265+EW265+FF265, 0.1)*$I$11+FF265/MAX(FE265+EW265+FF265, 0.1)*$J$11))/($B$13+$C$13+$F$13)</f>
        <v>0</v>
      </c>
      <c r="DJ265">
        <f>($B$13*$K$11+$C$13*$K$11+$F$13*((FE265+EW265)/MAX(FE265+EW265+FF265, 0.1)*$P$11+FF265/MAX(FE265+EW265+FF265, 0.1)*$Q$11))/($B$13+$C$13+$F$13)</f>
        <v>0</v>
      </c>
      <c r="DK265">
        <v>2.18</v>
      </c>
      <c r="DL265">
        <v>0.5</v>
      </c>
      <c r="DM265" t="s">
        <v>430</v>
      </c>
      <c r="DN265">
        <v>2</v>
      </c>
      <c r="DO265" t="b">
        <v>1</v>
      </c>
      <c r="DP265">
        <v>1679513057.214286</v>
      </c>
      <c r="DQ265">
        <v>847.4383571428569</v>
      </c>
      <c r="DR265">
        <v>875.6484642857142</v>
      </c>
      <c r="DS265">
        <v>9.385705</v>
      </c>
      <c r="DT265">
        <v>9.178693214285714</v>
      </c>
      <c r="DU265">
        <v>848.3194285714287</v>
      </c>
      <c r="DV265">
        <v>9.358004285714285</v>
      </c>
      <c r="DW265">
        <v>500.0244285714285</v>
      </c>
      <c r="DX265">
        <v>89.95025714285715</v>
      </c>
      <c r="DY265">
        <v>0.09997919999999998</v>
      </c>
      <c r="DZ265">
        <v>18.92225357142857</v>
      </c>
      <c r="EA265">
        <v>19.97416428571428</v>
      </c>
      <c r="EB265">
        <v>999.9000000000002</v>
      </c>
      <c r="EC265">
        <v>0</v>
      </c>
      <c r="ED265">
        <v>0</v>
      </c>
      <c r="EE265">
        <v>9993.098571428573</v>
      </c>
      <c r="EF265">
        <v>0</v>
      </c>
      <c r="EG265">
        <v>12.46266428571428</v>
      </c>
      <c r="EH265">
        <v>-28.21011428571428</v>
      </c>
      <c r="EI265">
        <v>855.4673214285713</v>
      </c>
      <c r="EJ265">
        <v>883.760107142857</v>
      </c>
      <c r="EK265">
        <v>0.2070125357142857</v>
      </c>
      <c r="EL265">
        <v>875.6484642857142</v>
      </c>
      <c r="EM265">
        <v>9.178693214285714</v>
      </c>
      <c r="EN265">
        <v>0.8442466785714285</v>
      </c>
      <c r="EO265">
        <v>0.8256259642857143</v>
      </c>
      <c r="EP265">
        <v>4.4738525</v>
      </c>
      <c r="EQ265">
        <v>4.155682142857143</v>
      </c>
      <c r="ER265">
        <v>1999.982857142857</v>
      </c>
      <c r="ES265">
        <v>0.9799996071428571</v>
      </c>
      <c r="ET265">
        <v>0.02000068571428571</v>
      </c>
      <c r="EU265">
        <v>0</v>
      </c>
      <c r="EV265">
        <v>201.1280714285715</v>
      </c>
      <c r="EW265">
        <v>5.00078</v>
      </c>
      <c r="EX265">
        <v>3981.23357142857</v>
      </c>
      <c r="EY265">
        <v>16379.5</v>
      </c>
      <c r="EZ265">
        <v>38.10467857142856</v>
      </c>
      <c r="FA265">
        <v>39.27207142857143</v>
      </c>
      <c r="FB265">
        <v>39.14932142857143</v>
      </c>
      <c r="FC265">
        <v>38.55117857142857</v>
      </c>
      <c r="FD265">
        <v>38.60014285714285</v>
      </c>
      <c r="FE265">
        <v>1955.082857142857</v>
      </c>
      <c r="FF265">
        <v>39.9</v>
      </c>
      <c r="FG265">
        <v>0</v>
      </c>
      <c r="FH265">
        <v>1679513047</v>
      </c>
      <c r="FI265">
        <v>0</v>
      </c>
      <c r="FJ265">
        <v>201.1274230769231</v>
      </c>
      <c r="FK265">
        <v>-0.5801367490984359</v>
      </c>
      <c r="FL265">
        <v>-7.451282036730362</v>
      </c>
      <c r="FM265">
        <v>3981.251923076923</v>
      </c>
      <c r="FN265">
        <v>15</v>
      </c>
      <c r="FO265">
        <v>0</v>
      </c>
      <c r="FP265" t="s">
        <v>431</v>
      </c>
      <c r="FQ265">
        <v>1679456443.1</v>
      </c>
      <c r="FR265">
        <v>1679456433.1</v>
      </c>
      <c r="FS265">
        <v>0</v>
      </c>
      <c r="FT265">
        <v>-0.109</v>
      </c>
      <c r="FU265">
        <v>0.019</v>
      </c>
      <c r="FV265">
        <v>-0.823</v>
      </c>
      <c r="FW265">
        <v>0.271</v>
      </c>
      <c r="FX265">
        <v>420</v>
      </c>
      <c r="FY265">
        <v>24</v>
      </c>
      <c r="FZ265">
        <v>0.71</v>
      </c>
      <c r="GA265">
        <v>0.25</v>
      </c>
      <c r="GB265">
        <v>-28.20726341463415</v>
      </c>
      <c r="GC265">
        <v>-0.1478404181184347</v>
      </c>
      <c r="GD265">
        <v>0.06594389247075064</v>
      </c>
      <c r="GE265">
        <v>0</v>
      </c>
      <c r="GF265">
        <v>0.2087980487804879</v>
      </c>
      <c r="GG265">
        <v>-0.05412639721254374</v>
      </c>
      <c r="GH265">
        <v>0.01149334900555422</v>
      </c>
      <c r="GI265">
        <v>1</v>
      </c>
      <c r="GJ265">
        <v>1</v>
      </c>
      <c r="GK265">
        <v>2</v>
      </c>
      <c r="GL265" t="s">
        <v>432</v>
      </c>
      <c r="GM265">
        <v>3.10105</v>
      </c>
      <c r="GN265">
        <v>2.73521</v>
      </c>
      <c r="GO265">
        <v>0.147119</v>
      </c>
      <c r="GP265">
        <v>0.150192</v>
      </c>
      <c r="GQ265">
        <v>0.0541413</v>
      </c>
      <c r="GR265">
        <v>0.0539879</v>
      </c>
      <c r="GS265">
        <v>21964.6</v>
      </c>
      <c r="GT265">
        <v>21611.1</v>
      </c>
      <c r="GU265">
        <v>26292.4</v>
      </c>
      <c r="GV265">
        <v>25760.1</v>
      </c>
      <c r="GW265">
        <v>39950.6</v>
      </c>
      <c r="GX265">
        <v>37207.2</v>
      </c>
      <c r="GY265">
        <v>46008.6</v>
      </c>
      <c r="GZ265">
        <v>42545</v>
      </c>
      <c r="HA265">
        <v>1.9191</v>
      </c>
      <c r="HB265">
        <v>1.93578</v>
      </c>
      <c r="HC265">
        <v>0.0190213</v>
      </c>
      <c r="HD265">
        <v>0</v>
      </c>
      <c r="HE265">
        <v>19.6692</v>
      </c>
      <c r="HF265">
        <v>999.9</v>
      </c>
      <c r="HG265">
        <v>33.8</v>
      </c>
      <c r="HH265">
        <v>29.8</v>
      </c>
      <c r="HI265">
        <v>15.8275</v>
      </c>
      <c r="HJ265">
        <v>60.8334</v>
      </c>
      <c r="HK265">
        <v>25.7853</v>
      </c>
      <c r="HL265">
        <v>1</v>
      </c>
      <c r="HM265">
        <v>-0.0915396</v>
      </c>
      <c r="HN265">
        <v>4.12871</v>
      </c>
      <c r="HO265">
        <v>20.2284</v>
      </c>
      <c r="HP265">
        <v>5.21624</v>
      </c>
      <c r="HQ265">
        <v>11.9798</v>
      </c>
      <c r="HR265">
        <v>4.96475</v>
      </c>
      <c r="HS265">
        <v>3.27402</v>
      </c>
      <c r="HT265">
        <v>9999</v>
      </c>
      <c r="HU265">
        <v>9999</v>
      </c>
      <c r="HV265">
        <v>9999</v>
      </c>
      <c r="HW265">
        <v>936.9</v>
      </c>
      <c r="HX265">
        <v>1.86417</v>
      </c>
      <c r="HY265">
        <v>1.86015</v>
      </c>
      <c r="HZ265">
        <v>1.85837</v>
      </c>
      <c r="IA265">
        <v>1.85989</v>
      </c>
      <c r="IB265">
        <v>1.85989</v>
      </c>
      <c r="IC265">
        <v>1.85836</v>
      </c>
      <c r="ID265">
        <v>1.85737</v>
      </c>
      <c r="IE265">
        <v>1.85239</v>
      </c>
      <c r="IF265">
        <v>0</v>
      </c>
      <c r="IG265">
        <v>0</v>
      </c>
      <c r="IH265">
        <v>0</v>
      </c>
      <c r="II265">
        <v>0</v>
      </c>
      <c r="IJ265" t="s">
        <v>433</v>
      </c>
      <c r="IK265" t="s">
        <v>434</v>
      </c>
      <c r="IL265" t="s">
        <v>435</v>
      </c>
      <c r="IM265" t="s">
        <v>435</v>
      </c>
      <c r="IN265" t="s">
        <v>435</v>
      </c>
      <c r="IO265" t="s">
        <v>435</v>
      </c>
      <c r="IP265">
        <v>0</v>
      </c>
      <c r="IQ265">
        <v>100</v>
      </c>
      <c r="IR265">
        <v>100</v>
      </c>
      <c r="IS265">
        <v>-0.888</v>
      </c>
      <c r="IT265">
        <v>0.0276</v>
      </c>
      <c r="IU265">
        <v>-0.3228139330668147</v>
      </c>
      <c r="IV265">
        <v>-0.001399286051689175</v>
      </c>
      <c r="IW265">
        <v>1.297619083215453E-06</v>
      </c>
      <c r="IX265">
        <v>-4.997941095464379E-10</v>
      </c>
      <c r="IY265">
        <v>-0.005634625857734406</v>
      </c>
      <c r="IZ265">
        <v>-0.003512179546530375</v>
      </c>
      <c r="JA265">
        <v>0.0008073039280847738</v>
      </c>
      <c r="JB265">
        <v>-5.485301315548657E-06</v>
      </c>
      <c r="JC265">
        <v>2</v>
      </c>
      <c r="JD265">
        <v>1997</v>
      </c>
      <c r="JE265">
        <v>1</v>
      </c>
      <c r="JF265">
        <v>25</v>
      </c>
      <c r="JG265">
        <v>943.7</v>
      </c>
      <c r="JH265">
        <v>943.9</v>
      </c>
      <c r="JI265">
        <v>2.13135</v>
      </c>
      <c r="JJ265">
        <v>2.62085</v>
      </c>
      <c r="JK265">
        <v>1.49658</v>
      </c>
      <c r="JL265">
        <v>2.39014</v>
      </c>
      <c r="JM265">
        <v>1.54907</v>
      </c>
      <c r="JN265">
        <v>2.34375</v>
      </c>
      <c r="JO265">
        <v>34.7379</v>
      </c>
      <c r="JP265">
        <v>24.1751</v>
      </c>
      <c r="JQ265">
        <v>18</v>
      </c>
      <c r="JR265">
        <v>489.471</v>
      </c>
      <c r="JS265">
        <v>512.071</v>
      </c>
      <c r="JT265">
        <v>15.1485</v>
      </c>
      <c r="JU265">
        <v>25.964</v>
      </c>
      <c r="JV265">
        <v>29.9998</v>
      </c>
      <c r="JW265">
        <v>26.1429</v>
      </c>
      <c r="JX265">
        <v>26.1135</v>
      </c>
      <c r="JY265">
        <v>42.7758</v>
      </c>
      <c r="JZ265">
        <v>36.0155</v>
      </c>
      <c r="KA265">
        <v>33.6017</v>
      </c>
      <c r="KB265">
        <v>15.1577</v>
      </c>
      <c r="KC265">
        <v>921.264</v>
      </c>
      <c r="KD265">
        <v>9.25385</v>
      </c>
      <c r="KE265">
        <v>100.517</v>
      </c>
      <c r="KF265">
        <v>100.931</v>
      </c>
    </row>
    <row r="266" spans="1:292">
      <c r="A266">
        <v>248</v>
      </c>
      <c r="B266">
        <v>1679513070</v>
      </c>
      <c r="C266">
        <v>4482.5</v>
      </c>
      <c r="D266" t="s">
        <v>930</v>
      </c>
      <c r="E266" t="s">
        <v>931</v>
      </c>
      <c r="F266">
        <v>5</v>
      </c>
      <c r="G266" t="s">
        <v>821</v>
      </c>
      <c r="H266">
        <v>1679513062.5</v>
      </c>
      <c r="I266">
        <f>(J266)/1000</f>
        <v>0</v>
      </c>
      <c r="J266">
        <f>IF(DO266, AM266, AG266)</f>
        <v>0</v>
      </c>
      <c r="K266">
        <f>IF(DO266, AH266, AF266)</f>
        <v>0</v>
      </c>
      <c r="L266">
        <f>DQ266 - IF(AT266&gt;1, K266*DK266*100.0/(AV266*EE266), 0)</f>
        <v>0</v>
      </c>
      <c r="M266">
        <f>((S266-I266/2)*L266-K266)/(S266+I266/2)</f>
        <v>0</v>
      </c>
      <c r="N266">
        <f>M266*(DX266+DY266)/1000.0</f>
        <v>0</v>
      </c>
      <c r="O266">
        <f>(DQ266 - IF(AT266&gt;1, K266*DK266*100.0/(AV266*EE266), 0))*(DX266+DY266)/1000.0</f>
        <v>0</v>
      </c>
      <c r="P266">
        <f>2.0/((1/R266-1/Q266)+SIGN(R266)*SQRT((1/R266-1/Q266)*(1/R266-1/Q266) + 4*DL266/((DL266+1)*(DL266+1))*(2*1/R266*1/Q266-1/Q266*1/Q266)))</f>
        <v>0</v>
      </c>
      <c r="Q266">
        <f>IF(LEFT(DM266,1)&lt;&gt;"0",IF(LEFT(DM266,1)="1",3.0,DN266),$D$5+$E$5*(EE266*DX266/($K$5*1000))+$F$5*(EE266*DX266/($K$5*1000))*MAX(MIN(DK266,$J$5),$I$5)*MAX(MIN(DK266,$J$5),$I$5)+$G$5*MAX(MIN(DK266,$J$5),$I$5)*(EE266*DX266/($K$5*1000))+$H$5*(EE266*DX266/($K$5*1000))*(EE266*DX266/($K$5*1000)))</f>
        <v>0</v>
      </c>
      <c r="R266">
        <f>I266*(1000-(1000*0.61365*exp(17.502*V266/(240.97+V266))/(DX266+DY266)+DS266)/2)/(1000*0.61365*exp(17.502*V266/(240.97+V266))/(DX266+DY266)-DS266)</f>
        <v>0</v>
      </c>
      <c r="S266">
        <f>1/((DL266+1)/(P266/1.6)+1/(Q266/1.37)) + DL266/((DL266+1)/(P266/1.6) + DL266/(Q266/1.37))</f>
        <v>0</v>
      </c>
      <c r="T266">
        <f>(DG266*DJ266)</f>
        <v>0</v>
      </c>
      <c r="U266">
        <f>(DZ266+(T266+2*0.95*5.67E-8*(((DZ266+$B$9)+273)^4-(DZ266+273)^4)-44100*I266)/(1.84*29.3*Q266+8*0.95*5.67E-8*(DZ266+273)^3))</f>
        <v>0</v>
      </c>
      <c r="V266">
        <f>($C$9*EA266+$D$9*EB266+$E$9*U266)</f>
        <v>0</v>
      </c>
      <c r="W266">
        <f>0.61365*exp(17.502*V266/(240.97+V266))</f>
        <v>0</v>
      </c>
      <c r="X266">
        <f>(Y266/Z266*100)</f>
        <v>0</v>
      </c>
      <c r="Y266">
        <f>DS266*(DX266+DY266)/1000</f>
        <v>0</v>
      </c>
      <c r="Z266">
        <f>0.61365*exp(17.502*DZ266/(240.97+DZ266))</f>
        <v>0</v>
      </c>
      <c r="AA266">
        <f>(W266-DS266*(DX266+DY266)/1000)</f>
        <v>0</v>
      </c>
      <c r="AB266">
        <f>(-I266*44100)</f>
        <v>0</v>
      </c>
      <c r="AC266">
        <f>2*29.3*Q266*0.92*(DZ266-V266)</f>
        <v>0</v>
      </c>
      <c r="AD266">
        <f>2*0.95*5.67E-8*(((DZ266+$B$9)+273)^4-(V266+273)^4)</f>
        <v>0</v>
      </c>
      <c r="AE266">
        <f>T266+AD266+AB266+AC266</f>
        <v>0</v>
      </c>
      <c r="AF266">
        <f>DW266*AT266*(DR266-DQ266*(1000-AT266*DT266)/(1000-AT266*DS266))/(100*DK266)</f>
        <v>0</v>
      </c>
      <c r="AG266">
        <f>1000*DW266*AT266*(DS266-DT266)/(100*DK266*(1000-AT266*DS266))</f>
        <v>0</v>
      </c>
      <c r="AH266">
        <f>(AI266 - AJ266 - DX266*1E3/(8.314*(DZ266+273.15)) * AL266/DW266 * AK266) * DW266/(100*DK266) * (1000 - DT266)/1000</f>
        <v>0</v>
      </c>
      <c r="AI266">
        <v>916.2029008994909</v>
      </c>
      <c r="AJ266">
        <v>896.8073272727265</v>
      </c>
      <c r="AK266">
        <v>3.372307912151516</v>
      </c>
      <c r="AL266">
        <v>67.30913549146528</v>
      </c>
      <c r="AM266">
        <f>(AO266 - AN266 + DX266*1E3/(8.314*(DZ266+273.15)) * AQ266/DW266 * AP266) * DW266/(100*DK266) * 1000/(1000 - AO266)</f>
        <v>0</v>
      </c>
      <c r="AN266">
        <v>9.206185302433854</v>
      </c>
      <c r="AO266">
        <v>9.382956424242423</v>
      </c>
      <c r="AP266">
        <v>1.157837590866703E-05</v>
      </c>
      <c r="AQ266">
        <v>94.11788988098148</v>
      </c>
      <c r="AR266">
        <v>0</v>
      </c>
      <c r="AS266">
        <v>0</v>
      </c>
      <c r="AT266">
        <f>IF(AR266*$H$15&gt;=AV266,1.0,(AV266/(AV266-AR266*$H$15)))</f>
        <v>0</v>
      </c>
      <c r="AU266">
        <f>(AT266-1)*100</f>
        <v>0</v>
      </c>
      <c r="AV266">
        <f>MAX(0,($B$15+$C$15*EE266)/(1+$D$15*EE266)*DX266/(DZ266+273)*$E$15)</f>
        <v>0</v>
      </c>
      <c r="AW266" t="s">
        <v>429</v>
      </c>
      <c r="AX266" t="s">
        <v>429</v>
      </c>
      <c r="AY266">
        <v>0</v>
      </c>
      <c r="AZ266">
        <v>0</v>
      </c>
      <c r="BA266">
        <f>1-AY266/AZ266</f>
        <v>0</v>
      </c>
      <c r="BB266">
        <v>0</v>
      </c>
      <c r="BC266" t="s">
        <v>429</v>
      </c>
      <c r="BD266" t="s">
        <v>429</v>
      </c>
      <c r="BE266">
        <v>0</v>
      </c>
      <c r="BF266">
        <v>0</v>
      </c>
      <c r="BG266">
        <f>1-BE266/BF266</f>
        <v>0</v>
      </c>
      <c r="BH266">
        <v>0.5</v>
      </c>
      <c r="BI266">
        <f>DH266</f>
        <v>0</v>
      </c>
      <c r="BJ266">
        <f>K266</f>
        <v>0</v>
      </c>
      <c r="BK266">
        <f>BG266*BH266*BI266</f>
        <v>0</v>
      </c>
      <c r="BL266">
        <f>(BJ266-BB266)/BI266</f>
        <v>0</v>
      </c>
      <c r="BM266">
        <f>(AZ266-BF266)/BF266</f>
        <v>0</v>
      </c>
      <c r="BN266">
        <f>AY266/(BA266+AY266/BF266)</f>
        <v>0</v>
      </c>
      <c r="BO266" t="s">
        <v>429</v>
      </c>
      <c r="BP266">
        <v>0</v>
      </c>
      <c r="BQ266">
        <f>IF(BP266&lt;&gt;0, BP266, BN266)</f>
        <v>0</v>
      </c>
      <c r="BR266">
        <f>1-BQ266/BF266</f>
        <v>0</v>
      </c>
      <c r="BS266">
        <f>(BF266-BE266)/(BF266-BQ266)</f>
        <v>0</v>
      </c>
      <c r="BT266">
        <f>(AZ266-BF266)/(AZ266-BQ266)</f>
        <v>0</v>
      </c>
      <c r="BU266">
        <f>(BF266-BE266)/(BF266-AY266)</f>
        <v>0</v>
      </c>
      <c r="BV266">
        <f>(AZ266-BF266)/(AZ266-AY266)</f>
        <v>0</v>
      </c>
      <c r="BW266">
        <f>(BS266*BQ266/BE266)</f>
        <v>0</v>
      </c>
      <c r="BX266">
        <f>(1-BW266)</f>
        <v>0</v>
      </c>
      <c r="DG266">
        <f>$B$13*EF266+$C$13*EG266+$F$13*ER266*(1-EU266)</f>
        <v>0</v>
      </c>
      <c r="DH266">
        <f>DG266*DI266</f>
        <v>0</v>
      </c>
      <c r="DI266">
        <f>($B$13*$D$11+$C$13*$D$11+$F$13*((FE266+EW266)/MAX(FE266+EW266+FF266, 0.1)*$I$11+FF266/MAX(FE266+EW266+FF266, 0.1)*$J$11))/($B$13+$C$13+$F$13)</f>
        <v>0</v>
      </c>
      <c r="DJ266">
        <f>($B$13*$K$11+$C$13*$K$11+$F$13*((FE266+EW266)/MAX(FE266+EW266+FF266, 0.1)*$P$11+FF266/MAX(FE266+EW266+FF266, 0.1)*$Q$11))/($B$13+$C$13+$F$13)</f>
        <v>0</v>
      </c>
      <c r="DK266">
        <v>2.18</v>
      </c>
      <c r="DL266">
        <v>0.5</v>
      </c>
      <c r="DM266" t="s">
        <v>430</v>
      </c>
      <c r="DN266">
        <v>2</v>
      </c>
      <c r="DO266" t="b">
        <v>1</v>
      </c>
      <c r="DP266">
        <v>1679513062.5</v>
      </c>
      <c r="DQ266">
        <v>865.091962962963</v>
      </c>
      <c r="DR266">
        <v>893.3668518518519</v>
      </c>
      <c r="DS266">
        <v>9.378762592592594</v>
      </c>
      <c r="DT266">
        <v>9.184298148148148</v>
      </c>
      <c r="DU266">
        <v>865.978037037037</v>
      </c>
      <c r="DV266">
        <v>9.351132222222223</v>
      </c>
      <c r="DW266">
        <v>499.9934444444444</v>
      </c>
      <c r="DX266">
        <v>89.95046666666667</v>
      </c>
      <c r="DY266">
        <v>0.09987593333333333</v>
      </c>
      <c r="DZ266">
        <v>18.92313703703704</v>
      </c>
      <c r="EA266">
        <v>19.97555555555556</v>
      </c>
      <c r="EB266">
        <v>999.9000000000001</v>
      </c>
      <c r="EC266">
        <v>0</v>
      </c>
      <c r="ED266">
        <v>0</v>
      </c>
      <c r="EE266">
        <v>9993.611851851851</v>
      </c>
      <c r="EF266">
        <v>0</v>
      </c>
      <c r="EG266">
        <v>12.46157777777778</v>
      </c>
      <c r="EH266">
        <v>-28.27484074074074</v>
      </c>
      <c r="EI266">
        <v>873.2822592592593</v>
      </c>
      <c r="EJ266">
        <v>901.6480740740741</v>
      </c>
      <c r="EK266">
        <v>0.1944650740740741</v>
      </c>
      <c r="EL266">
        <v>893.3668518518519</v>
      </c>
      <c r="EM266">
        <v>9.184298148148148</v>
      </c>
      <c r="EN266">
        <v>0.8436241481481482</v>
      </c>
      <c r="EO266">
        <v>0.8261320370370371</v>
      </c>
      <c r="EP266">
        <v>4.46332111111111</v>
      </c>
      <c r="EQ266">
        <v>4.164394814814814</v>
      </c>
      <c r="ER266">
        <v>2000.025925925926</v>
      </c>
      <c r="ES266">
        <v>0.9799998888888888</v>
      </c>
      <c r="ET266">
        <v>0.02000041111111111</v>
      </c>
      <c r="EU266">
        <v>0</v>
      </c>
      <c r="EV266">
        <v>201.1619259259259</v>
      </c>
      <c r="EW266">
        <v>5.00078</v>
      </c>
      <c r="EX266">
        <v>3980.640740740741</v>
      </c>
      <c r="EY266">
        <v>16379.85185185185</v>
      </c>
      <c r="EZ266">
        <v>38.04592592592593</v>
      </c>
      <c r="FA266">
        <v>39.23359259259259</v>
      </c>
      <c r="FB266">
        <v>39.15948148148149</v>
      </c>
      <c r="FC266">
        <v>38.50677777777778</v>
      </c>
      <c r="FD266">
        <v>38.55059259259259</v>
      </c>
      <c r="FE266">
        <v>1955.125925925926</v>
      </c>
      <c r="FF266">
        <v>39.9</v>
      </c>
      <c r="FG266">
        <v>0</v>
      </c>
      <c r="FH266">
        <v>1679513052.4</v>
      </c>
      <c r="FI266">
        <v>0</v>
      </c>
      <c r="FJ266">
        <v>201.13512</v>
      </c>
      <c r="FK266">
        <v>0.966846154192867</v>
      </c>
      <c r="FL266">
        <v>-7.258461520963473</v>
      </c>
      <c r="FM266">
        <v>3980.5664</v>
      </c>
      <c r="FN266">
        <v>15</v>
      </c>
      <c r="FO266">
        <v>0</v>
      </c>
      <c r="FP266" t="s">
        <v>431</v>
      </c>
      <c r="FQ266">
        <v>1679456443.1</v>
      </c>
      <c r="FR266">
        <v>1679456433.1</v>
      </c>
      <c r="FS266">
        <v>0</v>
      </c>
      <c r="FT266">
        <v>-0.109</v>
      </c>
      <c r="FU266">
        <v>0.019</v>
      </c>
      <c r="FV266">
        <v>-0.823</v>
      </c>
      <c r="FW266">
        <v>0.271</v>
      </c>
      <c r="FX266">
        <v>420</v>
      </c>
      <c r="FY266">
        <v>24</v>
      </c>
      <c r="FZ266">
        <v>0.71</v>
      </c>
      <c r="GA266">
        <v>0.25</v>
      </c>
      <c r="GB266">
        <v>-28.24023414634146</v>
      </c>
      <c r="GC266">
        <v>-0.5459644599302618</v>
      </c>
      <c r="GD266">
        <v>0.08623935949849267</v>
      </c>
      <c r="GE266">
        <v>0</v>
      </c>
      <c r="GF266">
        <v>0.1984058048780488</v>
      </c>
      <c r="GG266">
        <v>-0.154097581881533</v>
      </c>
      <c r="GH266">
        <v>0.01978352110663219</v>
      </c>
      <c r="GI266">
        <v>1</v>
      </c>
      <c r="GJ266">
        <v>1</v>
      </c>
      <c r="GK266">
        <v>2</v>
      </c>
      <c r="GL266" t="s">
        <v>432</v>
      </c>
      <c r="GM266">
        <v>3.10096</v>
      </c>
      <c r="GN266">
        <v>2.73531</v>
      </c>
      <c r="GO266">
        <v>0.14894</v>
      </c>
      <c r="GP266">
        <v>0.151991</v>
      </c>
      <c r="GQ266">
        <v>0.0541872</v>
      </c>
      <c r="GR266">
        <v>0.0541331</v>
      </c>
      <c r="GS266">
        <v>21917.9</v>
      </c>
      <c r="GT266">
        <v>21565.5</v>
      </c>
      <c r="GU266">
        <v>26292.6</v>
      </c>
      <c r="GV266">
        <v>25760.2</v>
      </c>
      <c r="GW266">
        <v>39949.3</v>
      </c>
      <c r="GX266">
        <v>37201.9</v>
      </c>
      <c r="GY266">
        <v>46009.1</v>
      </c>
      <c r="GZ266">
        <v>42545.3</v>
      </c>
      <c r="HA266">
        <v>1.91908</v>
      </c>
      <c r="HB266">
        <v>1.93557</v>
      </c>
      <c r="HC266">
        <v>0.0185892</v>
      </c>
      <c r="HD266">
        <v>0</v>
      </c>
      <c r="HE266">
        <v>19.6676</v>
      </c>
      <c r="HF266">
        <v>999.9</v>
      </c>
      <c r="HG266">
        <v>33.7</v>
      </c>
      <c r="HH266">
        <v>29.8</v>
      </c>
      <c r="HI266">
        <v>15.7792</v>
      </c>
      <c r="HJ266">
        <v>60.9034</v>
      </c>
      <c r="HK266">
        <v>25.8694</v>
      </c>
      <c r="HL266">
        <v>1</v>
      </c>
      <c r="HM266">
        <v>-0.0916463</v>
      </c>
      <c r="HN266">
        <v>4.14064</v>
      </c>
      <c r="HO266">
        <v>20.2279</v>
      </c>
      <c r="HP266">
        <v>5.21639</v>
      </c>
      <c r="HQ266">
        <v>11.98</v>
      </c>
      <c r="HR266">
        <v>4.964</v>
      </c>
      <c r="HS266">
        <v>3.27405</v>
      </c>
      <c r="HT266">
        <v>9999</v>
      </c>
      <c r="HU266">
        <v>9999</v>
      </c>
      <c r="HV266">
        <v>9999</v>
      </c>
      <c r="HW266">
        <v>936.9</v>
      </c>
      <c r="HX266">
        <v>1.86417</v>
      </c>
      <c r="HY266">
        <v>1.86014</v>
      </c>
      <c r="HZ266">
        <v>1.85837</v>
      </c>
      <c r="IA266">
        <v>1.85988</v>
      </c>
      <c r="IB266">
        <v>1.85989</v>
      </c>
      <c r="IC266">
        <v>1.85831</v>
      </c>
      <c r="ID266">
        <v>1.85736</v>
      </c>
      <c r="IE266">
        <v>1.85232</v>
      </c>
      <c r="IF266">
        <v>0</v>
      </c>
      <c r="IG266">
        <v>0</v>
      </c>
      <c r="IH266">
        <v>0</v>
      </c>
      <c r="II266">
        <v>0</v>
      </c>
      <c r="IJ266" t="s">
        <v>433</v>
      </c>
      <c r="IK266" t="s">
        <v>434</v>
      </c>
      <c r="IL266" t="s">
        <v>435</v>
      </c>
      <c r="IM266" t="s">
        <v>435</v>
      </c>
      <c r="IN266" t="s">
        <v>435</v>
      </c>
      <c r="IO266" t="s">
        <v>435</v>
      </c>
      <c r="IP266">
        <v>0</v>
      </c>
      <c r="IQ266">
        <v>100</v>
      </c>
      <c r="IR266">
        <v>100</v>
      </c>
      <c r="IS266">
        <v>-0.893</v>
      </c>
      <c r="IT266">
        <v>0.0277</v>
      </c>
      <c r="IU266">
        <v>-0.3228139330668147</v>
      </c>
      <c r="IV266">
        <v>-0.001399286051689175</v>
      </c>
      <c r="IW266">
        <v>1.297619083215453E-06</v>
      </c>
      <c r="IX266">
        <v>-4.997941095464379E-10</v>
      </c>
      <c r="IY266">
        <v>-0.005634625857734406</v>
      </c>
      <c r="IZ266">
        <v>-0.003512179546530375</v>
      </c>
      <c r="JA266">
        <v>0.0008073039280847738</v>
      </c>
      <c r="JB266">
        <v>-5.485301315548657E-06</v>
      </c>
      <c r="JC266">
        <v>2</v>
      </c>
      <c r="JD266">
        <v>1997</v>
      </c>
      <c r="JE266">
        <v>1</v>
      </c>
      <c r="JF266">
        <v>25</v>
      </c>
      <c r="JG266">
        <v>943.8</v>
      </c>
      <c r="JH266">
        <v>943.9</v>
      </c>
      <c r="JI266">
        <v>2.16431</v>
      </c>
      <c r="JJ266">
        <v>2.61719</v>
      </c>
      <c r="JK266">
        <v>1.49658</v>
      </c>
      <c r="JL266">
        <v>2.39014</v>
      </c>
      <c r="JM266">
        <v>1.54907</v>
      </c>
      <c r="JN266">
        <v>2.3938</v>
      </c>
      <c r="JO266">
        <v>34.7379</v>
      </c>
      <c r="JP266">
        <v>24.1751</v>
      </c>
      <c r="JQ266">
        <v>18</v>
      </c>
      <c r="JR266">
        <v>489.427</v>
      </c>
      <c r="JS266">
        <v>511.902</v>
      </c>
      <c r="JT266">
        <v>15.1659</v>
      </c>
      <c r="JU266">
        <v>25.9601</v>
      </c>
      <c r="JV266">
        <v>29.9998</v>
      </c>
      <c r="JW266">
        <v>26.1392</v>
      </c>
      <c r="JX266">
        <v>26.1097</v>
      </c>
      <c r="JY266">
        <v>43.4401</v>
      </c>
      <c r="JZ266">
        <v>36.0155</v>
      </c>
      <c r="KA266">
        <v>33.2265</v>
      </c>
      <c r="KB266">
        <v>15.1692</v>
      </c>
      <c r="KC266">
        <v>941.299</v>
      </c>
      <c r="KD266">
        <v>9.24968</v>
      </c>
      <c r="KE266">
        <v>100.518</v>
      </c>
      <c r="KF266">
        <v>100.932</v>
      </c>
    </row>
    <row r="267" spans="1:292">
      <c r="A267">
        <v>249</v>
      </c>
      <c r="B267">
        <v>1679513075</v>
      </c>
      <c r="C267">
        <v>4487.5</v>
      </c>
      <c r="D267" t="s">
        <v>932</v>
      </c>
      <c r="E267" t="s">
        <v>933</v>
      </c>
      <c r="F267">
        <v>5</v>
      </c>
      <c r="G267" t="s">
        <v>821</v>
      </c>
      <c r="H267">
        <v>1679513067.214286</v>
      </c>
      <c r="I267">
        <f>(J267)/1000</f>
        <v>0</v>
      </c>
      <c r="J267">
        <f>IF(DO267, AM267, AG267)</f>
        <v>0</v>
      </c>
      <c r="K267">
        <f>IF(DO267, AH267, AF267)</f>
        <v>0</v>
      </c>
      <c r="L267">
        <f>DQ267 - IF(AT267&gt;1, K267*DK267*100.0/(AV267*EE267), 0)</f>
        <v>0</v>
      </c>
      <c r="M267">
        <f>((S267-I267/2)*L267-K267)/(S267+I267/2)</f>
        <v>0</v>
      </c>
      <c r="N267">
        <f>M267*(DX267+DY267)/1000.0</f>
        <v>0</v>
      </c>
      <c r="O267">
        <f>(DQ267 - IF(AT267&gt;1, K267*DK267*100.0/(AV267*EE267), 0))*(DX267+DY267)/1000.0</f>
        <v>0</v>
      </c>
      <c r="P267">
        <f>2.0/((1/R267-1/Q267)+SIGN(R267)*SQRT((1/R267-1/Q267)*(1/R267-1/Q267) + 4*DL267/((DL267+1)*(DL267+1))*(2*1/R267*1/Q267-1/Q267*1/Q267)))</f>
        <v>0</v>
      </c>
      <c r="Q267">
        <f>IF(LEFT(DM267,1)&lt;&gt;"0",IF(LEFT(DM267,1)="1",3.0,DN267),$D$5+$E$5*(EE267*DX267/($K$5*1000))+$F$5*(EE267*DX267/($K$5*1000))*MAX(MIN(DK267,$J$5),$I$5)*MAX(MIN(DK267,$J$5),$I$5)+$G$5*MAX(MIN(DK267,$J$5),$I$5)*(EE267*DX267/($K$5*1000))+$H$5*(EE267*DX267/($K$5*1000))*(EE267*DX267/($K$5*1000)))</f>
        <v>0</v>
      </c>
      <c r="R267">
        <f>I267*(1000-(1000*0.61365*exp(17.502*V267/(240.97+V267))/(DX267+DY267)+DS267)/2)/(1000*0.61365*exp(17.502*V267/(240.97+V267))/(DX267+DY267)-DS267)</f>
        <v>0</v>
      </c>
      <c r="S267">
        <f>1/((DL267+1)/(P267/1.6)+1/(Q267/1.37)) + DL267/((DL267+1)/(P267/1.6) + DL267/(Q267/1.37))</f>
        <v>0</v>
      </c>
      <c r="T267">
        <f>(DG267*DJ267)</f>
        <v>0</v>
      </c>
      <c r="U267">
        <f>(DZ267+(T267+2*0.95*5.67E-8*(((DZ267+$B$9)+273)^4-(DZ267+273)^4)-44100*I267)/(1.84*29.3*Q267+8*0.95*5.67E-8*(DZ267+273)^3))</f>
        <v>0</v>
      </c>
      <c r="V267">
        <f>($C$9*EA267+$D$9*EB267+$E$9*U267)</f>
        <v>0</v>
      </c>
      <c r="W267">
        <f>0.61365*exp(17.502*V267/(240.97+V267))</f>
        <v>0</v>
      </c>
      <c r="X267">
        <f>(Y267/Z267*100)</f>
        <v>0</v>
      </c>
      <c r="Y267">
        <f>DS267*(DX267+DY267)/1000</f>
        <v>0</v>
      </c>
      <c r="Z267">
        <f>0.61365*exp(17.502*DZ267/(240.97+DZ267))</f>
        <v>0</v>
      </c>
      <c r="AA267">
        <f>(W267-DS267*(DX267+DY267)/1000)</f>
        <v>0</v>
      </c>
      <c r="AB267">
        <f>(-I267*44100)</f>
        <v>0</v>
      </c>
      <c r="AC267">
        <f>2*29.3*Q267*0.92*(DZ267-V267)</f>
        <v>0</v>
      </c>
      <c r="AD267">
        <f>2*0.95*5.67E-8*(((DZ267+$B$9)+273)^4-(V267+273)^4)</f>
        <v>0</v>
      </c>
      <c r="AE267">
        <f>T267+AD267+AB267+AC267</f>
        <v>0</v>
      </c>
      <c r="AF267">
        <f>DW267*AT267*(DR267-DQ267*(1000-AT267*DT267)/(1000-AT267*DS267))/(100*DK267)</f>
        <v>0</v>
      </c>
      <c r="AG267">
        <f>1000*DW267*AT267*(DS267-DT267)/(100*DK267*(1000-AT267*DS267))</f>
        <v>0</v>
      </c>
      <c r="AH267">
        <f>(AI267 - AJ267 - DX267*1E3/(8.314*(DZ267+273.15)) * AL267/DW267 * AK267) * DW267/(100*DK267) * (1000 - DT267)/1000</f>
        <v>0</v>
      </c>
      <c r="AI267">
        <v>933.246640910371</v>
      </c>
      <c r="AJ267">
        <v>913.6833212121211</v>
      </c>
      <c r="AK267">
        <v>3.376649276172057</v>
      </c>
      <c r="AL267">
        <v>67.30913549146528</v>
      </c>
      <c r="AM267">
        <f>(AO267 - AN267 + DX267*1E3/(8.314*(DZ267+273.15)) * AQ267/DW267 * AP267) * DW267/(100*DK267) * 1000/(1000 - AO267)</f>
        <v>0</v>
      </c>
      <c r="AN267">
        <v>9.20102705486909</v>
      </c>
      <c r="AO267">
        <v>9.39109527272727</v>
      </c>
      <c r="AP267">
        <v>1.484590015189806E-05</v>
      </c>
      <c r="AQ267">
        <v>94.11788988098148</v>
      </c>
      <c r="AR267">
        <v>0</v>
      </c>
      <c r="AS267">
        <v>0</v>
      </c>
      <c r="AT267">
        <f>IF(AR267*$H$15&gt;=AV267,1.0,(AV267/(AV267-AR267*$H$15)))</f>
        <v>0</v>
      </c>
      <c r="AU267">
        <f>(AT267-1)*100</f>
        <v>0</v>
      </c>
      <c r="AV267">
        <f>MAX(0,($B$15+$C$15*EE267)/(1+$D$15*EE267)*DX267/(DZ267+273)*$E$15)</f>
        <v>0</v>
      </c>
      <c r="AW267" t="s">
        <v>429</v>
      </c>
      <c r="AX267" t="s">
        <v>429</v>
      </c>
      <c r="AY267">
        <v>0</v>
      </c>
      <c r="AZ267">
        <v>0</v>
      </c>
      <c r="BA267">
        <f>1-AY267/AZ267</f>
        <v>0</v>
      </c>
      <c r="BB267">
        <v>0</v>
      </c>
      <c r="BC267" t="s">
        <v>429</v>
      </c>
      <c r="BD267" t="s">
        <v>429</v>
      </c>
      <c r="BE267">
        <v>0</v>
      </c>
      <c r="BF267">
        <v>0</v>
      </c>
      <c r="BG267">
        <f>1-BE267/BF267</f>
        <v>0</v>
      </c>
      <c r="BH267">
        <v>0.5</v>
      </c>
      <c r="BI267">
        <f>DH267</f>
        <v>0</v>
      </c>
      <c r="BJ267">
        <f>K267</f>
        <v>0</v>
      </c>
      <c r="BK267">
        <f>BG267*BH267*BI267</f>
        <v>0</v>
      </c>
      <c r="BL267">
        <f>(BJ267-BB267)/BI267</f>
        <v>0</v>
      </c>
      <c r="BM267">
        <f>(AZ267-BF267)/BF267</f>
        <v>0</v>
      </c>
      <c r="BN267">
        <f>AY267/(BA267+AY267/BF267)</f>
        <v>0</v>
      </c>
      <c r="BO267" t="s">
        <v>429</v>
      </c>
      <c r="BP267">
        <v>0</v>
      </c>
      <c r="BQ267">
        <f>IF(BP267&lt;&gt;0, BP267, BN267)</f>
        <v>0</v>
      </c>
      <c r="BR267">
        <f>1-BQ267/BF267</f>
        <v>0</v>
      </c>
      <c r="BS267">
        <f>(BF267-BE267)/(BF267-BQ267)</f>
        <v>0</v>
      </c>
      <c r="BT267">
        <f>(AZ267-BF267)/(AZ267-BQ267)</f>
        <v>0</v>
      </c>
      <c r="BU267">
        <f>(BF267-BE267)/(BF267-AY267)</f>
        <v>0</v>
      </c>
      <c r="BV267">
        <f>(AZ267-BF267)/(AZ267-AY267)</f>
        <v>0</v>
      </c>
      <c r="BW267">
        <f>(BS267*BQ267/BE267)</f>
        <v>0</v>
      </c>
      <c r="BX267">
        <f>(1-BW267)</f>
        <v>0</v>
      </c>
      <c r="DG267">
        <f>$B$13*EF267+$C$13*EG267+$F$13*ER267*(1-EU267)</f>
        <v>0</v>
      </c>
      <c r="DH267">
        <f>DG267*DI267</f>
        <v>0</v>
      </c>
      <c r="DI267">
        <f>($B$13*$D$11+$C$13*$D$11+$F$13*((FE267+EW267)/MAX(FE267+EW267+FF267, 0.1)*$I$11+FF267/MAX(FE267+EW267+FF267, 0.1)*$J$11))/($B$13+$C$13+$F$13)</f>
        <v>0</v>
      </c>
      <c r="DJ267">
        <f>($B$13*$K$11+$C$13*$K$11+$F$13*((FE267+EW267)/MAX(FE267+EW267+FF267, 0.1)*$P$11+FF267/MAX(FE267+EW267+FF267, 0.1)*$Q$11))/($B$13+$C$13+$F$13)</f>
        <v>0</v>
      </c>
      <c r="DK267">
        <v>2.18</v>
      </c>
      <c r="DL267">
        <v>0.5</v>
      </c>
      <c r="DM267" t="s">
        <v>430</v>
      </c>
      <c r="DN267">
        <v>2</v>
      </c>
      <c r="DO267" t="b">
        <v>1</v>
      </c>
      <c r="DP267">
        <v>1679513067.214286</v>
      </c>
      <c r="DQ267">
        <v>880.7982857142857</v>
      </c>
      <c r="DR267">
        <v>909.1431071428572</v>
      </c>
      <c r="DS267">
        <v>9.380229642857142</v>
      </c>
      <c r="DT267">
        <v>9.1961175</v>
      </c>
      <c r="DU267">
        <v>881.6887857142857</v>
      </c>
      <c r="DV267">
        <v>9.352583928571429</v>
      </c>
      <c r="DW267">
        <v>499.9866428571428</v>
      </c>
      <c r="DX267">
        <v>89.94960357142858</v>
      </c>
      <c r="DY267">
        <v>0.09996941428571428</v>
      </c>
      <c r="DZ267">
        <v>18.92570357142857</v>
      </c>
      <c r="EA267">
        <v>19.97712857142857</v>
      </c>
      <c r="EB267">
        <v>999.9000000000002</v>
      </c>
      <c r="EC267">
        <v>0</v>
      </c>
      <c r="ED267">
        <v>0</v>
      </c>
      <c r="EE267">
        <v>9993.79357142857</v>
      </c>
      <c r="EF267">
        <v>0</v>
      </c>
      <c r="EG267">
        <v>12.45913571428571</v>
      </c>
      <c r="EH267">
        <v>-28.34471071428572</v>
      </c>
      <c r="EI267">
        <v>889.1387142857142</v>
      </c>
      <c r="EJ267">
        <v>917.5813571428572</v>
      </c>
      <c r="EK267">
        <v>0.1841133571428571</v>
      </c>
      <c r="EL267">
        <v>909.1431071428572</v>
      </c>
      <c r="EM267">
        <v>9.1961175</v>
      </c>
      <c r="EN267">
        <v>0.8437479642857142</v>
      </c>
      <c r="EO267">
        <v>0.8271871785714284</v>
      </c>
      <c r="EP267">
        <v>4.465416785714286</v>
      </c>
      <c r="EQ267">
        <v>4.182597857142857</v>
      </c>
      <c r="ER267">
        <v>2000.022857142857</v>
      </c>
      <c r="ES267">
        <v>0.9799997142857141</v>
      </c>
      <c r="ET267">
        <v>0.02000058214285715</v>
      </c>
      <c r="EU267">
        <v>0</v>
      </c>
      <c r="EV267">
        <v>201.2388928571429</v>
      </c>
      <c r="EW267">
        <v>5.00078</v>
      </c>
      <c r="EX267">
        <v>3980.123928571429</v>
      </c>
      <c r="EY267">
        <v>16379.82857142857</v>
      </c>
      <c r="EZ267">
        <v>37.99732142857142</v>
      </c>
      <c r="FA267">
        <v>39.20507142857142</v>
      </c>
      <c r="FB267">
        <v>39.14935714285713</v>
      </c>
      <c r="FC267">
        <v>38.46857142857142</v>
      </c>
      <c r="FD267">
        <v>38.51978571428571</v>
      </c>
      <c r="FE267">
        <v>1955.122857142857</v>
      </c>
      <c r="FF267">
        <v>39.9</v>
      </c>
      <c r="FG267">
        <v>0</v>
      </c>
      <c r="FH267">
        <v>1679513057.2</v>
      </c>
      <c r="FI267">
        <v>0</v>
      </c>
      <c r="FJ267">
        <v>201.21868</v>
      </c>
      <c r="FK267">
        <v>0.4810769208887297</v>
      </c>
      <c r="FL267">
        <v>-5.134615381860653</v>
      </c>
      <c r="FM267">
        <v>3980.0532</v>
      </c>
      <c r="FN267">
        <v>15</v>
      </c>
      <c r="FO267">
        <v>0</v>
      </c>
      <c r="FP267" t="s">
        <v>431</v>
      </c>
      <c r="FQ267">
        <v>1679456443.1</v>
      </c>
      <c r="FR267">
        <v>1679456433.1</v>
      </c>
      <c r="FS267">
        <v>0</v>
      </c>
      <c r="FT267">
        <v>-0.109</v>
      </c>
      <c r="FU267">
        <v>0.019</v>
      </c>
      <c r="FV267">
        <v>-0.823</v>
      </c>
      <c r="FW267">
        <v>0.271</v>
      </c>
      <c r="FX267">
        <v>420</v>
      </c>
      <c r="FY267">
        <v>24</v>
      </c>
      <c r="FZ267">
        <v>0.71</v>
      </c>
      <c r="GA267">
        <v>0.25</v>
      </c>
      <c r="GB267">
        <v>-28.30592926829269</v>
      </c>
      <c r="GC267">
        <v>-0.9525282229965324</v>
      </c>
      <c r="GD267">
        <v>0.1219584520294345</v>
      </c>
      <c r="GE267">
        <v>0</v>
      </c>
      <c r="GF267">
        <v>0.194518756097561</v>
      </c>
      <c r="GG267">
        <v>-0.1625190940766551</v>
      </c>
      <c r="GH267">
        <v>0.02041257042140466</v>
      </c>
      <c r="GI267">
        <v>1</v>
      </c>
      <c r="GJ267">
        <v>1</v>
      </c>
      <c r="GK267">
        <v>2</v>
      </c>
      <c r="GL267" t="s">
        <v>432</v>
      </c>
      <c r="GM267">
        <v>3.10107</v>
      </c>
      <c r="GN267">
        <v>2.7356</v>
      </c>
      <c r="GO267">
        <v>0.150749</v>
      </c>
      <c r="GP267">
        <v>0.15378</v>
      </c>
      <c r="GQ267">
        <v>0.0542137</v>
      </c>
      <c r="GR267">
        <v>0.0540546</v>
      </c>
      <c r="GS267">
        <v>21871.4</v>
      </c>
      <c r="GT267">
        <v>21520.2</v>
      </c>
      <c r="GU267">
        <v>26292.5</v>
      </c>
      <c r="GV267">
        <v>25760.4</v>
      </c>
      <c r="GW267">
        <v>39948.3</v>
      </c>
      <c r="GX267">
        <v>37205.4</v>
      </c>
      <c r="GY267">
        <v>46009</v>
      </c>
      <c r="GZ267">
        <v>42545.6</v>
      </c>
      <c r="HA267">
        <v>1.91945</v>
      </c>
      <c r="HB267">
        <v>1.93547</v>
      </c>
      <c r="HC267">
        <v>0.0186786</v>
      </c>
      <c r="HD267">
        <v>0</v>
      </c>
      <c r="HE267">
        <v>19.6663</v>
      </c>
      <c r="HF267">
        <v>999.9</v>
      </c>
      <c r="HG267">
        <v>33.6</v>
      </c>
      <c r="HH267">
        <v>29.8</v>
      </c>
      <c r="HI267">
        <v>15.7341</v>
      </c>
      <c r="HJ267">
        <v>61.0034</v>
      </c>
      <c r="HK267">
        <v>25.9014</v>
      </c>
      <c r="HL267">
        <v>1</v>
      </c>
      <c r="HM267">
        <v>-0.09212910000000001</v>
      </c>
      <c r="HN267">
        <v>4.12205</v>
      </c>
      <c r="HO267">
        <v>20.2283</v>
      </c>
      <c r="HP267">
        <v>5.21579</v>
      </c>
      <c r="HQ267">
        <v>11.98</v>
      </c>
      <c r="HR267">
        <v>4.96475</v>
      </c>
      <c r="HS267">
        <v>3.27393</v>
      </c>
      <c r="HT267">
        <v>9999</v>
      </c>
      <c r="HU267">
        <v>9999</v>
      </c>
      <c r="HV267">
        <v>9999</v>
      </c>
      <c r="HW267">
        <v>936.9</v>
      </c>
      <c r="HX267">
        <v>1.86417</v>
      </c>
      <c r="HY267">
        <v>1.86011</v>
      </c>
      <c r="HZ267">
        <v>1.85837</v>
      </c>
      <c r="IA267">
        <v>1.85987</v>
      </c>
      <c r="IB267">
        <v>1.85989</v>
      </c>
      <c r="IC267">
        <v>1.85831</v>
      </c>
      <c r="ID267">
        <v>1.85732</v>
      </c>
      <c r="IE267">
        <v>1.85237</v>
      </c>
      <c r="IF267">
        <v>0</v>
      </c>
      <c r="IG267">
        <v>0</v>
      </c>
      <c r="IH267">
        <v>0</v>
      </c>
      <c r="II267">
        <v>0</v>
      </c>
      <c r="IJ267" t="s">
        <v>433</v>
      </c>
      <c r="IK267" t="s">
        <v>434</v>
      </c>
      <c r="IL267" t="s">
        <v>435</v>
      </c>
      <c r="IM267" t="s">
        <v>435</v>
      </c>
      <c r="IN267" t="s">
        <v>435</v>
      </c>
      <c r="IO267" t="s">
        <v>435</v>
      </c>
      <c r="IP267">
        <v>0</v>
      </c>
      <c r="IQ267">
        <v>100</v>
      </c>
      <c r="IR267">
        <v>100</v>
      </c>
      <c r="IS267">
        <v>-0.897</v>
      </c>
      <c r="IT267">
        <v>0.0277</v>
      </c>
      <c r="IU267">
        <v>-0.3228139330668147</v>
      </c>
      <c r="IV267">
        <v>-0.001399286051689175</v>
      </c>
      <c r="IW267">
        <v>1.297619083215453E-06</v>
      </c>
      <c r="IX267">
        <v>-4.997941095464379E-10</v>
      </c>
      <c r="IY267">
        <v>-0.005634625857734406</v>
      </c>
      <c r="IZ267">
        <v>-0.003512179546530375</v>
      </c>
      <c r="JA267">
        <v>0.0008073039280847738</v>
      </c>
      <c r="JB267">
        <v>-5.485301315548657E-06</v>
      </c>
      <c r="JC267">
        <v>2</v>
      </c>
      <c r="JD267">
        <v>1997</v>
      </c>
      <c r="JE267">
        <v>1</v>
      </c>
      <c r="JF267">
        <v>25</v>
      </c>
      <c r="JG267">
        <v>943.9</v>
      </c>
      <c r="JH267">
        <v>944</v>
      </c>
      <c r="JI267">
        <v>2.19482</v>
      </c>
      <c r="JJ267">
        <v>2.61719</v>
      </c>
      <c r="JK267">
        <v>1.49658</v>
      </c>
      <c r="JL267">
        <v>2.39014</v>
      </c>
      <c r="JM267">
        <v>1.54907</v>
      </c>
      <c r="JN267">
        <v>2.41211</v>
      </c>
      <c r="JO267">
        <v>34.7379</v>
      </c>
      <c r="JP267">
        <v>24.1751</v>
      </c>
      <c r="JQ267">
        <v>18</v>
      </c>
      <c r="JR267">
        <v>489.613</v>
      </c>
      <c r="JS267">
        <v>511.795</v>
      </c>
      <c r="JT267">
        <v>15.1787</v>
      </c>
      <c r="JU267">
        <v>25.9567</v>
      </c>
      <c r="JV267">
        <v>29.9998</v>
      </c>
      <c r="JW267">
        <v>26.1354</v>
      </c>
      <c r="JX267">
        <v>26.1053</v>
      </c>
      <c r="JY267">
        <v>44.0381</v>
      </c>
      <c r="JZ267">
        <v>36.0155</v>
      </c>
      <c r="KA267">
        <v>33.2265</v>
      </c>
      <c r="KB267">
        <v>15.187</v>
      </c>
      <c r="KC267">
        <v>954.6559999999999</v>
      </c>
      <c r="KD267">
        <v>9.247070000000001</v>
      </c>
      <c r="KE267">
        <v>100.518</v>
      </c>
      <c r="KF267">
        <v>100.932</v>
      </c>
    </row>
    <row r="268" spans="1:292">
      <c r="A268">
        <v>250</v>
      </c>
      <c r="B268">
        <v>1679513080</v>
      </c>
      <c r="C268">
        <v>4492.5</v>
      </c>
      <c r="D268" t="s">
        <v>934</v>
      </c>
      <c r="E268" t="s">
        <v>935</v>
      </c>
      <c r="F268">
        <v>5</v>
      </c>
      <c r="G268" t="s">
        <v>821</v>
      </c>
      <c r="H268">
        <v>1679513072.5</v>
      </c>
      <c r="I268">
        <f>(J268)/1000</f>
        <v>0</v>
      </c>
      <c r="J268">
        <f>IF(DO268, AM268, AG268)</f>
        <v>0</v>
      </c>
      <c r="K268">
        <f>IF(DO268, AH268, AF268)</f>
        <v>0</v>
      </c>
      <c r="L268">
        <f>DQ268 - IF(AT268&gt;1, K268*DK268*100.0/(AV268*EE268), 0)</f>
        <v>0</v>
      </c>
      <c r="M268">
        <f>((S268-I268/2)*L268-K268)/(S268+I268/2)</f>
        <v>0</v>
      </c>
      <c r="N268">
        <f>M268*(DX268+DY268)/1000.0</f>
        <v>0</v>
      </c>
      <c r="O268">
        <f>(DQ268 - IF(AT268&gt;1, K268*DK268*100.0/(AV268*EE268), 0))*(DX268+DY268)/1000.0</f>
        <v>0</v>
      </c>
      <c r="P268">
        <f>2.0/((1/R268-1/Q268)+SIGN(R268)*SQRT((1/R268-1/Q268)*(1/R268-1/Q268) + 4*DL268/((DL268+1)*(DL268+1))*(2*1/R268*1/Q268-1/Q268*1/Q268)))</f>
        <v>0</v>
      </c>
      <c r="Q268">
        <f>IF(LEFT(DM268,1)&lt;&gt;"0",IF(LEFT(DM268,1)="1",3.0,DN268),$D$5+$E$5*(EE268*DX268/($K$5*1000))+$F$5*(EE268*DX268/($K$5*1000))*MAX(MIN(DK268,$J$5),$I$5)*MAX(MIN(DK268,$J$5),$I$5)+$G$5*MAX(MIN(DK268,$J$5),$I$5)*(EE268*DX268/($K$5*1000))+$H$5*(EE268*DX268/($K$5*1000))*(EE268*DX268/($K$5*1000)))</f>
        <v>0</v>
      </c>
      <c r="R268">
        <f>I268*(1000-(1000*0.61365*exp(17.502*V268/(240.97+V268))/(DX268+DY268)+DS268)/2)/(1000*0.61365*exp(17.502*V268/(240.97+V268))/(DX268+DY268)-DS268)</f>
        <v>0</v>
      </c>
      <c r="S268">
        <f>1/((DL268+1)/(P268/1.6)+1/(Q268/1.37)) + DL268/((DL268+1)/(P268/1.6) + DL268/(Q268/1.37))</f>
        <v>0</v>
      </c>
      <c r="T268">
        <f>(DG268*DJ268)</f>
        <v>0</v>
      </c>
      <c r="U268">
        <f>(DZ268+(T268+2*0.95*5.67E-8*(((DZ268+$B$9)+273)^4-(DZ268+273)^4)-44100*I268)/(1.84*29.3*Q268+8*0.95*5.67E-8*(DZ268+273)^3))</f>
        <v>0</v>
      </c>
      <c r="V268">
        <f>($C$9*EA268+$D$9*EB268+$E$9*U268)</f>
        <v>0</v>
      </c>
      <c r="W268">
        <f>0.61365*exp(17.502*V268/(240.97+V268))</f>
        <v>0</v>
      </c>
      <c r="X268">
        <f>(Y268/Z268*100)</f>
        <v>0</v>
      </c>
      <c r="Y268">
        <f>DS268*(DX268+DY268)/1000</f>
        <v>0</v>
      </c>
      <c r="Z268">
        <f>0.61365*exp(17.502*DZ268/(240.97+DZ268))</f>
        <v>0</v>
      </c>
      <c r="AA268">
        <f>(W268-DS268*(DX268+DY268)/1000)</f>
        <v>0</v>
      </c>
      <c r="AB268">
        <f>(-I268*44100)</f>
        <v>0</v>
      </c>
      <c r="AC268">
        <f>2*29.3*Q268*0.92*(DZ268-V268)</f>
        <v>0</v>
      </c>
      <c r="AD268">
        <f>2*0.95*5.67E-8*(((DZ268+$B$9)+273)^4-(V268+273)^4)</f>
        <v>0</v>
      </c>
      <c r="AE268">
        <f>T268+AD268+AB268+AC268</f>
        <v>0</v>
      </c>
      <c r="AF268">
        <f>DW268*AT268*(DR268-DQ268*(1000-AT268*DT268)/(1000-AT268*DS268))/(100*DK268)</f>
        <v>0</v>
      </c>
      <c r="AG268">
        <f>1000*DW268*AT268*(DS268-DT268)/(100*DK268*(1000-AT268*DS268))</f>
        <v>0</v>
      </c>
      <c r="AH268">
        <f>(AI268 - AJ268 - DX268*1E3/(8.314*(DZ268+273.15)) * AL268/DW268 * AK268) * DW268/(100*DK268) * (1000 - DT268)/1000</f>
        <v>0</v>
      </c>
      <c r="AI268">
        <v>950.0192590926495</v>
      </c>
      <c r="AJ268">
        <v>930.5748363636363</v>
      </c>
      <c r="AK268">
        <v>3.37850693772045</v>
      </c>
      <c r="AL268">
        <v>67.30913549146528</v>
      </c>
      <c r="AM268">
        <f>(AO268 - AN268 + DX268*1E3/(8.314*(DZ268+273.15)) * AQ268/DW268 * AP268) * DW268/(100*DK268) * 1000/(1000 - AO268)</f>
        <v>0</v>
      </c>
      <c r="AN268">
        <v>9.198460958906132</v>
      </c>
      <c r="AO268">
        <v>9.389641757575754</v>
      </c>
      <c r="AP268">
        <v>-2.201987926006481E-06</v>
      </c>
      <c r="AQ268">
        <v>94.11788988098148</v>
      </c>
      <c r="AR268">
        <v>0</v>
      </c>
      <c r="AS268">
        <v>0</v>
      </c>
      <c r="AT268">
        <f>IF(AR268*$H$15&gt;=AV268,1.0,(AV268/(AV268-AR268*$H$15)))</f>
        <v>0</v>
      </c>
      <c r="AU268">
        <f>(AT268-1)*100</f>
        <v>0</v>
      </c>
      <c r="AV268">
        <f>MAX(0,($B$15+$C$15*EE268)/(1+$D$15*EE268)*DX268/(DZ268+273)*$E$15)</f>
        <v>0</v>
      </c>
      <c r="AW268" t="s">
        <v>429</v>
      </c>
      <c r="AX268" t="s">
        <v>429</v>
      </c>
      <c r="AY268">
        <v>0</v>
      </c>
      <c r="AZ268">
        <v>0</v>
      </c>
      <c r="BA268">
        <f>1-AY268/AZ268</f>
        <v>0</v>
      </c>
      <c r="BB268">
        <v>0</v>
      </c>
      <c r="BC268" t="s">
        <v>429</v>
      </c>
      <c r="BD268" t="s">
        <v>429</v>
      </c>
      <c r="BE268">
        <v>0</v>
      </c>
      <c r="BF268">
        <v>0</v>
      </c>
      <c r="BG268">
        <f>1-BE268/BF268</f>
        <v>0</v>
      </c>
      <c r="BH268">
        <v>0.5</v>
      </c>
      <c r="BI268">
        <f>DH268</f>
        <v>0</v>
      </c>
      <c r="BJ268">
        <f>K268</f>
        <v>0</v>
      </c>
      <c r="BK268">
        <f>BG268*BH268*BI268</f>
        <v>0</v>
      </c>
      <c r="BL268">
        <f>(BJ268-BB268)/BI268</f>
        <v>0</v>
      </c>
      <c r="BM268">
        <f>(AZ268-BF268)/BF268</f>
        <v>0</v>
      </c>
      <c r="BN268">
        <f>AY268/(BA268+AY268/BF268)</f>
        <v>0</v>
      </c>
      <c r="BO268" t="s">
        <v>429</v>
      </c>
      <c r="BP268">
        <v>0</v>
      </c>
      <c r="BQ268">
        <f>IF(BP268&lt;&gt;0, BP268, BN268)</f>
        <v>0</v>
      </c>
      <c r="BR268">
        <f>1-BQ268/BF268</f>
        <v>0</v>
      </c>
      <c r="BS268">
        <f>(BF268-BE268)/(BF268-BQ268)</f>
        <v>0</v>
      </c>
      <c r="BT268">
        <f>(AZ268-BF268)/(AZ268-BQ268)</f>
        <v>0</v>
      </c>
      <c r="BU268">
        <f>(BF268-BE268)/(BF268-AY268)</f>
        <v>0</v>
      </c>
      <c r="BV268">
        <f>(AZ268-BF268)/(AZ268-AY268)</f>
        <v>0</v>
      </c>
      <c r="BW268">
        <f>(BS268*BQ268/BE268)</f>
        <v>0</v>
      </c>
      <c r="BX268">
        <f>(1-BW268)</f>
        <v>0</v>
      </c>
      <c r="DG268">
        <f>$B$13*EF268+$C$13*EG268+$F$13*ER268*(1-EU268)</f>
        <v>0</v>
      </c>
      <c r="DH268">
        <f>DG268*DI268</f>
        <v>0</v>
      </c>
      <c r="DI268">
        <f>($B$13*$D$11+$C$13*$D$11+$F$13*((FE268+EW268)/MAX(FE268+EW268+FF268, 0.1)*$I$11+FF268/MAX(FE268+EW268+FF268, 0.1)*$J$11))/($B$13+$C$13+$F$13)</f>
        <v>0</v>
      </c>
      <c r="DJ268">
        <f>($B$13*$K$11+$C$13*$K$11+$F$13*((FE268+EW268)/MAX(FE268+EW268+FF268, 0.1)*$P$11+FF268/MAX(FE268+EW268+FF268, 0.1)*$Q$11))/($B$13+$C$13+$F$13)</f>
        <v>0</v>
      </c>
      <c r="DK268">
        <v>2.18</v>
      </c>
      <c r="DL268">
        <v>0.5</v>
      </c>
      <c r="DM268" t="s">
        <v>430</v>
      </c>
      <c r="DN268">
        <v>2</v>
      </c>
      <c r="DO268" t="b">
        <v>1</v>
      </c>
      <c r="DP268">
        <v>1679513072.5</v>
      </c>
      <c r="DQ268">
        <v>898.4274444444445</v>
      </c>
      <c r="DR268">
        <v>926.8521481481481</v>
      </c>
      <c r="DS268">
        <v>9.385537777777778</v>
      </c>
      <c r="DT268">
        <v>9.202895185185184</v>
      </c>
      <c r="DU268">
        <v>899.3228518518519</v>
      </c>
      <c r="DV268">
        <v>9.357838888888889</v>
      </c>
      <c r="DW268">
        <v>499.975962962963</v>
      </c>
      <c r="DX268">
        <v>89.94830000000002</v>
      </c>
      <c r="DY268">
        <v>0.09992826296296296</v>
      </c>
      <c r="DZ268">
        <v>18.92706666666666</v>
      </c>
      <c r="EA268">
        <v>19.97852222222222</v>
      </c>
      <c r="EB268">
        <v>999.9000000000001</v>
      </c>
      <c r="EC268">
        <v>0</v>
      </c>
      <c r="ED268">
        <v>0</v>
      </c>
      <c r="EE268">
        <v>10003.82111111111</v>
      </c>
      <c r="EF268">
        <v>0</v>
      </c>
      <c r="EG268">
        <v>12.45118518518518</v>
      </c>
      <c r="EH268">
        <v>-28.42460370370371</v>
      </c>
      <c r="EI268">
        <v>906.9396666666667</v>
      </c>
      <c r="EJ268">
        <v>935.461</v>
      </c>
      <c r="EK268">
        <v>0.1826435925925926</v>
      </c>
      <c r="EL268">
        <v>926.8521481481481</v>
      </c>
      <c r="EM268">
        <v>9.202895185185184</v>
      </c>
      <c r="EN268">
        <v>0.8442132222222222</v>
      </c>
      <c r="EO268">
        <v>0.8277848518518518</v>
      </c>
      <c r="EP268">
        <v>4.473292222222223</v>
      </c>
      <c r="EQ268">
        <v>4.1929</v>
      </c>
      <c r="ER268">
        <v>2000.031481481481</v>
      </c>
      <c r="ES268">
        <v>0.9799996666666666</v>
      </c>
      <c r="ET268">
        <v>0.02000063333333334</v>
      </c>
      <c r="EU268">
        <v>0</v>
      </c>
      <c r="EV268">
        <v>201.2377777777778</v>
      </c>
      <c r="EW268">
        <v>5.00078</v>
      </c>
      <c r="EX268">
        <v>3979.56</v>
      </c>
      <c r="EY268">
        <v>16379.8962962963</v>
      </c>
      <c r="EZ268">
        <v>37.94870370370371</v>
      </c>
      <c r="FA268">
        <v>39.16866666666666</v>
      </c>
      <c r="FB268">
        <v>39.16418518518518</v>
      </c>
      <c r="FC268">
        <v>38.42574074074074</v>
      </c>
      <c r="FD268">
        <v>38.48351851851852</v>
      </c>
      <c r="FE268">
        <v>1955.131481481482</v>
      </c>
      <c r="FF268">
        <v>39.9</v>
      </c>
      <c r="FG268">
        <v>0</v>
      </c>
      <c r="FH268">
        <v>1679513062</v>
      </c>
      <c r="FI268">
        <v>0</v>
      </c>
      <c r="FJ268">
        <v>201.22164</v>
      </c>
      <c r="FK268">
        <v>-0.4640769194586367</v>
      </c>
      <c r="FL268">
        <v>-7.229230775759048</v>
      </c>
      <c r="FM268">
        <v>3979.5116</v>
      </c>
      <c r="FN268">
        <v>15</v>
      </c>
      <c r="FO268">
        <v>0</v>
      </c>
      <c r="FP268" t="s">
        <v>431</v>
      </c>
      <c r="FQ268">
        <v>1679456443.1</v>
      </c>
      <c r="FR268">
        <v>1679456433.1</v>
      </c>
      <c r="FS268">
        <v>0</v>
      </c>
      <c r="FT268">
        <v>-0.109</v>
      </c>
      <c r="FU268">
        <v>0.019</v>
      </c>
      <c r="FV268">
        <v>-0.823</v>
      </c>
      <c r="FW268">
        <v>0.271</v>
      </c>
      <c r="FX268">
        <v>420</v>
      </c>
      <c r="FY268">
        <v>24</v>
      </c>
      <c r="FZ268">
        <v>0.71</v>
      </c>
      <c r="GA268">
        <v>0.25</v>
      </c>
      <c r="GB268">
        <v>-28.3592975</v>
      </c>
      <c r="GC268">
        <v>-1.022925703564702</v>
      </c>
      <c r="GD268">
        <v>0.1199387999929549</v>
      </c>
      <c r="GE268">
        <v>0</v>
      </c>
      <c r="GF268">
        <v>0.185824075</v>
      </c>
      <c r="GG268">
        <v>-0.005249257035647805</v>
      </c>
      <c r="GH268">
        <v>0.01142770522105707</v>
      </c>
      <c r="GI268">
        <v>1</v>
      </c>
      <c r="GJ268">
        <v>1</v>
      </c>
      <c r="GK268">
        <v>2</v>
      </c>
      <c r="GL268" t="s">
        <v>432</v>
      </c>
      <c r="GM268">
        <v>3.10113</v>
      </c>
      <c r="GN268">
        <v>2.73541</v>
      </c>
      <c r="GO268">
        <v>0.152543</v>
      </c>
      <c r="GP268">
        <v>0.155553</v>
      </c>
      <c r="GQ268">
        <v>0.0542103</v>
      </c>
      <c r="GR268">
        <v>0.0540686</v>
      </c>
      <c r="GS268">
        <v>21825.2</v>
      </c>
      <c r="GT268">
        <v>21475.4</v>
      </c>
      <c r="GU268">
        <v>26292.6</v>
      </c>
      <c r="GV268">
        <v>25760.7</v>
      </c>
      <c r="GW268">
        <v>39948.8</v>
      </c>
      <c r="GX268">
        <v>37205.2</v>
      </c>
      <c r="GY268">
        <v>46009.2</v>
      </c>
      <c r="GZ268">
        <v>42545.8</v>
      </c>
      <c r="HA268">
        <v>1.91975</v>
      </c>
      <c r="HB268">
        <v>1.93552</v>
      </c>
      <c r="HC268">
        <v>0.0199564</v>
      </c>
      <c r="HD268">
        <v>0</v>
      </c>
      <c r="HE268">
        <v>19.665</v>
      </c>
      <c r="HF268">
        <v>999.9</v>
      </c>
      <c r="HG268">
        <v>33.5</v>
      </c>
      <c r="HH268">
        <v>29.8</v>
      </c>
      <c r="HI268">
        <v>15.6873</v>
      </c>
      <c r="HJ268">
        <v>60.9234</v>
      </c>
      <c r="HK268">
        <v>25.9615</v>
      </c>
      <c r="HL268">
        <v>1</v>
      </c>
      <c r="HM268">
        <v>-0.09233230000000001</v>
      </c>
      <c r="HN268">
        <v>4.09475</v>
      </c>
      <c r="HO268">
        <v>20.2289</v>
      </c>
      <c r="HP268">
        <v>5.21549</v>
      </c>
      <c r="HQ268">
        <v>11.98</v>
      </c>
      <c r="HR268">
        <v>4.9647</v>
      </c>
      <c r="HS268">
        <v>3.27393</v>
      </c>
      <c r="HT268">
        <v>9999</v>
      </c>
      <c r="HU268">
        <v>9999</v>
      </c>
      <c r="HV268">
        <v>9999</v>
      </c>
      <c r="HW268">
        <v>936.9</v>
      </c>
      <c r="HX268">
        <v>1.86417</v>
      </c>
      <c r="HY268">
        <v>1.86017</v>
      </c>
      <c r="HZ268">
        <v>1.85837</v>
      </c>
      <c r="IA268">
        <v>1.85986</v>
      </c>
      <c r="IB268">
        <v>1.85989</v>
      </c>
      <c r="IC268">
        <v>1.85834</v>
      </c>
      <c r="ID268">
        <v>1.85734</v>
      </c>
      <c r="IE268">
        <v>1.85236</v>
      </c>
      <c r="IF268">
        <v>0</v>
      </c>
      <c r="IG268">
        <v>0</v>
      </c>
      <c r="IH268">
        <v>0</v>
      </c>
      <c r="II268">
        <v>0</v>
      </c>
      <c r="IJ268" t="s">
        <v>433</v>
      </c>
      <c r="IK268" t="s">
        <v>434</v>
      </c>
      <c r="IL268" t="s">
        <v>435</v>
      </c>
      <c r="IM268" t="s">
        <v>435</v>
      </c>
      <c r="IN268" t="s">
        <v>435</v>
      </c>
      <c r="IO268" t="s">
        <v>435</v>
      </c>
      <c r="IP268">
        <v>0</v>
      </c>
      <c r="IQ268">
        <v>100</v>
      </c>
      <c r="IR268">
        <v>100</v>
      </c>
      <c r="IS268">
        <v>-0.902</v>
      </c>
      <c r="IT268">
        <v>0.0277</v>
      </c>
      <c r="IU268">
        <v>-0.3228139330668147</v>
      </c>
      <c r="IV268">
        <v>-0.001399286051689175</v>
      </c>
      <c r="IW268">
        <v>1.297619083215453E-06</v>
      </c>
      <c r="IX268">
        <v>-4.997941095464379E-10</v>
      </c>
      <c r="IY268">
        <v>-0.005634625857734406</v>
      </c>
      <c r="IZ268">
        <v>-0.003512179546530375</v>
      </c>
      <c r="JA268">
        <v>0.0008073039280847738</v>
      </c>
      <c r="JB268">
        <v>-5.485301315548657E-06</v>
      </c>
      <c r="JC268">
        <v>2</v>
      </c>
      <c r="JD268">
        <v>1997</v>
      </c>
      <c r="JE268">
        <v>1</v>
      </c>
      <c r="JF268">
        <v>25</v>
      </c>
      <c r="JG268">
        <v>943.9</v>
      </c>
      <c r="JH268">
        <v>944.1</v>
      </c>
      <c r="JI268">
        <v>2.22778</v>
      </c>
      <c r="JJ268">
        <v>2.61353</v>
      </c>
      <c r="JK268">
        <v>1.49658</v>
      </c>
      <c r="JL268">
        <v>2.39014</v>
      </c>
      <c r="JM268">
        <v>1.54907</v>
      </c>
      <c r="JN268">
        <v>2.43042</v>
      </c>
      <c r="JO268">
        <v>34.7379</v>
      </c>
      <c r="JP268">
        <v>24.1751</v>
      </c>
      <c r="JQ268">
        <v>18</v>
      </c>
      <c r="JR268">
        <v>489.754</v>
      </c>
      <c r="JS268">
        <v>511.797</v>
      </c>
      <c r="JT268">
        <v>15.1942</v>
      </c>
      <c r="JU268">
        <v>25.9536</v>
      </c>
      <c r="JV268">
        <v>29.9997</v>
      </c>
      <c r="JW268">
        <v>26.1313</v>
      </c>
      <c r="JX268">
        <v>26.1018</v>
      </c>
      <c r="JY268">
        <v>44.6928</v>
      </c>
      <c r="JZ268">
        <v>36.0155</v>
      </c>
      <c r="KA268">
        <v>33.2265</v>
      </c>
      <c r="KB268">
        <v>15.2047</v>
      </c>
      <c r="KC268">
        <v>974.703</v>
      </c>
      <c r="KD268">
        <v>9.24433</v>
      </c>
      <c r="KE268">
        <v>100.518</v>
      </c>
      <c r="KF268">
        <v>100.933</v>
      </c>
    </row>
    <row r="269" spans="1:292">
      <c r="A269">
        <v>251</v>
      </c>
      <c r="B269">
        <v>1679513085</v>
      </c>
      <c r="C269">
        <v>4497.5</v>
      </c>
      <c r="D269" t="s">
        <v>936</v>
      </c>
      <c r="E269" t="s">
        <v>937</v>
      </c>
      <c r="F269">
        <v>5</v>
      </c>
      <c r="G269" t="s">
        <v>821</v>
      </c>
      <c r="H269">
        <v>1679513077.214286</v>
      </c>
      <c r="I269">
        <f>(J269)/1000</f>
        <v>0</v>
      </c>
      <c r="J269">
        <f>IF(DO269, AM269, AG269)</f>
        <v>0</v>
      </c>
      <c r="K269">
        <f>IF(DO269, AH269, AF269)</f>
        <v>0</v>
      </c>
      <c r="L269">
        <f>DQ269 - IF(AT269&gt;1, K269*DK269*100.0/(AV269*EE269), 0)</f>
        <v>0</v>
      </c>
      <c r="M269">
        <f>((S269-I269/2)*L269-K269)/(S269+I269/2)</f>
        <v>0</v>
      </c>
      <c r="N269">
        <f>M269*(DX269+DY269)/1000.0</f>
        <v>0</v>
      </c>
      <c r="O269">
        <f>(DQ269 - IF(AT269&gt;1, K269*DK269*100.0/(AV269*EE269), 0))*(DX269+DY269)/1000.0</f>
        <v>0</v>
      </c>
      <c r="P269">
        <f>2.0/((1/R269-1/Q269)+SIGN(R269)*SQRT((1/R269-1/Q269)*(1/R269-1/Q269) + 4*DL269/((DL269+1)*(DL269+1))*(2*1/R269*1/Q269-1/Q269*1/Q269)))</f>
        <v>0</v>
      </c>
      <c r="Q269">
        <f>IF(LEFT(DM269,1)&lt;&gt;"0",IF(LEFT(DM269,1)="1",3.0,DN269),$D$5+$E$5*(EE269*DX269/($K$5*1000))+$F$5*(EE269*DX269/($K$5*1000))*MAX(MIN(DK269,$J$5),$I$5)*MAX(MIN(DK269,$J$5),$I$5)+$G$5*MAX(MIN(DK269,$J$5),$I$5)*(EE269*DX269/($K$5*1000))+$H$5*(EE269*DX269/($K$5*1000))*(EE269*DX269/($K$5*1000)))</f>
        <v>0</v>
      </c>
      <c r="R269">
        <f>I269*(1000-(1000*0.61365*exp(17.502*V269/(240.97+V269))/(DX269+DY269)+DS269)/2)/(1000*0.61365*exp(17.502*V269/(240.97+V269))/(DX269+DY269)-DS269)</f>
        <v>0</v>
      </c>
      <c r="S269">
        <f>1/((DL269+1)/(P269/1.6)+1/(Q269/1.37)) + DL269/((DL269+1)/(P269/1.6) + DL269/(Q269/1.37))</f>
        <v>0</v>
      </c>
      <c r="T269">
        <f>(DG269*DJ269)</f>
        <v>0</v>
      </c>
      <c r="U269">
        <f>(DZ269+(T269+2*0.95*5.67E-8*(((DZ269+$B$9)+273)^4-(DZ269+273)^4)-44100*I269)/(1.84*29.3*Q269+8*0.95*5.67E-8*(DZ269+273)^3))</f>
        <v>0</v>
      </c>
      <c r="V269">
        <f>($C$9*EA269+$D$9*EB269+$E$9*U269)</f>
        <v>0</v>
      </c>
      <c r="W269">
        <f>0.61365*exp(17.502*V269/(240.97+V269))</f>
        <v>0</v>
      </c>
      <c r="X269">
        <f>(Y269/Z269*100)</f>
        <v>0</v>
      </c>
      <c r="Y269">
        <f>DS269*(DX269+DY269)/1000</f>
        <v>0</v>
      </c>
      <c r="Z269">
        <f>0.61365*exp(17.502*DZ269/(240.97+DZ269))</f>
        <v>0</v>
      </c>
      <c r="AA269">
        <f>(W269-DS269*(DX269+DY269)/1000)</f>
        <v>0</v>
      </c>
      <c r="AB269">
        <f>(-I269*44100)</f>
        <v>0</v>
      </c>
      <c r="AC269">
        <f>2*29.3*Q269*0.92*(DZ269-V269)</f>
        <v>0</v>
      </c>
      <c r="AD269">
        <f>2*0.95*5.67E-8*(((DZ269+$B$9)+273)^4-(V269+273)^4)</f>
        <v>0</v>
      </c>
      <c r="AE269">
        <f>T269+AD269+AB269+AC269</f>
        <v>0</v>
      </c>
      <c r="AF269">
        <f>DW269*AT269*(DR269-DQ269*(1000-AT269*DT269)/(1000-AT269*DS269))/(100*DK269)</f>
        <v>0</v>
      </c>
      <c r="AG269">
        <f>1000*DW269*AT269*(DS269-DT269)/(100*DK269*(1000-AT269*DS269))</f>
        <v>0</v>
      </c>
      <c r="AH269">
        <f>(AI269 - AJ269 - DX269*1E3/(8.314*(DZ269+273.15)) * AL269/DW269 * AK269) * DW269/(100*DK269) * (1000 - DT269)/1000</f>
        <v>0</v>
      </c>
      <c r="AI269">
        <v>967.0137720138039</v>
      </c>
      <c r="AJ269">
        <v>947.4741818181819</v>
      </c>
      <c r="AK269">
        <v>3.380752570027234</v>
      </c>
      <c r="AL269">
        <v>67.30913549146528</v>
      </c>
      <c r="AM269">
        <f>(AO269 - AN269 + DX269*1E3/(8.314*(DZ269+273.15)) * AQ269/DW269 * AP269) * DW269/(100*DK269) * 1000/(1000 - AO269)</f>
        <v>0</v>
      </c>
      <c r="AN269">
        <v>9.201087035288728</v>
      </c>
      <c r="AO269">
        <v>9.389673636363634</v>
      </c>
      <c r="AP269">
        <v>1.240858737373142E-06</v>
      </c>
      <c r="AQ269">
        <v>94.11788988098148</v>
      </c>
      <c r="AR269">
        <v>0</v>
      </c>
      <c r="AS269">
        <v>0</v>
      </c>
      <c r="AT269">
        <f>IF(AR269*$H$15&gt;=AV269,1.0,(AV269/(AV269-AR269*$H$15)))</f>
        <v>0</v>
      </c>
      <c r="AU269">
        <f>(AT269-1)*100</f>
        <v>0</v>
      </c>
      <c r="AV269">
        <f>MAX(0,($B$15+$C$15*EE269)/(1+$D$15*EE269)*DX269/(DZ269+273)*$E$15)</f>
        <v>0</v>
      </c>
      <c r="AW269" t="s">
        <v>429</v>
      </c>
      <c r="AX269" t="s">
        <v>429</v>
      </c>
      <c r="AY269">
        <v>0</v>
      </c>
      <c r="AZ269">
        <v>0</v>
      </c>
      <c r="BA269">
        <f>1-AY269/AZ269</f>
        <v>0</v>
      </c>
      <c r="BB269">
        <v>0</v>
      </c>
      <c r="BC269" t="s">
        <v>429</v>
      </c>
      <c r="BD269" t="s">
        <v>429</v>
      </c>
      <c r="BE269">
        <v>0</v>
      </c>
      <c r="BF269">
        <v>0</v>
      </c>
      <c r="BG269">
        <f>1-BE269/BF269</f>
        <v>0</v>
      </c>
      <c r="BH269">
        <v>0.5</v>
      </c>
      <c r="BI269">
        <f>DH269</f>
        <v>0</v>
      </c>
      <c r="BJ269">
        <f>K269</f>
        <v>0</v>
      </c>
      <c r="BK269">
        <f>BG269*BH269*BI269</f>
        <v>0</v>
      </c>
      <c r="BL269">
        <f>(BJ269-BB269)/BI269</f>
        <v>0</v>
      </c>
      <c r="BM269">
        <f>(AZ269-BF269)/BF269</f>
        <v>0</v>
      </c>
      <c r="BN269">
        <f>AY269/(BA269+AY269/BF269)</f>
        <v>0</v>
      </c>
      <c r="BO269" t="s">
        <v>429</v>
      </c>
      <c r="BP269">
        <v>0</v>
      </c>
      <c r="BQ269">
        <f>IF(BP269&lt;&gt;0, BP269, BN269)</f>
        <v>0</v>
      </c>
      <c r="BR269">
        <f>1-BQ269/BF269</f>
        <v>0</v>
      </c>
      <c r="BS269">
        <f>(BF269-BE269)/(BF269-BQ269)</f>
        <v>0</v>
      </c>
      <c r="BT269">
        <f>(AZ269-BF269)/(AZ269-BQ269)</f>
        <v>0</v>
      </c>
      <c r="BU269">
        <f>(BF269-BE269)/(BF269-AY269)</f>
        <v>0</v>
      </c>
      <c r="BV269">
        <f>(AZ269-BF269)/(AZ269-AY269)</f>
        <v>0</v>
      </c>
      <c r="BW269">
        <f>(BS269*BQ269/BE269)</f>
        <v>0</v>
      </c>
      <c r="BX269">
        <f>(1-BW269)</f>
        <v>0</v>
      </c>
      <c r="DG269">
        <f>$B$13*EF269+$C$13*EG269+$F$13*ER269*(1-EU269)</f>
        <v>0</v>
      </c>
      <c r="DH269">
        <f>DG269*DI269</f>
        <v>0</v>
      </c>
      <c r="DI269">
        <f>($B$13*$D$11+$C$13*$D$11+$F$13*((FE269+EW269)/MAX(FE269+EW269+FF269, 0.1)*$I$11+FF269/MAX(FE269+EW269+FF269, 0.1)*$J$11))/($B$13+$C$13+$F$13)</f>
        <v>0</v>
      </c>
      <c r="DJ269">
        <f>($B$13*$K$11+$C$13*$K$11+$F$13*((FE269+EW269)/MAX(FE269+EW269+FF269, 0.1)*$P$11+FF269/MAX(FE269+EW269+FF269, 0.1)*$Q$11))/($B$13+$C$13+$F$13)</f>
        <v>0</v>
      </c>
      <c r="DK269">
        <v>2.18</v>
      </c>
      <c r="DL269">
        <v>0.5</v>
      </c>
      <c r="DM269" t="s">
        <v>430</v>
      </c>
      <c r="DN269">
        <v>2</v>
      </c>
      <c r="DO269" t="b">
        <v>1</v>
      </c>
      <c r="DP269">
        <v>1679513077.214286</v>
      </c>
      <c r="DQ269">
        <v>914.1945714285714</v>
      </c>
      <c r="DR269">
        <v>942.6632142857143</v>
      </c>
      <c r="DS269">
        <v>9.389361785714286</v>
      </c>
      <c r="DT269">
        <v>9.199201428571428</v>
      </c>
      <c r="DU269">
        <v>915.0943571428572</v>
      </c>
      <c r="DV269">
        <v>9.361623214285714</v>
      </c>
      <c r="DW269">
        <v>500.0101785714286</v>
      </c>
      <c r="DX269">
        <v>89.94648214285715</v>
      </c>
      <c r="DY269">
        <v>0.09997983928571429</v>
      </c>
      <c r="DZ269">
        <v>18.92966785714286</v>
      </c>
      <c r="EA269">
        <v>19.98599285714286</v>
      </c>
      <c r="EB269">
        <v>999.9000000000002</v>
      </c>
      <c r="EC269">
        <v>0</v>
      </c>
      <c r="ED269">
        <v>0</v>
      </c>
      <c r="EE269">
        <v>10006.00392857143</v>
      </c>
      <c r="EF269">
        <v>0</v>
      </c>
      <c r="EG269">
        <v>12.45750357142857</v>
      </c>
      <c r="EH269">
        <v>-28.46860000000001</v>
      </c>
      <c r="EI269">
        <v>922.8596071428572</v>
      </c>
      <c r="EJ269">
        <v>951.4153928571426</v>
      </c>
      <c r="EK269">
        <v>0.1901611071428571</v>
      </c>
      <c r="EL269">
        <v>942.6632142857143</v>
      </c>
      <c r="EM269">
        <v>9.199201428571428</v>
      </c>
      <c r="EN269">
        <v>0.8445400714285715</v>
      </c>
      <c r="EO269">
        <v>0.8274358214285714</v>
      </c>
      <c r="EP269">
        <v>4.478823928571429</v>
      </c>
      <c r="EQ269">
        <v>4.186891785714286</v>
      </c>
      <c r="ER269">
        <v>2000.027857142857</v>
      </c>
      <c r="ES269">
        <v>0.9799994999999998</v>
      </c>
      <c r="ET269">
        <v>0.02000079642857143</v>
      </c>
      <c r="EU269">
        <v>0</v>
      </c>
      <c r="EV269">
        <v>201.2936785714285</v>
      </c>
      <c r="EW269">
        <v>5.00078</v>
      </c>
      <c r="EX269">
        <v>3979.013214285715</v>
      </c>
      <c r="EY269">
        <v>16379.86071428572</v>
      </c>
      <c r="EZ269">
        <v>37.91714285714286</v>
      </c>
      <c r="FA269">
        <v>39.14039285714286</v>
      </c>
      <c r="FB269">
        <v>39.09349999999999</v>
      </c>
      <c r="FC269">
        <v>38.39714285714285</v>
      </c>
      <c r="FD269">
        <v>38.45510714285714</v>
      </c>
      <c r="FE269">
        <v>1955.127857142857</v>
      </c>
      <c r="FF269">
        <v>39.9</v>
      </c>
      <c r="FG269">
        <v>0</v>
      </c>
      <c r="FH269">
        <v>1679513067.4</v>
      </c>
      <c r="FI269">
        <v>0</v>
      </c>
      <c r="FJ269">
        <v>201.3065384615384</v>
      </c>
      <c r="FK269">
        <v>1.365059823646791</v>
      </c>
      <c r="FL269">
        <v>-7.641025655107391</v>
      </c>
      <c r="FM269">
        <v>3978.939230769231</v>
      </c>
      <c r="FN269">
        <v>15</v>
      </c>
      <c r="FO269">
        <v>0</v>
      </c>
      <c r="FP269" t="s">
        <v>431</v>
      </c>
      <c r="FQ269">
        <v>1679456443.1</v>
      </c>
      <c r="FR269">
        <v>1679456433.1</v>
      </c>
      <c r="FS269">
        <v>0</v>
      </c>
      <c r="FT269">
        <v>-0.109</v>
      </c>
      <c r="FU269">
        <v>0.019</v>
      </c>
      <c r="FV269">
        <v>-0.823</v>
      </c>
      <c r="FW269">
        <v>0.271</v>
      </c>
      <c r="FX269">
        <v>420</v>
      </c>
      <c r="FY269">
        <v>24</v>
      </c>
      <c r="FZ269">
        <v>0.71</v>
      </c>
      <c r="GA269">
        <v>0.25</v>
      </c>
      <c r="GB269">
        <v>-28.43491219512195</v>
      </c>
      <c r="GC269">
        <v>-0.4694801393728086</v>
      </c>
      <c r="GD269">
        <v>0.08063048565606366</v>
      </c>
      <c r="GE269">
        <v>0</v>
      </c>
      <c r="GF269">
        <v>0.1857006341463415</v>
      </c>
      <c r="GG269">
        <v>0.07443510104529608</v>
      </c>
      <c r="GH269">
        <v>0.01160033950671398</v>
      </c>
      <c r="GI269">
        <v>1</v>
      </c>
      <c r="GJ269">
        <v>1</v>
      </c>
      <c r="GK269">
        <v>2</v>
      </c>
      <c r="GL269" t="s">
        <v>432</v>
      </c>
      <c r="GM269">
        <v>3.10092</v>
      </c>
      <c r="GN269">
        <v>2.73526</v>
      </c>
      <c r="GO269">
        <v>0.154318</v>
      </c>
      <c r="GP269">
        <v>0.157292</v>
      </c>
      <c r="GQ269">
        <v>0.0542064</v>
      </c>
      <c r="GR269">
        <v>0.0539425</v>
      </c>
      <c r="GS269">
        <v>21779.7</v>
      </c>
      <c r="GT269">
        <v>21431.1</v>
      </c>
      <c r="GU269">
        <v>26292.7</v>
      </c>
      <c r="GV269">
        <v>25760.6</v>
      </c>
      <c r="GW269">
        <v>39949.4</v>
      </c>
      <c r="GX269">
        <v>37210.4</v>
      </c>
      <c r="GY269">
        <v>46009.4</v>
      </c>
      <c r="GZ269">
        <v>42545.7</v>
      </c>
      <c r="HA269">
        <v>1.9195</v>
      </c>
      <c r="HB269">
        <v>1.9359</v>
      </c>
      <c r="HC269">
        <v>0.0209026</v>
      </c>
      <c r="HD269">
        <v>0</v>
      </c>
      <c r="HE269">
        <v>19.6634</v>
      </c>
      <c r="HF269">
        <v>999.9</v>
      </c>
      <c r="HG269">
        <v>33.4</v>
      </c>
      <c r="HH269">
        <v>29.8</v>
      </c>
      <c r="HI269">
        <v>15.6407</v>
      </c>
      <c r="HJ269">
        <v>61.2634</v>
      </c>
      <c r="HK269">
        <v>26.1098</v>
      </c>
      <c r="HL269">
        <v>1</v>
      </c>
      <c r="HM269">
        <v>-0.0927719</v>
      </c>
      <c r="HN269">
        <v>4.12014</v>
      </c>
      <c r="HO269">
        <v>20.2283</v>
      </c>
      <c r="HP269">
        <v>5.21609</v>
      </c>
      <c r="HQ269">
        <v>11.98</v>
      </c>
      <c r="HR269">
        <v>4.96455</v>
      </c>
      <c r="HS269">
        <v>3.2739</v>
      </c>
      <c r="HT269">
        <v>9999</v>
      </c>
      <c r="HU269">
        <v>9999</v>
      </c>
      <c r="HV269">
        <v>9999</v>
      </c>
      <c r="HW269">
        <v>936.9</v>
      </c>
      <c r="HX269">
        <v>1.86417</v>
      </c>
      <c r="HY269">
        <v>1.86016</v>
      </c>
      <c r="HZ269">
        <v>1.85837</v>
      </c>
      <c r="IA269">
        <v>1.85987</v>
      </c>
      <c r="IB269">
        <v>1.85989</v>
      </c>
      <c r="IC269">
        <v>1.85834</v>
      </c>
      <c r="ID269">
        <v>1.85734</v>
      </c>
      <c r="IE269">
        <v>1.85238</v>
      </c>
      <c r="IF269">
        <v>0</v>
      </c>
      <c r="IG269">
        <v>0</v>
      </c>
      <c r="IH269">
        <v>0</v>
      </c>
      <c r="II269">
        <v>0</v>
      </c>
      <c r="IJ269" t="s">
        <v>433</v>
      </c>
      <c r="IK269" t="s">
        <v>434</v>
      </c>
      <c r="IL269" t="s">
        <v>435</v>
      </c>
      <c r="IM269" t="s">
        <v>435</v>
      </c>
      <c r="IN269" t="s">
        <v>435</v>
      </c>
      <c r="IO269" t="s">
        <v>435</v>
      </c>
      <c r="IP269">
        <v>0</v>
      </c>
      <c r="IQ269">
        <v>100</v>
      </c>
      <c r="IR269">
        <v>100</v>
      </c>
      <c r="IS269">
        <v>-0.907</v>
      </c>
      <c r="IT269">
        <v>0.0277</v>
      </c>
      <c r="IU269">
        <v>-0.3228139330668147</v>
      </c>
      <c r="IV269">
        <v>-0.001399286051689175</v>
      </c>
      <c r="IW269">
        <v>1.297619083215453E-06</v>
      </c>
      <c r="IX269">
        <v>-4.997941095464379E-10</v>
      </c>
      <c r="IY269">
        <v>-0.005634625857734406</v>
      </c>
      <c r="IZ269">
        <v>-0.003512179546530375</v>
      </c>
      <c r="JA269">
        <v>0.0008073039280847738</v>
      </c>
      <c r="JB269">
        <v>-5.485301315548657E-06</v>
      </c>
      <c r="JC269">
        <v>2</v>
      </c>
      <c r="JD269">
        <v>1997</v>
      </c>
      <c r="JE269">
        <v>1</v>
      </c>
      <c r="JF269">
        <v>25</v>
      </c>
      <c r="JG269">
        <v>944</v>
      </c>
      <c r="JH269">
        <v>944.2</v>
      </c>
      <c r="JI269">
        <v>2.25708</v>
      </c>
      <c r="JJ269">
        <v>2.62329</v>
      </c>
      <c r="JK269">
        <v>1.49658</v>
      </c>
      <c r="JL269">
        <v>2.39014</v>
      </c>
      <c r="JM269">
        <v>1.54907</v>
      </c>
      <c r="JN269">
        <v>2.40356</v>
      </c>
      <c r="JO269">
        <v>34.7379</v>
      </c>
      <c r="JP269">
        <v>24.1838</v>
      </c>
      <c r="JQ269">
        <v>18</v>
      </c>
      <c r="JR269">
        <v>489.578</v>
      </c>
      <c r="JS269">
        <v>512.0119999999999</v>
      </c>
      <c r="JT269">
        <v>15.2094</v>
      </c>
      <c r="JU269">
        <v>25.9492</v>
      </c>
      <c r="JV269">
        <v>29.9998</v>
      </c>
      <c r="JW269">
        <v>26.1275</v>
      </c>
      <c r="JX269">
        <v>26.098</v>
      </c>
      <c r="JY269">
        <v>45.29</v>
      </c>
      <c r="JZ269">
        <v>36.0155</v>
      </c>
      <c r="KA269">
        <v>32.8564</v>
      </c>
      <c r="KB269">
        <v>15.2088</v>
      </c>
      <c r="KC269">
        <v>988.0599999999999</v>
      </c>
      <c r="KD269">
        <v>9.244960000000001</v>
      </c>
      <c r="KE269">
        <v>100.519</v>
      </c>
      <c r="KF269">
        <v>100.933</v>
      </c>
    </row>
    <row r="270" spans="1:292">
      <c r="A270">
        <v>252</v>
      </c>
      <c r="B270">
        <v>1679513090</v>
      </c>
      <c r="C270">
        <v>4502.5</v>
      </c>
      <c r="D270" t="s">
        <v>938</v>
      </c>
      <c r="E270" t="s">
        <v>939</v>
      </c>
      <c r="F270">
        <v>5</v>
      </c>
      <c r="G270" t="s">
        <v>821</v>
      </c>
      <c r="H270">
        <v>1679513082.5</v>
      </c>
      <c r="I270">
        <f>(J270)/1000</f>
        <v>0</v>
      </c>
      <c r="J270">
        <f>IF(DO270, AM270, AG270)</f>
        <v>0</v>
      </c>
      <c r="K270">
        <f>IF(DO270, AH270, AF270)</f>
        <v>0</v>
      </c>
      <c r="L270">
        <f>DQ270 - IF(AT270&gt;1, K270*DK270*100.0/(AV270*EE270), 0)</f>
        <v>0</v>
      </c>
      <c r="M270">
        <f>((S270-I270/2)*L270-K270)/(S270+I270/2)</f>
        <v>0</v>
      </c>
      <c r="N270">
        <f>M270*(DX270+DY270)/1000.0</f>
        <v>0</v>
      </c>
      <c r="O270">
        <f>(DQ270 - IF(AT270&gt;1, K270*DK270*100.0/(AV270*EE270), 0))*(DX270+DY270)/1000.0</f>
        <v>0</v>
      </c>
      <c r="P270">
        <f>2.0/((1/R270-1/Q270)+SIGN(R270)*SQRT((1/R270-1/Q270)*(1/R270-1/Q270) + 4*DL270/((DL270+1)*(DL270+1))*(2*1/R270*1/Q270-1/Q270*1/Q270)))</f>
        <v>0</v>
      </c>
      <c r="Q270">
        <f>IF(LEFT(DM270,1)&lt;&gt;"0",IF(LEFT(DM270,1)="1",3.0,DN270),$D$5+$E$5*(EE270*DX270/($K$5*1000))+$F$5*(EE270*DX270/($K$5*1000))*MAX(MIN(DK270,$J$5),$I$5)*MAX(MIN(DK270,$J$5),$I$5)+$G$5*MAX(MIN(DK270,$J$5),$I$5)*(EE270*DX270/($K$5*1000))+$H$5*(EE270*DX270/($K$5*1000))*(EE270*DX270/($K$5*1000)))</f>
        <v>0</v>
      </c>
      <c r="R270">
        <f>I270*(1000-(1000*0.61365*exp(17.502*V270/(240.97+V270))/(DX270+DY270)+DS270)/2)/(1000*0.61365*exp(17.502*V270/(240.97+V270))/(DX270+DY270)-DS270)</f>
        <v>0</v>
      </c>
      <c r="S270">
        <f>1/((DL270+1)/(P270/1.6)+1/(Q270/1.37)) + DL270/((DL270+1)/(P270/1.6) + DL270/(Q270/1.37))</f>
        <v>0</v>
      </c>
      <c r="T270">
        <f>(DG270*DJ270)</f>
        <v>0</v>
      </c>
      <c r="U270">
        <f>(DZ270+(T270+2*0.95*5.67E-8*(((DZ270+$B$9)+273)^4-(DZ270+273)^4)-44100*I270)/(1.84*29.3*Q270+8*0.95*5.67E-8*(DZ270+273)^3))</f>
        <v>0</v>
      </c>
      <c r="V270">
        <f>($C$9*EA270+$D$9*EB270+$E$9*U270)</f>
        <v>0</v>
      </c>
      <c r="W270">
        <f>0.61365*exp(17.502*V270/(240.97+V270))</f>
        <v>0</v>
      </c>
      <c r="X270">
        <f>(Y270/Z270*100)</f>
        <v>0</v>
      </c>
      <c r="Y270">
        <f>DS270*(DX270+DY270)/1000</f>
        <v>0</v>
      </c>
      <c r="Z270">
        <f>0.61365*exp(17.502*DZ270/(240.97+DZ270))</f>
        <v>0</v>
      </c>
      <c r="AA270">
        <f>(W270-DS270*(DX270+DY270)/1000)</f>
        <v>0</v>
      </c>
      <c r="AB270">
        <f>(-I270*44100)</f>
        <v>0</v>
      </c>
      <c r="AC270">
        <f>2*29.3*Q270*0.92*(DZ270-V270)</f>
        <v>0</v>
      </c>
      <c r="AD270">
        <f>2*0.95*5.67E-8*(((DZ270+$B$9)+273)^4-(V270+273)^4)</f>
        <v>0</v>
      </c>
      <c r="AE270">
        <f>T270+AD270+AB270+AC270</f>
        <v>0</v>
      </c>
      <c r="AF270">
        <f>DW270*AT270*(DR270-DQ270*(1000-AT270*DT270)/(1000-AT270*DS270))/(100*DK270)</f>
        <v>0</v>
      </c>
      <c r="AG270">
        <f>1000*DW270*AT270*(DS270-DT270)/(100*DK270*(1000-AT270*DS270))</f>
        <v>0</v>
      </c>
      <c r="AH270">
        <f>(AI270 - AJ270 - DX270*1E3/(8.314*(DZ270+273.15)) * AL270/DW270 * AK270) * DW270/(100*DK270) * (1000 - DT270)/1000</f>
        <v>0</v>
      </c>
      <c r="AI270">
        <v>983.9203322915577</v>
      </c>
      <c r="AJ270">
        <v>964.2880484848479</v>
      </c>
      <c r="AK270">
        <v>3.358679687128562</v>
      </c>
      <c r="AL270">
        <v>67.30913549146528</v>
      </c>
      <c r="AM270">
        <f>(AO270 - AN270 + DX270*1E3/(8.314*(DZ270+273.15)) * AQ270/DW270 * AP270) * DW270/(100*DK270) * 1000/(1000 - AO270)</f>
        <v>0</v>
      </c>
      <c r="AN270">
        <v>9.156438094429298</v>
      </c>
      <c r="AO270">
        <v>9.374235575757572</v>
      </c>
      <c r="AP270">
        <v>-2.709099444485095E-05</v>
      </c>
      <c r="AQ270">
        <v>94.11788988098148</v>
      </c>
      <c r="AR270">
        <v>0</v>
      </c>
      <c r="AS270">
        <v>0</v>
      </c>
      <c r="AT270">
        <f>IF(AR270*$H$15&gt;=AV270,1.0,(AV270/(AV270-AR270*$H$15)))</f>
        <v>0</v>
      </c>
      <c r="AU270">
        <f>(AT270-1)*100</f>
        <v>0</v>
      </c>
      <c r="AV270">
        <f>MAX(0,($B$15+$C$15*EE270)/(1+$D$15*EE270)*DX270/(DZ270+273)*$E$15)</f>
        <v>0</v>
      </c>
      <c r="AW270" t="s">
        <v>429</v>
      </c>
      <c r="AX270" t="s">
        <v>429</v>
      </c>
      <c r="AY270">
        <v>0</v>
      </c>
      <c r="AZ270">
        <v>0</v>
      </c>
      <c r="BA270">
        <f>1-AY270/AZ270</f>
        <v>0</v>
      </c>
      <c r="BB270">
        <v>0</v>
      </c>
      <c r="BC270" t="s">
        <v>429</v>
      </c>
      <c r="BD270" t="s">
        <v>429</v>
      </c>
      <c r="BE270">
        <v>0</v>
      </c>
      <c r="BF270">
        <v>0</v>
      </c>
      <c r="BG270">
        <f>1-BE270/BF270</f>
        <v>0</v>
      </c>
      <c r="BH270">
        <v>0.5</v>
      </c>
      <c r="BI270">
        <f>DH270</f>
        <v>0</v>
      </c>
      <c r="BJ270">
        <f>K270</f>
        <v>0</v>
      </c>
      <c r="BK270">
        <f>BG270*BH270*BI270</f>
        <v>0</v>
      </c>
      <c r="BL270">
        <f>(BJ270-BB270)/BI270</f>
        <v>0</v>
      </c>
      <c r="BM270">
        <f>(AZ270-BF270)/BF270</f>
        <v>0</v>
      </c>
      <c r="BN270">
        <f>AY270/(BA270+AY270/BF270)</f>
        <v>0</v>
      </c>
      <c r="BO270" t="s">
        <v>429</v>
      </c>
      <c r="BP270">
        <v>0</v>
      </c>
      <c r="BQ270">
        <f>IF(BP270&lt;&gt;0, BP270, BN270)</f>
        <v>0</v>
      </c>
      <c r="BR270">
        <f>1-BQ270/BF270</f>
        <v>0</v>
      </c>
      <c r="BS270">
        <f>(BF270-BE270)/(BF270-BQ270)</f>
        <v>0</v>
      </c>
      <c r="BT270">
        <f>(AZ270-BF270)/(AZ270-BQ270)</f>
        <v>0</v>
      </c>
      <c r="BU270">
        <f>(BF270-BE270)/(BF270-AY270)</f>
        <v>0</v>
      </c>
      <c r="BV270">
        <f>(AZ270-BF270)/(AZ270-AY270)</f>
        <v>0</v>
      </c>
      <c r="BW270">
        <f>(BS270*BQ270/BE270)</f>
        <v>0</v>
      </c>
      <c r="BX270">
        <f>(1-BW270)</f>
        <v>0</v>
      </c>
      <c r="DG270">
        <f>$B$13*EF270+$C$13*EG270+$F$13*ER270*(1-EU270)</f>
        <v>0</v>
      </c>
      <c r="DH270">
        <f>DG270*DI270</f>
        <v>0</v>
      </c>
      <c r="DI270">
        <f>($B$13*$D$11+$C$13*$D$11+$F$13*((FE270+EW270)/MAX(FE270+EW270+FF270, 0.1)*$I$11+FF270/MAX(FE270+EW270+FF270, 0.1)*$J$11))/($B$13+$C$13+$F$13)</f>
        <v>0</v>
      </c>
      <c r="DJ270">
        <f>($B$13*$K$11+$C$13*$K$11+$F$13*((FE270+EW270)/MAX(FE270+EW270+FF270, 0.1)*$P$11+FF270/MAX(FE270+EW270+FF270, 0.1)*$Q$11))/($B$13+$C$13+$F$13)</f>
        <v>0</v>
      </c>
      <c r="DK270">
        <v>2.18</v>
      </c>
      <c r="DL270">
        <v>0.5</v>
      </c>
      <c r="DM270" t="s">
        <v>430</v>
      </c>
      <c r="DN270">
        <v>2</v>
      </c>
      <c r="DO270" t="b">
        <v>1</v>
      </c>
      <c r="DP270">
        <v>1679513082.5</v>
      </c>
      <c r="DQ270">
        <v>931.8682222222222</v>
      </c>
      <c r="DR270">
        <v>960.3678518518519</v>
      </c>
      <c r="DS270">
        <v>9.386955185185185</v>
      </c>
      <c r="DT270">
        <v>9.184367407407407</v>
      </c>
      <c r="DU270">
        <v>932.7728888888888</v>
      </c>
      <c r="DV270">
        <v>9.359240740740741</v>
      </c>
      <c r="DW270">
        <v>499.9947777777778</v>
      </c>
      <c r="DX270">
        <v>89.94527777777779</v>
      </c>
      <c r="DY270">
        <v>0.09998865555555556</v>
      </c>
      <c r="DZ270">
        <v>18.93225555555556</v>
      </c>
      <c r="EA270">
        <v>19.99398888888889</v>
      </c>
      <c r="EB270">
        <v>999.9000000000001</v>
      </c>
      <c r="EC270">
        <v>0</v>
      </c>
      <c r="ED270">
        <v>0</v>
      </c>
      <c r="EE270">
        <v>9993.934444444443</v>
      </c>
      <c r="EF270">
        <v>0</v>
      </c>
      <c r="EG270">
        <v>12.45932222222222</v>
      </c>
      <c r="EH270">
        <v>-28.49966296296296</v>
      </c>
      <c r="EI270">
        <v>940.6983703703704</v>
      </c>
      <c r="EJ270">
        <v>969.2697037037038</v>
      </c>
      <c r="EK270">
        <v>0.2025872962962963</v>
      </c>
      <c r="EL270">
        <v>960.3678518518519</v>
      </c>
      <c r="EM270">
        <v>9.184367407407407</v>
      </c>
      <c r="EN270">
        <v>0.8443123703703705</v>
      </c>
      <c r="EO270">
        <v>0.8260905555555554</v>
      </c>
      <c r="EP270">
        <v>4.474968888888889</v>
      </c>
      <c r="EQ270">
        <v>4.163683703703704</v>
      </c>
      <c r="ER270">
        <v>2000.012962962963</v>
      </c>
      <c r="ES270">
        <v>0.9799992222222221</v>
      </c>
      <c r="ET270">
        <v>0.02000106666666667</v>
      </c>
      <c r="EU270">
        <v>0</v>
      </c>
      <c r="EV270">
        <v>201.3851481481481</v>
      </c>
      <c r="EW270">
        <v>5.00078</v>
      </c>
      <c r="EX270">
        <v>3978.37037037037</v>
      </c>
      <c r="EY270">
        <v>16379.74074074074</v>
      </c>
      <c r="EZ270">
        <v>37.87474074074074</v>
      </c>
      <c r="FA270">
        <v>39.10159259259259</v>
      </c>
      <c r="FB270">
        <v>39.00433333333334</v>
      </c>
      <c r="FC270">
        <v>38.35170370370371</v>
      </c>
      <c r="FD270">
        <v>38.41651851851852</v>
      </c>
      <c r="FE270">
        <v>1955.112962962963</v>
      </c>
      <c r="FF270">
        <v>39.9</v>
      </c>
      <c r="FG270">
        <v>0</v>
      </c>
      <c r="FH270">
        <v>1679513072.2</v>
      </c>
      <c r="FI270">
        <v>0</v>
      </c>
      <c r="FJ270">
        <v>201.3933076923077</v>
      </c>
      <c r="FK270">
        <v>1.80772649006757</v>
      </c>
      <c r="FL270">
        <v>-6.400683761577548</v>
      </c>
      <c r="FM270">
        <v>3978.344615384616</v>
      </c>
      <c r="FN270">
        <v>15</v>
      </c>
      <c r="FO270">
        <v>0</v>
      </c>
      <c r="FP270" t="s">
        <v>431</v>
      </c>
      <c r="FQ270">
        <v>1679456443.1</v>
      </c>
      <c r="FR270">
        <v>1679456433.1</v>
      </c>
      <c r="FS270">
        <v>0</v>
      </c>
      <c r="FT270">
        <v>-0.109</v>
      </c>
      <c r="FU270">
        <v>0.019</v>
      </c>
      <c r="FV270">
        <v>-0.823</v>
      </c>
      <c r="FW270">
        <v>0.271</v>
      </c>
      <c r="FX270">
        <v>420</v>
      </c>
      <c r="FY270">
        <v>24</v>
      </c>
      <c r="FZ270">
        <v>0.71</v>
      </c>
      <c r="GA270">
        <v>0.25</v>
      </c>
      <c r="GB270">
        <v>-28.48430243902439</v>
      </c>
      <c r="GC270">
        <v>-0.4509135888501715</v>
      </c>
      <c r="GD270">
        <v>0.08241306576438785</v>
      </c>
      <c r="GE270">
        <v>0</v>
      </c>
      <c r="GF270">
        <v>0.1947069756097561</v>
      </c>
      <c r="GG270">
        <v>0.1503890801393729</v>
      </c>
      <c r="GH270">
        <v>0.01728859335993703</v>
      </c>
      <c r="GI270">
        <v>1</v>
      </c>
      <c r="GJ270">
        <v>1</v>
      </c>
      <c r="GK270">
        <v>2</v>
      </c>
      <c r="GL270" t="s">
        <v>432</v>
      </c>
      <c r="GM270">
        <v>3.10103</v>
      </c>
      <c r="GN270">
        <v>2.73537</v>
      </c>
      <c r="GO270">
        <v>0.156078</v>
      </c>
      <c r="GP270">
        <v>0.15903</v>
      </c>
      <c r="GQ270">
        <v>0.054135</v>
      </c>
      <c r="GR270">
        <v>0.0539022</v>
      </c>
      <c r="GS270">
        <v>21734.5</v>
      </c>
      <c r="GT270">
        <v>21387.1</v>
      </c>
      <c r="GU270">
        <v>26292.9</v>
      </c>
      <c r="GV270">
        <v>25760.7</v>
      </c>
      <c r="GW270">
        <v>39953</v>
      </c>
      <c r="GX270">
        <v>37212.2</v>
      </c>
      <c r="GY270">
        <v>46009.8</v>
      </c>
      <c r="GZ270">
        <v>42545.8</v>
      </c>
      <c r="HA270">
        <v>1.9193</v>
      </c>
      <c r="HB270">
        <v>1.93595</v>
      </c>
      <c r="HC270">
        <v>0.0195317</v>
      </c>
      <c r="HD270">
        <v>0</v>
      </c>
      <c r="HE270">
        <v>19.6618</v>
      </c>
      <c r="HF270">
        <v>999.9</v>
      </c>
      <c r="HG270">
        <v>33.4</v>
      </c>
      <c r="HH270">
        <v>29.8</v>
      </c>
      <c r="HI270">
        <v>15.641</v>
      </c>
      <c r="HJ270">
        <v>61.3034</v>
      </c>
      <c r="HK270">
        <v>26.1058</v>
      </c>
      <c r="HL270">
        <v>1</v>
      </c>
      <c r="HM270">
        <v>-0.0922282</v>
      </c>
      <c r="HN270">
        <v>4.60602</v>
      </c>
      <c r="HO270">
        <v>20.2151</v>
      </c>
      <c r="HP270">
        <v>5.2128</v>
      </c>
      <c r="HQ270">
        <v>11.98</v>
      </c>
      <c r="HR270">
        <v>4.96405</v>
      </c>
      <c r="HS270">
        <v>3.27343</v>
      </c>
      <c r="HT270">
        <v>9999</v>
      </c>
      <c r="HU270">
        <v>9999</v>
      </c>
      <c r="HV270">
        <v>9999</v>
      </c>
      <c r="HW270">
        <v>936.9</v>
      </c>
      <c r="HX270">
        <v>1.86417</v>
      </c>
      <c r="HY270">
        <v>1.86015</v>
      </c>
      <c r="HZ270">
        <v>1.85837</v>
      </c>
      <c r="IA270">
        <v>1.85987</v>
      </c>
      <c r="IB270">
        <v>1.85989</v>
      </c>
      <c r="IC270">
        <v>1.85834</v>
      </c>
      <c r="ID270">
        <v>1.85735</v>
      </c>
      <c r="IE270">
        <v>1.85237</v>
      </c>
      <c r="IF270">
        <v>0</v>
      </c>
      <c r="IG270">
        <v>0</v>
      </c>
      <c r="IH270">
        <v>0</v>
      </c>
      <c r="II270">
        <v>0</v>
      </c>
      <c r="IJ270" t="s">
        <v>433</v>
      </c>
      <c r="IK270" t="s">
        <v>434</v>
      </c>
      <c r="IL270" t="s">
        <v>435</v>
      </c>
      <c r="IM270" t="s">
        <v>435</v>
      </c>
      <c r="IN270" t="s">
        <v>435</v>
      </c>
      <c r="IO270" t="s">
        <v>435</v>
      </c>
      <c r="IP270">
        <v>0</v>
      </c>
      <c r="IQ270">
        <v>100</v>
      </c>
      <c r="IR270">
        <v>100</v>
      </c>
      <c r="IS270">
        <v>-0.911</v>
      </c>
      <c r="IT270">
        <v>0.0276</v>
      </c>
      <c r="IU270">
        <v>-0.3228139330668147</v>
      </c>
      <c r="IV270">
        <v>-0.001399286051689175</v>
      </c>
      <c r="IW270">
        <v>1.297619083215453E-06</v>
      </c>
      <c r="IX270">
        <v>-4.997941095464379E-10</v>
      </c>
      <c r="IY270">
        <v>-0.005634625857734406</v>
      </c>
      <c r="IZ270">
        <v>-0.003512179546530375</v>
      </c>
      <c r="JA270">
        <v>0.0008073039280847738</v>
      </c>
      <c r="JB270">
        <v>-5.485301315548657E-06</v>
      </c>
      <c r="JC270">
        <v>2</v>
      </c>
      <c r="JD270">
        <v>1997</v>
      </c>
      <c r="JE270">
        <v>1</v>
      </c>
      <c r="JF270">
        <v>25</v>
      </c>
      <c r="JG270">
        <v>944.1</v>
      </c>
      <c r="JH270">
        <v>944.3</v>
      </c>
      <c r="JI270">
        <v>2.29004</v>
      </c>
      <c r="JJ270">
        <v>2.62207</v>
      </c>
      <c r="JK270">
        <v>1.49658</v>
      </c>
      <c r="JL270">
        <v>2.39014</v>
      </c>
      <c r="JM270">
        <v>1.54907</v>
      </c>
      <c r="JN270">
        <v>2.39258</v>
      </c>
      <c r="JO270">
        <v>34.7379</v>
      </c>
      <c r="JP270">
        <v>24.1751</v>
      </c>
      <c r="JQ270">
        <v>18</v>
      </c>
      <c r="JR270">
        <v>489.433</v>
      </c>
      <c r="JS270">
        <v>512.008</v>
      </c>
      <c r="JT270">
        <v>15.187</v>
      </c>
      <c r="JU270">
        <v>25.9458</v>
      </c>
      <c r="JV270">
        <v>30.0004</v>
      </c>
      <c r="JW270">
        <v>26.1238</v>
      </c>
      <c r="JX270">
        <v>26.0939</v>
      </c>
      <c r="JY270">
        <v>45.948</v>
      </c>
      <c r="JZ270">
        <v>35.7351</v>
      </c>
      <c r="KA270">
        <v>32.8564</v>
      </c>
      <c r="KB270">
        <v>15.0782</v>
      </c>
      <c r="KC270">
        <v>1008.09</v>
      </c>
      <c r="KD270">
        <v>9.255280000000001</v>
      </c>
      <c r="KE270">
        <v>100.52</v>
      </c>
      <c r="KF270">
        <v>100.933</v>
      </c>
    </row>
    <row r="271" spans="1:292">
      <c r="A271">
        <v>253</v>
      </c>
      <c r="B271">
        <v>1679513095</v>
      </c>
      <c r="C271">
        <v>4507.5</v>
      </c>
      <c r="D271" t="s">
        <v>940</v>
      </c>
      <c r="E271" t="s">
        <v>941</v>
      </c>
      <c r="F271">
        <v>5</v>
      </c>
      <c r="G271" t="s">
        <v>821</v>
      </c>
      <c r="H271">
        <v>1679513087.214286</v>
      </c>
      <c r="I271">
        <f>(J271)/1000</f>
        <v>0</v>
      </c>
      <c r="J271">
        <f>IF(DO271, AM271, AG271)</f>
        <v>0</v>
      </c>
      <c r="K271">
        <f>IF(DO271, AH271, AF271)</f>
        <v>0</v>
      </c>
      <c r="L271">
        <f>DQ271 - IF(AT271&gt;1, K271*DK271*100.0/(AV271*EE271), 0)</f>
        <v>0</v>
      </c>
      <c r="M271">
        <f>((S271-I271/2)*L271-K271)/(S271+I271/2)</f>
        <v>0</v>
      </c>
      <c r="N271">
        <f>M271*(DX271+DY271)/1000.0</f>
        <v>0</v>
      </c>
      <c r="O271">
        <f>(DQ271 - IF(AT271&gt;1, K271*DK271*100.0/(AV271*EE271), 0))*(DX271+DY271)/1000.0</f>
        <v>0</v>
      </c>
      <c r="P271">
        <f>2.0/((1/R271-1/Q271)+SIGN(R271)*SQRT((1/R271-1/Q271)*(1/R271-1/Q271) + 4*DL271/((DL271+1)*(DL271+1))*(2*1/R271*1/Q271-1/Q271*1/Q271)))</f>
        <v>0</v>
      </c>
      <c r="Q271">
        <f>IF(LEFT(DM271,1)&lt;&gt;"0",IF(LEFT(DM271,1)="1",3.0,DN271),$D$5+$E$5*(EE271*DX271/($K$5*1000))+$F$5*(EE271*DX271/($K$5*1000))*MAX(MIN(DK271,$J$5),$I$5)*MAX(MIN(DK271,$J$5),$I$5)+$G$5*MAX(MIN(DK271,$J$5),$I$5)*(EE271*DX271/($K$5*1000))+$H$5*(EE271*DX271/($K$5*1000))*(EE271*DX271/($K$5*1000)))</f>
        <v>0</v>
      </c>
      <c r="R271">
        <f>I271*(1000-(1000*0.61365*exp(17.502*V271/(240.97+V271))/(DX271+DY271)+DS271)/2)/(1000*0.61365*exp(17.502*V271/(240.97+V271))/(DX271+DY271)-DS271)</f>
        <v>0</v>
      </c>
      <c r="S271">
        <f>1/((DL271+1)/(P271/1.6)+1/(Q271/1.37)) + DL271/((DL271+1)/(P271/1.6) + DL271/(Q271/1.37))</f>
        <v>0</v>
      </c>
      <c r="T271">
        <f>(DG271*DJ271)</f>
        <v>0</v>
      </c>
      <c r="U271">
        <f>(DZ271+(T271+2*0.95*5.67E-8*(((DZ271+$B$9)+273)^4-(DZ271+273)^4)-44100*I271)/(1.84*29.3*Q271+8*0.95*5.67E-8*(DZ271+273)^3))</f>
        <v>0</v>
      </c>
      <c r="V271">
        <f>($C$9*EA271+$D$9*EB271+$E$9*U271)</f>
        <v>0</v>
      </c>
      <c r="W271">
        <f>0.61365*exp(17.502*V271/(240.97+V271))</f>
        <v>0</v>
      </c>
      <c r="X271">
        <f>(Y271/Z271*100)</f>
        <v>0</v>
      </c>
      <c r="Y271">
        <f>DS271*(DX271+DY271)/1000</f>
        <v>0</v>
      </c>
      <c r="Z271">
        <f>0.61365*exp(17.502*DZ271/(240.97+DZ271))</f>
        <v>0</v>
      </c>
      <c r="AA271">
        <f>(W271-DS271*(DX271+DY271)/1000)</f>
        <v>0</v>
      </c>
      <c r="AB271">
        <f>(-I271*44100)</f>
        <v>0</v>
      </c>
      <c r="AC271">
        <f>2*29.3*Q271*0.92*(DZ271-V271)</f>
        <v>0</v>
      </c>
      <c r="AD271">
        <f>2*0.95*5.67E-8*(((DZ271+$B$9)+273)^4-(V271+273)^4)</f>
        <v>0</v>
      </c>
      <c r="AE271">
        <f>T271+AD271+AB271+AC271</f>
        <v>0</v>
      </c>
      <c r="AF271">
        <f>DW271*AT271*(DR271-DQ271*(1000-AT271*DT271)/(1000-AT271*DS271))/(100*DK271)</f>
        <v>0</v>
      </c>
      <c r="AG271">
        <f>1000*DW271*AT271*(DS271-DT271)/(100*DK271*(1000-AT271*DS271))</f>
        <v>0</v>
      </c>
      <c r="AH271">
        <f>(AI271 - AJ271 - DX271*1E3/(8.314*(DZ271+273.15)) * AL271/DW271 * AK271) * DW271/(100*DK271) * (1000 - DT271)/1000</f>
        <v>0</v>
      </c>
      <c r="AI271">
        <v>1000.684179056129</v>
      </c>
      <c r="AJ271">
        <v>981.1468363636362</v>
      </c>
      <c r="AK271">
        <v>3.365075617655132</v>
      </c>
      <c r="AL271">
        <v>67.30913549146528</v>
      </c>
      <c r="AM271">
        <f>(AO271 - AN271 + DX271*1E3/(8.314*(DZ271+273.15)) * AQ271/DW271 * AP271) * DW271/(100*DK271) * 1000/(1000 - AO271)</f>
        <v>0</v>
      </c>
      <c r="AN271">
        <v>9.179078562797546</v>
      </c>
      <c r="AO271">
        <v>9.36990036363636</v>
      </c>
      <c r="AP271">
        <v>-1.062245617181722E-05</v>
      </c>
      <c r="AQ271">
        <v>94.11788988098148</v>
      </c>
      <c r="AR271">
        <v>0</v>
      </c>
      <c r="AS271">
        <v>0</v>
      </c>
      <c r="AT271">
        <f>IF(AR271*$H$15&gt;=AV271,1.0,(AV271/(AV271-AR271*$H$15)))</f>
        <v>0</v>
      </c>
      <c r="AU271">
        <f>(AT271-1)*100</f>
        <v>0</v>
      </c>
      <c r="AV271">
        <f>MAX(0,($B$15+$C$15*EE271)/(1+$D$15*EE271)*DX271/(DZ271+273)*$E$15)</f>
        <v>0</v>
      </c>
      <c r="AW271" t="s">
        <v>429</v>
      </c>
      <c r="AX271" t="s">
        <v>429</v>
      </c>
      <c r="AY271">
        <v>0</v>
      </c>
      <c r="AZ271">
        <v>0</v>
      </c>
      <c r="BA271">
        <f>1-AY271/AZ271</f>
        <v>0</v>
      </c>
      <c r="BB271">
        <v>0</v>
      </c>
      <c r="BC271" t="s">
        <v>429</v>
      </c>
      <c r="BD271" t="s">
        <v>429</v>
      </c>
      <c r="BE271">
        <v>0</v>
      </c>
      <c r="BF271">
        <v>0</v>
      </c>
      <c r="BG271">
        <f>1-BE271/BF271</f>
        <v>0</v>
      </c>
      <c r="BH271">
        <v>0.5</v>
      </c>
      <c r="BI271">
        <f>DH271</f>
        <v>0</v>
      </c>
      <c r="BJ271">
        <f>K271</f>
        <v>0</v>
      </c>
      <c r="BK271">
        <f>BG271*BH271*BI271</f>
        <v>0</v>
      </c>
      <c r="BL271">
        <f>(BJ271-BB271)/BI271</f>
        <v>0</v>
      </c>
      <c r="BM271">
        <f>(AZ271-BF271)/BF271</f>
        <v>0</v>
      </c>
      <c r="BN271">
        <f>AY271/(BA271+AY271/BF271)</f>
        <v>0</v>
      </c>
      <c r="BO271" t="s">
        <v>429</v>
      </c>
      <c r="BP271">
        <v>0</v>
      </c>
      <c r="BQ271">
        <f>IF(BP271&lt;&gt;0, BP271, BN271)</f>
        <v>0</v>
      </c>
      <c r="BR271">
        <f>1-BQ271/BF271</f>
        <v>0</v>
      </c>
      <c r="BS271">
        <f>(BF271-BE271)/(BF271-BQ271)</f>
        <v>0</v>
      </c>
      <c r="BT271">
        <f>(AZ271-BF271)/(AZ271-BQ271)</f>
        <v>0</v>
      </c>
      <c r="BU271">
        <f>(BF271-BE271)/(BF271-AY271)</f>
        <v>0</v>
      </c>
      <c r="BV271">
        <f>(AZ271-BF271)/(AZ271-AY271)</f>
        <v>0</v>
      </c>
      <c r="BW271">
        <f>(BS271*BQ271/BE271)</f>
        <v>0</v>
      </c>
      <c r="BX271">
        <f>(1-BW271)</f>
        <v>0</v>
      </c>
      <c r="DG271">
        <f>$B$13*EF271+$C$13*EG271+$F$13*ER271*(1-EU271)</f>
        <v>0</v>
      </c>
      <c r="DH271">
        <f>DG271*DI271</f>
        <v>0</v>
      </c>
      <c r="DI271">
        <f>($B$13*$D$11+$C$13*$D$11+$F$13*((FE271+EW271)/MAX(FE271+EW271+FF271, 0.1)*$I$11+FF271/MAX(FE271+EW271+FF271, 0.1)*$J$11))/($B$13+$C$13+$F$13)</f>
        <v>0</v>
      </c>
      <c r="DJ271">
        <f>($B$13*$K$11+$C$13*$K$11+$F$13*((FE271+EW271)/MAX(FE271+EW271+FF271, 0.1)*$P$11+FF271/MAX(FE271+EW271+FF271, 0.1)*$Q$11))/($B$13+$C$13+$F$13)</f>
        <v>0</v>
      </c>
      <c r="DK271">
        <v>2.18</v>
      </c>
      <c r="DL271">
        <v>0.5</v>
      </c>
      <c r="DM271" t="s">
        <v>430</v>
      </c>
      <c r="DN271">
        <v>2</v>
      </c>
      <c r="DO271" t="b">
        <v>1</v>
      </c>
      <c r="DP271">
        <v>1679513087.214286</v>
      </c>
      <c r="DQ271">
        <v>947.6225000000001</v>
      </c>
      <c r="DR271">
        <v>976.1592857142858</v>
      </c>
      <c r="DS271">
        <v>9.380638928571429</v>
      </c>
      <c r="DT271">
        <v>9.178796428571429</v>
      </c>
      <c r="DU271">
        <v>948.5317857142858</v>
      </c>
      <c r="DV271">
        <v>9.352987499999999</v>
      </c>
      <c r="DW271">
        <v>500.0076428571428</v>
      </c>
      <c r="DX271">
        <v>89.94509642857143</v>
      </c>
      <c r="DY271">
        <v>0.1000189892857143</v>
      </c>
      <c r="DZ271">
        <v>18.93488214285714</v>
      </c>
      <c r="EA271">
        <v>19.99450357142857</v>
      </c>
      <c r="EB271">
        <v>999.9000000000002</v>
      </c>
      <c r="EC271">
        <v>0</v>
      </c>
      <c r="ED271">
        <v>0</v>
      </c>
      <c r="EE271">
        <v>9991.692142857142</v>
      </c>
      <c r="EF271">
        <v>0</v>
      </c>
      <c r="EG271">
        <v>12.46563571428571</v>
      </c>
      <c r="EH271">
        <v>-28.53693214285714</v>
      </c>
      <c r="EI271">
        <v>956.5957857142857</v>
      </c>
      <c r="EJ271">
        <v>985.2023928571429</v>
      </c>
      <c r="EK271">
        <v>0.2018416428571429</v>
      </c>
      <c r="EL271">
        <v>976.1592857142858</v>
      </c>
      <c r="EM271">
        <v>9.178796428571429</v>
      </c>
      <c r="EN271">
        <v>0.8437425000000002</v>
      </c>
      <c r="EO271">
        <v>0.8255878214285712</v>
      </c>
      <c r="EP271">
        <v>4.465322142857143</v>
      </c>
      <c r="EQ271">
        <v>4.1550175</v>
      </c>
      <c r="ER271">
        <v>1999.996428571429</v>
      </c>
      <c r="ES271">
        <v>0.9799989642857142</v>
      </c>
      <c r="ET271">
        <v>0.020001325</v>
      </c>
      <c r="EU271">
        <v>0</v>
      </c>
      <c r="EV271">
        <v>201.46625</v>
      </c>
      <c r="EW271">
        <v>5.00078</v>
      </c>
      <c r="EX271">
        <v>3977.923571428571</v>
      </c>
      <c r="EY271">
        <v>16379.59285714286</v>
      </c>
      <c r="EZ271">
        <v>37.85021428571428</v>
      </c>
      <c r="FA271">
        <v>39.07332142857143</v>
      </c>
      <c r="FB271">
        <v>39.04210714285714</v>
      </c>
      <c r="FC271">
        <v>38.3145</v>
      </c>
      <c r="FD271">
        <v>38.39939285714286</v>
      </c>
      <c r="FE271">
        <v>1955.096428571429</v>
      </c>
      <c r="FF271">
        <v>39.9</v>
      </c>
      <c r="FG271">
        <v>0</v>
      </c>
      <c r="FH271">
        <v>1679513077</v>
      </c>
      <c r="FI271">
        <v>0</v>
      </c>
      <c r="FJ271">
        <v>201.4693076923077</v>
      </c>
      <c r="FK271">
        <v>-0.05046154978413685</v>
      </c>
      <c r="FL271">
        <v>-5.55179486598704</v>
      </c>
      <c r="FM271">
        <v>3977.90576923077</v>
      </c>
      <c r="FN271">
        <v>15</v>
      </c>
      <c r="FO271">
        <v>0</v>
      </c>
      <c r="FP271" t="s">
        <v>431</v>
      </c>
      <c r="FQ271">
        <v>1679456443.1</v>
      </c>
      <c r="FR271">
        <v>1679456433.1</v>
      </c>
      <c r="FS271">
        <v>0</v>
      </c>
      <c r="FT271">
        <v>-0.109</v>
      </c>
      <c r="FU271">
        <v>0.019</v>
      </c>
      <c r="FV271">
        <v>-0.823</v>
      </c>
      <c r="FW271">
        <v>0.271</v>
      </c>
      <c r="FX271">
        <v>420</v>
      </c>
      <c r="FY271">
        <v>24</v>
      </c>
      <c r="FZ271">
        <v>0.71</v>
      </c>
      <c r="GA271">
        <v>0.25</v>
      </c>
      <c r="GB271">
        <v>-28.50706829268292</v>
      </c>
      <c r="GC271">
        <v>-0.4809010452962318</v>
      </c>
      <c r="GD271">
        <v>0.08427857824348721</v>
      </c>
      <c r="GE271">
        <v>0</v>
      </c>
      <c r="GF271">
        <v>0.1994112926829268</v>
      </c>
      <c r="GG271">
        <v>0.03268501045296167</v>
      </c>
      <c r="GH271">
        <v>0.01421510528815601</v>
      </c>
      <c r="GI271">
        <v>1</v>
      </c>
      <c r="GJ271">
        <v>1</v>
      </c>
      <c r="GK271">
        <v>2</v>
      </c>
      <c r="GL271" t="s">
        <v>432</v>
      </c>
      <c r="GM271">
        <v>3.10109</v>
      </c>
      <c r="GN271">
        <v>2.73526</v>
      </c>
      <c r="GO271">
        <v>0.157823</v>
      </c>
      <c r="GP271">
        <v>0.160768</v>
      </c>
      <c r="GQ271">
        <v>0.0541239</v>
      </c>
      <c r="GR271">
        <v>0.0539993</v>
      </c>
      <c r="GS271">
        <v>21689.4</v>
      </c>
      <c r="GT271">
        <v>21342.9</v>
      </c>
      <c r="GU271">
        <v>26292.6</v>
      </c>
      <c r="GV271">
        <v>25760.7</v>
      </c>
      <c r="GW271">
        <v>39953.4</v>
      </c>
      <c r="GX271">
        <v>37208.4</v>
      </c>
      <c r="GY271">
        <v>46009.4</v>
      </c>
      <c r="GZ271">
        <v>42545.6</v>
      </c>
      <c r="HA271">
        <v>1.91955</v>
      </c>
      <c r="HB271">
        <v>1.93585</v>
      </c>
      <c r="HC271">
        <v>0.0198148</v>
      </c>
      <c r="HD271">
        <v>0</v>
      </c>
      <c r="HE271">
        <v>19.6618</v>
      </c>
      <c r="HF271">
        <v>999.9</v>
      </c>
      <c r="HG271">
        <v>33.3</v>
      </c>
      <c r="HH271">
        <v>29.8</v>
      </c>
      <c r="HI271">
        <v>15.5931</v>
      </c>
      <c r="HJ271">
        <v>61.0734</v>
      </c>
      <c r="HK271">
        <v>26.0737</v>
      </c>
      <c r="HL271">
        <v>1</v>
      </c>
      <c r="HM271">
        <v>-0.0908943</v>
      </c>
      <c r="HN271">
        <v>4.43221</v>
      </c>
      <c r="HO271">
        <v>20.2205</v>
      </c>
      <c r="HP271">
        <v>5.21624</v>
      </c>
      <c r="HQ271">
        <v>11.98</v>
      </c>
      <c r="HR271">
        <v>4.9648</v>
      </c>
      <c r="HS271">
        <v>3.274</v>
      </c>
      <c r="HT271">
        <v>9999</v>
      </c>
      <c r="HU271">
        <v>9999</v>
      </c>
      <c r="HV271">
        <v>9999</v>
      </c>
      <c r="HW271">
        <v>936.9</v>
      </c>
      <c r="HX271">
        <v>1.86417</v>
      </c>
      <c r="HY271">
        <v>1.86012</v>
      </c>
      <c r="HZ271">
        <v>1.85837</v>
      </c>
      <c r="IA271">
        <v>1.85986</v>
      </c>
      <c r="IB271">
        <v>1.85989</v>
      </c>
      <c r="IC271">
        <v>1.85833</v>
      </c>
      <c r="ID271">
        <v>1.85736</v>
      </c>
      <c r="IE271">
        <v>1.8524</v>
      </c>
      <c r="IF271">
        <v>0</v>
      </c>
      <c r="IG271">
        <v>0</v>
      </c>
      <c r="IH271">
        <v>0</v>
      </c>
      <c r="II271">
        <v>0</v>
      </c>
      <c r="IJ271" t="s">
        <v>433</v>
      </c>
      <c r="IK271" t="s">
        <v>434</v>
      </c>
      <c r="IL271" t="s">
        <v>435</v>
      </c>
      <c r="IM271" t="s">
        <v>435</v>
      </c>
      <c r="IN271" t="s">
        <v>435</v>
      </c>
      <c r="IO271" t="s">
        <v>435</v>
      </c>
      <c r="IP271">
        <v>0</v>
      </c>
      <c r="IQ271">
        <v>100</v>
      </c>
      <c r="IR271">
        <v>100</v>
      </c>
      <c r="IS271">
        <v>-0.916</v>
      </c>
      <c r="IT271">
        <v>0.0275</v>
      </c>
      <c r="IU271">
        <v>-0.3228139330668147</v>
      </c>
      <c r="IV271">
        <v>-0.001399286051689175</v>
      </c>
      <c r="IW271">
        <v>1.297619083215453E-06</v>
      </c>
      <c r="IX271">
        <v>-4.997941095464379E-10</v>
      </c>
      <c r="IY271">
        <v>-0.005634625857734406</v>
      </c>
      <c r="IZ271">
        <v>-0.003512179546530375</v>
      </c>
      <c r="JA271">
        <v>0.0008073039280847738</v>
      </c>
      <c r="JB271">
        <v>-5.485301315548657E-06</v>
      </c>
      <c r="JC271">
        <v>2</v>
      </c>
      <c r="JD271">
        <v>1997</v>
      </c>
      <c r="JE271">
        <v>1</v>
      </c>
      <c r="JF271">
        <v>25</v>
      </c>
      <c r="JG271">
        <v>944.2</v>
      </c>
      <c r="JH271">
        <v>944.4</v>
      </c>
      <c r="JI271">
        <v>2.31934</v>
      </c>
      <c r="JJ271">
        <v>2.62329</v>
      </c>
      <c r="JK271">
        <v>1.49658</v>
      </c>
      <c r="JL271">
        <v>2.39014</v>
      </c>
      <c r="JM271">
        <v>1.54907</v>
      </c>
      <c r="JN271">
        <v>2.36938</v>
      </c>
      <c r="JO271">
        <v>34.7379</v>
      </c>
      <c r="JP271">
        <v>24.1751</v>
      </c>
      <c r="JQ271">
        <v>18</v>
      </c>
      <c r="JR271">
        <v>489.545</v>
      </c>
      <c r="JS271">
        <v>511.901</v>
      </c>
      <c r="JT271">
        <v>15.0959</v>
      </c>
      <c r="JU271">
        <v>25.942</v>
      </c>
      <c r="JV271">
        <v>30.0007</v>
      </c>
      <c r="JW271">
        <v>26.1198</v>
      </c>
      <c r="JX271">
        <v>26.0895</v>
      </c>
      <c r="JY271">
        <v>46.5323</v>
      </c>
      <c r="JZ271">
        <v>35.7351</v>
      </c>
      <c r="KA271">
        <v>32.8564</v>
      </c>
      <c r="KB271">
        <v>15.1072</v>
      </c>
      <c r="KC271">
        <v>1021.45</v>
      </c>
      <c r="KD271">
        <v>9.254239999999999</v>
      </c>
      <c r="KE271">
        <v>100.519</v>
      </c>
      <c r="KF271">
        <v>100.933</v>
      </c>
    </row>
    <row r="272" spans="1:292">
      <c r="A272">
        <v>254</v>
      </c>
      <c r="B272">
        <v>1679513100</v>
      </c>
      <c r="C272">
        <v>4512.5</v>
      </c>
      <c r="D272" t="s">
        <v>942</v>
      </c>
      <c r="E272" t="s">
        <v>943</v>
      </c>
      <c r="F272">
        <v>5</v>
      </c>
      <c r="G272" t="s">
        <v>821</v>
      </c>
      <c r="H272">
        <v>1679513092.5</v>
      </c>
      <c r="I272">
        <f>(J272)/1000</f>
        <v>0</v>
      </c>
      <c r="J272">
        <f>IF(DO272, AM272, AG272)</f>
        <v>0</v>
      </c>
      <c r="K272">
        <f>IF(DO272, AH272, AF272)</f>
        <v>0</v>
      </c>
      <c r="L272">
        <f>DQ272 - IF(AT272&gt;1, K272*DK272*100.0/(AV272*EE272), 0)</f>
        <v>0</v>
      </c>
      <c r="M272">
        <f>((S272-I272/2)*L272-K272)/(S272+I272/2)</f>
        <v>0</v>
      </c>
      <c r="N272">
        <f>M272*(DX272+DY272)/1000.0</f>
        <v>0</v>
      </c>
      <c r="O272">
        <f>(DQ272 - IF(AT272&gt;1, K272*DK272*100.0/(AV272*EE272), 0))*(DX272+DY272)/1000.0</f>
        <v>0</v>
      </c>
      <c r="P272">
        <f>2.0/((1/R272-1/Q272)+SIGN(R272)*SQRT((1/R272-1/Q272)*(1/R272-1/Q272) + 4*DL272/((DL272+1)*(DL272+1))*(2*1/R272*1/Q272-1/Q272*1/Q272)))</f>
        <v>0</v>
      </c>
      <c r="Q272">
        <f>IF(LEFT(DM272,1)&lt;&gt;"0",IF(LEFT(DM272,1)="1",3.0,DN272),$D$5+$E$5*(EE272*DX272/($K$5*1000))+$F$5*(EE272*DX272/($K$5*1000))*MAX(MIN(DK272,$J$5),$I$5)*MAX(MIN(DK272,$J$5),$I$5)+$G$5*MAX(MIN(DK272,$J$5),$I$5)*(EE272*DX272/($K$5*1000))+$H$5*(EE272*DX272/($K$5*1000))*(EE272*DX272/($K$5*1000)))</f>
        <v>0</v>
      </c>
      <c r="R272">
        <f>I272*(1000-(1000*0.61365*exp(17.502*V272/(240.97+V272))/(DX272+DY272)+DS272)/2)/(1000*0.61365*exp(17.502*V272/(240.97+V272))/(DX272+DY272)-DS272)</f>
        <v>0</v>
      </c>
      <c r="S272">
        <f>1/((DL272+1)/(P272/1.6)+1/(Q272/1.37)) + DL272/((DL272+1)/(P272/1.6) + DL272/(Q272/1.37))</f>
        <v>0</v>
      </c>
      <c r="T272">
        <f>(DG272*DJ272)</f>
        <v>0</v>
      </c>
      <c r="U272">
        <f>(DZ272+(T272+2*0.95*5.67E-8*(((DZ272+$B$9)+273)^4-(DZ272+273)^4)-44100*I272)/(1.84*29.3*Q272+8*0.95*5.67E-8*(DZ272+273)^3))</f>
        <v>0</v>
      </c>
      <c r="V272">
        <f>($C$9*EA272+$D$9*EB272+$E$9*U272)</f>
        <v>0</v>
      </c>
      <c r="W272">
        <f>0.61365*exp(17.502*V272/(240.97+V272))</f>
        <v>0</v>
      </c>
      <c r="X272">
        <f>(Y272/Z272*100)</f>
        <v>0</v>
      </c>
      <c r="Y272">
        <f>DS272*(DX272+DY272)/1000</f>
        <v>0</v>
      </c>
      <c r="Z272">
        <f>0.61365*exp(17.502*DZ272/(240.97+DZ272))</f>
        <v>0</v>
      </c>
      <c r="AA272">
        <f>(W272-DS272*(DX272+DY272)/1000)</f>
        <v>0</v>
      </c>
      <c r="AB272">
        <f>(-I272*44100)</f>
        <v>0</v>
      </c>
      <c r="AC272">
        <f>2*29.3*Q272*0.92*(DZ272-V272)</f>
        <v>0</v>
      </c>
      <c r="AD272">
        <f>2*0.95*5.67E-8*(((DZ272+$B$9)+273)^4-(V272+273)^4)</f>
        <v>0</v>
      </c>
      <c r="AE272">
        <f>T272+AD272+AB272+AC272</f>
        <v>0</v>
      </c>
      <c r="AF272">
        <f>DW272*AT272*(DR272-DQ272*(1000-AT272*DT272)/(1000-AT272*DS272))/(100*DK272)</f>
        <v>0</v>
      </c>
      <c r="AG272">
        <f>1000*DW272*AT272*(DS272-DT272)/(100*DK272*(1000-AT272*DS272))</f>
        <v>0</v>
      </c>
      <c r="AH272">
        <f>(AI272 - AJ272 - DX272*1E3/(8.314*(DZ272+273.15)) * AL272/DW272 * AK272) * DW272/(100*DK272) * (1000 - DT272)/1000</f>
        <v>0</v>
      </c>
      <c r="AI272">
        <v>1017.708039563123</v>
      </c>
      <c r="AJ272">
        <v>998.1020909090909</v>
      </c>
      <c r="AK272">
        <v>3.389873620259037</v>
      </c>
      <c r="AL272">
        <v>67.30913549146528</v>
      </c>
      <c r="AM272">
        <f>(AO272 - AN272 + DX272*1E3/(8.314*(DZ272+273.15)) * AQ272/DW272 * AP272) * DW272/(100*DK272) * 1000/(1000 - AO272)</f>
        <v>0</v>
      </c>
      <c r="AN272">
        <v>9.187259289917424</v>
      </c>
      <c r="AO272">
        <v>9.373718606060601</v>
      </c>
      <c r="AP272">
        <v>6.993153559384257E-06</v>
      </c>
      <c r="AQ272">
        <v>94.11788988098148</v>
      </c>
      <c r="AR272">
        <v>0</v>
      </c>
      <c r="AS272">
        <v>0</v>
      </c>
      <c r="AT272">
        <f>IF(AR272*$H$15&gt;=AV272,1.0,(AV272/(AV272-AR272*$H$15)))</f>
        <v>0</v>
      </c>
      <c r="AU272">
        <f>(AT272-1)*100</f>
        <v>0</v>
      </c>
      <c r="AV272">
        <f>MAX(0,($B$15+$C$15*EE272)/(1+$D$15*EE272)*DX272/(DZ272+273)*$E$15)</f>
        <v>0</v>
      </c>
      <c r="AW272" t="s">
        <v>429</v>
      </c>
      <c r="AX272" t="s">
        <v>429</v>
      </c>
      <c r="AY272">
        <v>0</v>
      </c>
      <c r="AZ272">
        <v>0</v>
      </c>
      <c r="BA272">
        <f>1-AY272/AZ272</f>
        <v>0</v>
      </c>
      <c r="BB272">
        <v>0</v>
      </c>
      <c r="BC272" t="s">
        <v>429</v>
      </c>
      <c r="BD272" t="s">
        <v>429</v>
      </c>
      <c r="BE272">
        <v>0</v>
      </c>
      <c r="BF272">
        <v>0</v>
      </c>
      <c r="BG272">
        <f>1-BE272/BF272</f>
        <v>0</v>
      </c>
      <c r="BH272">
        <v>0.5</v>
      </c>
      <c r="BI272">
        <f>DH272</f>
        <v>0</v>
      </c>
      <c r="BJ272">
        <f>K272</f>
        <v>0</v>
      </c>
      <c r="BK272">
        <f>BG272*BH272*BI272</f>
        <v>0</v>
      </c>
      <c r="BL272">
        <f>(BJ272-BB272)/BI272</f>
        <v>0</v>
      </c>
      <c r="BM272">
        <f>(AZ272-BF272)/BF272</f>
        <v>0</v>
      </c>
      <c r="BN272">
        <f>AY272/(BA272+AY272/BF272)</f>
        <v>0</v>
      </c>
      <c r="BO272" t="s">
        <v>429</v>
      </c>
      <c r="BP272">
        <v>0</v>
      </c>
      <c r="BQ272">
        <f>IF(BP272&lt;&gt;0, BP272, BN272)</f>
        <v>0</v>
      </c>
      <c r="BR272">
        <f>1-BQ272/BF272</f>
        <v>0</v>
      </c>
      <c r="BS272">
        <f>(BF272-BE272)/(BF272-BQ272)</f>
        <v>0</v>
      </c>
      <c r="BT272">
        <f>(AZ272-BF272)/(AZ272-BQ272)</f>
        <v>0</v>
      </c>
      <c r="BU272">
        <f>(BF272-BE272)/(BF272-AY272)</f>
        <v>0</v>
      </c>
      <c r="BV272">
        <f>(AZ272-BF272)/(AZ272-AY272)</f>
        <v>0</v>
      </c>
      <c r="BW272">
        <f>(BS272*BQ272/BE272)</f>
        <v>0</v>
      </c>
      <c r="BX272">
        <f>(1-BW272)</f>
        <v>0</v>
      </c>
      <c r="DG272">
        <f>$B$13*EF272+$C$13*EG272+$F$13*ER272*(1-EU272)</f>
        <v>0</v>
      </c>
      <c r="DH272">
        <f>DG272*DI272</f>
        <v>0</v>
      </c>
      <c r="DI272">
        <f>($B$13*$D$11+$C$13*$D$11+$F$13*((FE272+EW272)/MAX(FE272+EW272+FF272, 0.1)*$I$11+FF272/MAX(FE272+EW272+FF272, 0.1)*$J$11))/($B$13+$C$13+$F$13)</f>
        <v>0</v>
      </c>
      <c r="DJ272">
        <f>($B$13*$K$11+$C$13*$K$11+$F$13*((FE272+EW272)/MAX(FE272+EW272+FF272, 0.1)*$P$11+FF272/MAX(FE272+EW272+FF272, 0.1)*$Q$11))/($B$13+$C$13+$F$13)</f>
        <v>0</v>
      </c>
      <c r="DK272">
        <v>2.18</v>
      </c>
      <c r="DL272">
        <v>0.5</v>
      </c>
      <c r="DM272" t="s">
        <v>430</v>
      </c>
      <c r="DN272">
        <v>2</v>
      </c>
      <c r="DO272" t="b">
        <v>1</v>
      </c>
      <c r="DP272">
        <v>1679513092.5</v>
      </c>
      <c r="DQ272">
        <v>965.3038518518517</v>
      </c>
      <c r="DR272">
        <v>993.8649999999999</v>
      </c>
      <c r="DS272">
        <v>9.374548888888889</v>
      </c>
      <c r="DT272">
        <v>9.175123703703704</v>
      </c>
      <c r="DU272">
        <v>966.2181851851853</v>
      </c>
      <c r="DV272">
        <v>9.34695962962963</v>
      </c>
      <c r="DW272">
        <v>500.0078518518517</v>
      </c>
      <c r="DX272">
        <v>89.9453111111111</v>
      </c>
      <c r="DY272">
        <v>0.1000456444444445</v>
      </c>
      <c r="DZ272">
        <v>18.93615555555555</v>
      </c>
      <c r="EA272">
        <v>19.98944444444444</v>
      </c>
      <c r="EB272">
        <v>999.9000000000001</v>
      </c>
      <c r="EC272">
        <v>0</v>
      </c>
      <c r="ED272">
        <v>0</v>
      </c>
      <c r="EE272">
        <v>9984.34888888889</v>
      </c>
      <c r="EF272">
        <v>0</v>
      </c>
      <c r="EG272">
        <v>12.45652222222222</v>
      </c>
      <c r="EH272">
        <v>-28.56136666666666</v>
      </c>
      <c r="EI272">
        <v>974.4386296296296</v>
      </c>
      <c r="EJ272">
        <v>1003.068222222222</v>
      </c>
      <c r="EK272">
        <v>0.1994241481481482</v>
      </c>
      <c r="EL272">
        <v>993.8649999999999</v>
      </c>
      <c r="EM272">
        <v>9.175123703703704</v>
      </c>
      <c r="EN272">
        <v>0.8431968518518518</v>
      </c>
      <c r="EO272">
        <v>0.8252595185185184</v>
      </c>
      <c r="EP272">
        <v>4.456084444444445</v>
      </c>
      <c r="EQ272">
        <v>4.149358888888889</v>
      </c>
      <c r="ER272">
        <v>2000.005925925926</v>
      </c>
      <c r="ES272">
        <v>0.979998888888889</v>
      </c>
      <c r="ET272">
        <v>0.02000140370370371</v>
      </c>
      <c r="EU272">
        <v>0</v>
      </c>
      <c r="EV272">
        <v>201.3877037037037</v>
      </c>
      <c r="EW272">
        <v>5.00078</v>
      </c>
      <c r="EX272">
        <v>3977.54962962963</v>
      </c>
      <c r="EY272">
        <v>16379.67407407408</v>
      </c>
      <c r="EZ272">
        <v>37.79833333333333</v>
      </c>
      <c r="FA272">
        <v>39.03207407407407</v>
      </c>
      <c r="FB272">
        <v>39.01137037037037</v>
      </c>
      <c r="FC272">
        <v>38.27751851851852</v>
      </c>
      <c r="FD272">
        <v>38.35859259259259</v>
      </c>
      <c r="FE272">
        <v>1955.105925925926</v>
      </c>
      <c r="FF272">
        <v>39.9</v>
      </c>
      <c r="FG272">
        <v>0</v>
      </c>
      <c r="FH272">
        <v>1679513082.4</v>
      </c>
      <c r="FI272">
        <v>0</v>
      </c>
      <c r="FJ272">
        <v>201.40764</v>
      </c>
      <c r="FK272">
        <v>-0.6269999967191657</v>
      </c>
      <c r="FL272">
        <v>-3.338461550138352</v>
      </c>
      <c r="FM272">
        <v>3977.5008</v>
      </c>
      <c r="FN272">
        <v>15</v>
      </c>
      <c r="FO272">
        <v>0</v>
      </c>
      <c r="FP272" t="s">
        <v>431</v>
      </c>
      <c r="FQ272">
        <v>1679456443.1</v>
      </c>
      <c r="FR272">
        <v>1679456433.1</v>
      </c>
      <c r="FS272">
        <v>0</v>
      </c>
      <c r="FT272">
        <v>-0.109</v>
      </c>
      <c r="FU272">
        <v>0.019</v>
      </c>
      <c r="FV272">
        <v>-0.823</v>
      </c>
      <c r="FW272">
        <v>0.271</v>
      </c>
      <c r="FX272">
        <v>420</v>
      </c>
      <c r="FY272">
        <v>24</v>
      </c>
      <c r="FZ272">
        <v>0.71</v>
      </c>
      <c r="GA272">
        <v>0.25</v>
      </c>
      <c r="GB272">
        <v>-28.5408775</v>
      </c>
      <c r="GC272">
        <v>-0.2217061913695446</v>
      </c>
      <c r="GD272">
        <v>0.0806433583362573</v>
      </c>
      <c r="GE272">
        <v>0</v>
      </c>
      <c r="GF272">
        <v>0.19827845</v>
      </c>
      <c r="GG272">
        <v>-0.05334031519699793</v>
      </c>
      <c r="GH272">
        <v>0.01528879536449815</v>
      </c>
      <c r="GI272">
        <v>1</v>
      </c>
      <c r="GJ272">
        <v>1</v>
      </c>
      <c r="GK272">
        <v>2</v>
      </c>
      <c r="GL272" t="s">
        <v>432</v>
      </c>
      <c r="GM272">
        <v>3.10101</v>
      </c>
      <c r="GN272">
        <v>2.73534</v>
      </c>
      <c r="GO272">
        <v>0.159557</v>
      </c>
      <c r="GP272">
        <v>0.162466</v>
      </c>
      <c r="GQ272">
        <v>0.0541422</v>
      </c>
      <c r="GR272">
        <v>0.0540058</v>
      </c>
      <c r="GS272">
        <v>21644.8</v>
      </c>
      <c r="GT272">
        <v>21299.7</v>
      </c>
      <c r="GU272">
        <v>26292.6</v>
      </c>
      <c r="GV272">
        <v>25760.6</v>
      </c>
      <c r="GW272">
        <v>39953</v>
      </c>
      <c r="GX272">
        <v>37208.3</v>
      </c>
      <c r="GY272">
        <v>46009.7</v>
      </c>
      <c r="GZ272">
        <v>42545.6</v>
      </c>
      <c r="HA272">
        <v>1.91973</v>
      </c>
      <c r="HB272">
        <v>1.93613</v>
      </c>
      <c r="HC272">
        <v>0.0194311</v>
      </c>
      <c r="HD272">
        <v>0</v>
      </c>
      <c r="HE272">
        <v>19.6618</v>
      </c>
      <c r="HF272">
        <v>999.9</v>
      </c>
      <c r="HG272">
        <v>33.2</v>
      </c>
      <c r="HH272">
        <v>29.8</v>
      </c>
      <c r="HI272">
        <v>15.5451</v>
      </c>
      <c r="HJ272">
        <v>61.1734</v>
      </c>
      <c r="HK272">
        <v>25.9976</v>
      </c>
      <c r="HL272">
        <v>1</v>
      </c>
      <c r="HM272">
        <v>-0.0921367</v>
      </c>
      <c r="HN272">
        <v>4.30393</v>
      </c>
      <c r="HO272">
        <v>20.2239</v>
      </c>
      <c r="HP272">
        <v>5.21609</v>
      </c>
      <c r="HQ272">
        <v>11.98</v>
      </c>
      <c r="HR272">
        <v>4.96455</v>
      </c>
      <c r="HS272">
        <v>3.2739</v>
      </c>
      <c r="HT272">
        <v>9999</v>
      </c>
      <c r="HU272">
        <v>9999</v>
      </c>
      <c r="HV272">
        <v>9999</v>
      </c>
      <c r="HW272">
        <v>936.9</v>
      </c>
      <c r="HX272">
        <v>1.86417</v>
      </c>
      <c r="HY272">
        <v>1.86016</v>
      </c>
      <c r="HZ272">
        <v>1.85837</v>
      </c>
      <c r="IA272">
        <v>1.85987</v>
      </c>
      <c r="IB272">
        <v>1.85989</v>
      </c>
      <c r="IC272">
        <v>1.85833</v>
      </c>
      <c r="ID272">
        <v>1.85736</v>
      </c>
      <c r="IE272">
        <v>1.85239</v>
      </c>
      <c r="IF272">
        <v>0</v>
      </c>
      <c r="IG272">
        <v>0</v>
      </c>
      <c r="IH272">
        <v>0</v>
      </c>
      <c r="II272">
        <v>0</v>
      </c>
      <c r="IJ272" t="s">
        <v>433</v>
      </c>
      <c r="IK272" t="s">
        <v>434</v>
      </c>
      <c r="IL272" t="s">
        <v>435</v>
      </c>
      <c r="IM272" t="s">
        <v>435</v>
      </c>
      <c r="IN272" t="s">
        <v>435</v>
      </c>
      <c r="IO272" t="s">
        <v>435</v>
      </c>
      <c r="IP272">
        <v>0</v>
      </c>
      <c r="IQ272">
        <v>100</v>
      </c>
      <c r="IR272">
        <v>100</v>
      </c>
      <c r="IS272">
        <v>-0.921</v>
      </c>
      <c r="IT272">
        <v>0.0276</v>
      </c>
      <c r="IU272">
        <v>-0.3228139330668147</v>
      </c>
      <c r="IV272">
        <v>-0.001399286051689175</v>
      </c>
      <c r="IW272">
        <v>1.297619083215453E-06</v>
      </c>
      <c r="IX272">
        <v>-4.997941095464379E-10</v>
      </c>
      <c r="IY272">
        <v>-0.005634625857734406</v>
      </c>
      <c r="IZ272">
        <v>-0.003512179546530375</v>
      </c>
      <c r="JA272">
        <v>0.0008073039280847738</v>
      </c>
      <c r="JB272">
        <v>-5.485301315548657E-06</v>
      </c>
      <c r="JC272">
        <v>2</v>
      </c>
      <c r="JD272">
        <v>1997</v>
      </c>
      <c r="JE272">
        <v>1</v>
      </c>
      <c r="JF272">
        <v>25</v>
      </c>
      <c r="JG272">
        <v>944.3</v>
      </c>
      <c r="JH272">
        <v>944.4</v>
      </c>
      <c r="JI272">
        <v>2.35107</v>
      </c>
      <c r="JJ272">
        <v>2.62207</v>
      </c>
      <c r="JK272">
        <v>1.49658</v>
      </c>
      <c r="JL272">
        <v>2.39014</v>
      </c>
      <c r="JM272">
        <v>1.54907</v>
      </c>
      <c r="JN272">
        <v>2.34741</v>
      </c>
      <c r="JO272">
        <v>34.7379</v>
      </c>
      <c r="JP272">
        <v>24.1751</v>
      </c>
      <c r="JQ272">
        <v>18</v>
      </c>
      <c r="JR272">
        <v>489.615</v>
      </c>
      <c r="JS272">
        <v>512.049</v>
      </c>
      <c r="JT272">
        <v>15.0958</v>
      </c>
      <c r="JU272">
        <v>25.9383</v>
      </c>
      <c r="JV272">
        <v>29.9998</v>
      </c>
      <c r="JW272">
        <v>26.116</v>
      </c>
      <c r="JX272">
        <v>26.0857</v>
      </c>
      <c r="JY272">
        <v>47.1836</v>
      </c>
      <c r="JZ272">
        <v>35.4651</v>
      </c>
      <c r="KA272">
        <v>32.4811</v>
      </c>
      <c r="KB272">
        <v>15.1152</v>
      </c>
      <c r="KC272">
        <v>1041.49</v>
      </c>
      <c r="KD272">
        <v>9.2547</v>
      </c>
      <c r="KE272">
        <v>100.519</v>
      </c>
      <c r="KF272">
        <v>100.933</v>
      </c>
    </row>
    <row r="273" spans="1:292">
      <c r="A273">
        <v>255</v>
      </c>
      <c r="B273">
        <v>1679513105</v>
      </c>
      <c r="C273">
        <v>4517.5</v>
      </c>
      <c r="D273" t="s">
        <v>944</v>
      </c>
      <c r="E273" t="s">
        <v>945</v>
      </c>
      <c r="F273">
        <v>5</v>
      </c>
      <c r="G273" t="s">
        <v>821</v>
      </c>
      <c r="H273">
        <v>1679513097.214286</v>
      </c>
      <c r="I273">
        <f>(J273)/1000</f>
        <v>0</v>
      </c>
      <c r="J273">
        <f>IF(DO273, AM273, AG273)</f>
        <v>0</v>
      </c>
      <c r="K273">
        <f>IF(DO273, AH273, AF273)</f>
        <v>0</v>
      </c>
      <c r="L273">
        <f>DQ273 - IF(AT273&gt;1, K273*DK273*100.0/(AV273*EE273), 0)</f>
        <v>0</v>
      </c>
      <c r="M273">
        <f>((S273-I273/2)*L273-K273)/(S273+I273/2)</f>
        <v>0</v>
      </c>
      <c r="N273">
        <f>M273*(DX273+DY273)/1000.0</f>
        <v>0</v>
      </c>
      <c r="O273">
        <f>(DQ273 - IF(AT273&gt;1, K273*DK273*100.0/(AV273*EE273), 0))*(DX273+DY273)/1000.0</f>
        <v>0</v>
      </c>
      <c r="P273">
        <f>2.0/((1/R273-1/Q273)+SIGN(R273)*SQRT((1/R273-1/Q273)*(1/R273-1/Q273) + 4*DL273/((DL273+1)*(DL273+1))*(2*1/R273*1/Q273-1/Q273*1/Q273)))</f>
        <v>0</v>
      </c>
      <c r="Q273">
        <f>IF(LEFT(DM273,1)&lt;&gt;"0",IF(LEFT(DM273,1)="1",3.0,DN273),$D$5+$E$5*(EE273*DX273/($K$5*1000))+$F$5*(EE273*DX273/($K$5*1000))*MAX(MIN(DK273,$J$5),$I$5)*MAX(MIN(DK273,$J$5),$I$5)+$G$5*MAX(MIN(DK273,$J$5),$I$5)*(EE273*DX273/($K$5*1000))+$H$5*(EE273*DX273/($K$5*1000))*(EE273*DX273/($K$5*1000)))</f>
        <v>0</v>
      </c>
      <c r="R273">
        <f>I273*(1000-(1000*0.61365*exp(17.502*V273/(240.97+V273))/(DX273+DY273)+DS273)/2)/(1000*0.61365*exp(17.502*V273/(240.97+V273))/(DX273+DY273)-DS273)</f>
        <v>0</v>
      </c>
      <c r="S273">
        <f>1/((DL273+1)/(P273/1.6)+1/(Q273/1.37)) + DL273/((DL273+1)/(P273/1.6) + DL273/(Q273/1.37))</f>
        <v>0</v>
      </c>
      <c r="T273">
        <f>(DG273*DJ273)</f>
        <v>0</v>
      </c>
      <c r="U273">
        <f>(DZ273+(T273+2*0.95*5.67E-8*(((DZ273+$B$9)+273)^4-(DZ273+273)^4)-44100*I273)/(1.84*29.3*Q273+8*0.95*5.67E-8*(DZ273+273)^3))</f>
        <v>0</v>
      </c>
      <c r="V273">
        <f>($C$9*EA273+$D$9*EB273+$E$9*U273)</f>
        <v>0</v>
      </c>
      <c r="W273">
        <f>0.61365*exp(17.502*V273/(240.97+V273))</f>
        <v>0</v>
      </c>
      <c r="X273">
        <f>(Y273/Z273*100)</f>
        <v>0</v>
      </c>
      <c r="Y273">
        <f>DS273*(DX273+DY273)/1000</f>
        <v>0</v>
      </c>
      <c r="Z273">
        <f>0.61365*exp(17.502*DZ273/(240.97+DZ273))</f>
        <v>0</v>
      </c>
      <c r="AA273">
        <f>(W273-DS273*(DX273+DY273)/1000)</f>
        <v>0</v>
      </c>
      <c r="AB273">
        <f>(-I273*44100)</f>
        <v>0</v>
      </c>
      <c r="AC273">
        <f>2*29.3*Q273*0.92*(DZ273-V273)</f>
        <v>0</v>
      </c>
      <c r="AD273">
        <f>2*0.95*5.67E-8*(((DZ273+$B$9)+273)^4-(V273+273)^4)</f>
        <v>0</v>
      </c>
      <c r="AE273">
        <f>T273+AD273+AB273+AC273</f>
        <v>0</v>
      </c>
      <c r="AF273">
        <f>DW273*AT273*(DR273-DQ273*(1000-AT273*DT273)/(1000-AT273*DS273))/(100*DK273)</f>
        <v>0</v>
      </c>
      <c r="AG273">
        <f>1000*DW273*AT273*(DS273-DT273)/(100*DK273*(1000-AT273*DS273))</f>
        <v>0</v>
      </c>
      <c r="AH273">
        <f>(AI273 - AJ273 - DX273*1E3/(8.314*(DZ273+273.15)) * AL273/DW273 * AK273) * DW273/(100*DK273) * (1000 - DT273)/1000</f>
        <v>0</v>
      </c>
      <c r="AI273">
        <v>1034.699376038359</v>
      </c>
      <c r="AJ273">
        <v>1015.039636363636</v>
      </c>
      <c r="AK273">
        <v>3.392817536094932</v>
      </c>
      <c r="AL273">
        <v>67.30913549146528</v>
      </c>
      <c r="AM273">
        <f>(AO273 - AN273 + DX273*1E3/(8.314*(DZ273+273.15)) * AQ273/DW273 * AP273) * DW273/(100*DK273) * 1000/(1000 - AO273)</f>
        <v>0</v>
      </c>
      <c r="AN273">
        <v>9.194153635487547</v>
      </c>
      <c r="AO273">
        <v>9.37823521212121</v>
      </c>
      <c r="AP273">
        <v>4.530426675881557E-06</v>
      </c>
      <c r="AQ273">
        <v>94.11788988098148</v>
      </c>
      <c r="AR273">
        <v>0</v>
      </c>
      <c r="AS273">
        <v>0</v>
      </c>
      <c r="AT273">
        <f>IF(AR273*$H$15&gt;=AV273,1.0,(AV273/(AV273-AR273*$H$15)))</f>
        <v>0</v>
      </c>
      <c r="AU273">
        <f>(AT273-1)*100</f>
        <v>0</v>
      </c>
      <c r="AV273">
        <f>MAX(0,($B$15+$C$15*EE273)/(1+$D$15*EE273)*DX273/(DZ273+273)*$E$15)</f>
        <v>0</v>
      </c>
      <c r="AW273" t="s">
        <v>429</v>
      </c>
      <c r="AX273" t="s">
        <v>429</v>
      </c>
      <c r="AY273">
        <v>0</v>
      </c>
      <c r="AZ273">
        <v>0</v>
      </c>
      <c r="BA273">
        <f>1-AY273/AZ273</f>
        <v>0</v>
      </c>
      <c r="BB273">
        <v>0</v>
      </c>
      <c r="BC273" t="s">
        <v>429</v>
      </c>
      <c r="BD273" t="s">
        <v>429</v>
      </c>
      <c r="BE273">
        <v>0</v>
      </c>
      <c r="BF273">
        <v>0</v>
      </c>
      <c r="BG273">
        <f>1-BE273/BF273</f>
        <v>0</v>
      </c>
      <c r="BH273">
        <v>0.5</v>
      </c>
      <c r="BI273">
        <f>DH273</f>
        <v>0</v>
      </c>
      <c r="BJ273">
        <f>K273</f>
        <v>0</v>
      </c>
      <c r="BK273">
        <f>BG273*BH273*BI273</f>
        <v>0</v>
      </c>
      <c r="BL273">
        <f>(BJ273-BB273)/BI273</f>
        <v>0</v>
      </c>
      <c r="BM273">
        <f>(AZ273-BF273)/BF273</f>
        <v>0</v>
      </c>
      <c r="BN273">
        <f>AY273/(BA273+AY273/BF273)</f>
        <v>0</v>
      </c>
      <c r="BO273" t="s">
        <v>429</v>
      </c>
      <c r="BP273">
        <v>0</v>
      </c>
      <c r="BQ273">
        <f>IF(BP273&lt;&gt;0, BP273, BN273)</f>
        <v>0</v>
      </c>
      <c r="BR273">
        <f>1-BQ273/BF273</f>
        <v>0</v>
      </c>
      <c r="BS273">
        <f>(BF273-BE273)/(BF273-BQ273)</f>
        <v>0</v>
      </c>
      <c r="BT273">
        <f>(AZ273-BF273)/(AZ273-BQ273)</f>
        <v>0</v>
      </c>
      <c r="BU273">
        <f>(BF273-BE273)/(BF273-AY273)</f>
        <v>0</v>
      </c>
      <c r="BV273">
        <f>(AZ273-BF273)/(AZ273-AY273)</f>
        <v>0</v>
      </c>
      <c r="BW273">
        <f>(BS273*BQ273/BE273)</f>
        <v>0</v>
      </c>
      <c r="BX273">
        <f>(1-BW273)</f>
        <v>0</v>
      </c>
      <c r="DG273">
        <f>$B$13*EF273+$C$13*EG273+$F$13*ER273*(1-EU273)</f>
        <v>0</v>
      </c>
      <c r="DH273">
        <f>DG273*DI273</f>
        <v>0</v>
      </c>
      <c r="DI273">
        <f>($B$13*$D$11+$C$13*$D$11+$F$13*((FE273+EW273)/MAX(FE273+EW273+FF273, 0.1)*$I$11+FF273/MAX(FE273+EW273+FF273, 0.1)*$J$11))/($B$13+$C$13+$F$13)</f>
        <v>0</v>
      </c>
      <c r="DJ273">
        <f>($B$13*$K$11+$C$13*$K$11+$F$13*((FE273+EW273)/MAX(FE273+EW273+FF273, 0.1)*$P$11+FF273/MAX(FE273+EW273+FF273, 0.1)*$Q$11))/($B$13+$C$13+$F$13)</f>
        <v>0</v>
      </c>
      <c r="DK273">
        <v>2.18</v>
      </c>
      <c r="DL273">
        <v>0.5</v>
      </c>
      <c r="DM273" t="s">
        <v>430</v>
      </c>
      <c r="DN273">
        <v>2</v>
      </c>
      <c r="DO273" t="b">
        <v>1</v>
      </c>
      <c r="DP273">
        <v>1679513097.214286</v>
      </c>
      <c r="DQ273">
        <v>981.0896785714286</v>
      </c>
      <c r="DR273">
        <v>1009.659964285714</v>
      </c>
      <c r="DS273">
        <v>9.372688571428572</v>
      </c>
      <c r="DT273">
        <v>9.186591071428571</v>
      </c>
      <c r="DU273">
        <v>982.0086428571428</v>
      </c>
      <c r="DV273">
        <v>9.345117500000001</v>
      </c>
      <c r="DW273">
        <v>500.02925</v>
      </c>
      <c r="DX273">
        <v>89.94557857142858</v>
      </c>
      <c r="DY273">
        <v>0.09998659642857141</v>
      </c>
      <c r="DZ273">
        <v>18.93441071428571</v>
      </c>
      <c r="EA273">
        <v>19.98532857142857</v>
      </c>
      <c r="EB273">
        <v>999.9000000000002</v>
      </c>
      <c r="EC273">
        <v>0</v>
      </c>
      <c r="ED273">
        <v>0</v>
      </c>
      <c r="EE273">
        <v>10000.27214285714</v>
      </c>
      <c r="EF273">
        <v>0</v>
      </c>
      <c r="EG273">
        <v>12.45398928571428</v>
      </c>
      <c r="EH273">
        <v>-28.57032857142857</v>
      </c>
      <c r="EI273">
        <v>990.3720357142859</v>
      </c>
      <c r="EJ273">
        <v>1019.020821428571</v>
      </c>
      <c r="EK273">
        <v>0.1860966428571428</v>
      </c>
      <c r="EL273">
        <v>1009.659964285714</v>
      </c>
      <c r="EM273">
        <v>9.186591071428571</v>
      </c>
      <c r="EN273">
        <v>0.8430319642857143</v>
      </c>
      <c r="EO273">
        <v>0.8262933214285714</v>
      </c>
      <c r="EP273">
        <v>4.453293928571428</v>
      </c>
      <c r="EQ273">
        <v>4.167200714285713</v>
      </c>
      <c r="ER273">
        <v>2000.011071428571</v>
      </c>
      <c r="ES273">
        <v>0.9799987499999998</v>
      </c>
      <c r="ET273">
        <v>0.02000154642857143</v>
      </c>
      <c r="EU273">
        <v>0</v>
      </c>
      <c r="EV273">
        <v>201.3742857142857</v>
      </c>
      <c r="EW273">
        <v>5.00078</v>
      </c>
      <c r="EX273">
        <v>3977.122142857143</v>
      </c>
      <c r="EY273">
        <v>16379.70714285714</v>
      </c>
      <c r="EZ273">
        <v>37.76539285714286</v>
      </c>
      <c r="FA273">
        <v>38.99746428571428</v>
      </c>
      <c r="FB273">
        <v>39.01764285714285</v>
      </c>
      <c r="FC273">
        <v>38.25867857142857</v>
      </c>
      <c r="FD273">
        <v>38.33014285714285</v>
      </c>
      <c r="FE273">
        <v>1955.111071428571</v>
      </c>
      <c r="FF273">
        <v>39.9</v>
      </c>
      <c r="FG273">
        <v>0</v>
      </c>
      <c r="FH273">
        <v>1679513087.2</v>
      </c>
      <c r="FI273">
        <v>0</v>
      </c>
      <c r="FJ273">
        <v>201.35164</v>
      </c>
      <c r="FK273">
        <v>-0.05100000350882233</v>
      </c>
      <c r="FL273">
        <v>-6.080000009297979</v>
      </c>
      <c r="FM273">
        <v>3977.0696</v>
      </c>
      <c r="FN273">
        <v>15</v>
      </c>
      <c r="FO273">
        <v>0</v>
      </c>
      <c r="FP273" t="s">
        <v>431</v>
      </c>
      <c r="FQ273">
        <v>1679456443.1</v>
      </c>
      <c r="FR273">
        <v>1679456433.1</v>
      </c>
      <c r="FS273">
        <v>0</v>
      </c>
      <c r="FT273">
        <v>-0.109</v>
      </c>
      <c r="FU273">
        <v>0.019</v>
      </c>
      <c r="FV273">
        <v>-0.823</v>
      </c>
      <c r="FW273">
        <v>0.271</v>
      </c>
      <c r="FX273">
        <v>420</v>
      </c>
      <c r="FY273">
        <v>24</v>
      </c>
      <c r="FZ273">
        <v>0.71</v>
      </c>
      <c r="GA273">
        <v>0.25</v>
      </c>
      <c r="GB273">
        <v>-28.5682</v>
      </c>
      <c r="GC273">
        <v>-0.2352522648083368</v>
      </c>
      <c r="GD273">
        <v>0.0835127681197575</v>
      </c>
      <c r="GE273">
        <v>0</v>
      </c>
      <c r="GF273">
        <v>0.1952845853658536</v>
      </c>
      <c r="GG273">
        <v>-0.1492840975609753</v>
      </c>
      <c r="GH273">
        <v>0.01687777965829428</v>
      </c>
      <c r="GI273">
        <v>1</v>
      </c>
      <c r="GJ273">
        <v>1</v>
      </c>
      <c r="GK273">
        <v>2</v>
      </c>
      <c r="GL273" t="s">
        <v>432</v>
      </c>
      <c r="GM273">
        <v>3.10107</v>
      </c>
      <c r="GN273">
        <v>2.73554</v>
      </c>
      <c r="GO273">
        <v>0.161273</v>
      </c>
      <c r="GP273">
        <v>0.164142</v>
      </c>
      <c r="GQ273">
        <v>0.0541664</v>
      </c>
      <c r="GR273">
        <v>0.0540758</v>
      </c>
      <c r="GS273">
        <v>21600.6</v>
      </c>
      <c r="GT273">
        <v>21257.1</v>
      </c>
      <c r="GU273">
        <v>26292.5</v>
      </c>
      <c r="GV273">
        <v>25760.5</v>
      </c>
      <c r="GW273">
        <v>39952.1</v>
      </c>
      <c r="GX273">
        <v>37205.8</v>
      </c>
      <c r="GY273">
        <v>46009.6</v>
      </c>
      <c r="GZ273">
        <v>42545.6</v>
      </c>
      <c r="HA273">
        <v>1.91945</v>
      </c>
      <c r="HB273">
        <v>1.93603</v>
      </c>
      <c r="HC273">
        <v>0.01885</v>
      </c>
      <c r="HD273">
        <v>0</v>
      </c>
      <c r="HE273">
        <v>19.6625</v>
      </c>
      <c r="HF273">
        <v>999.9</v>
      </c>
      <c r="HG273">
        <v>33.2</v>
      </c>
      <c r="HH273">
        <v>29.8</v>
      </c>
      <c r="HI273">
        <v>15.5464</v>
      </c>
      <c r="HJ273">
        <v>61.1834</v>
      </c>
      <c r="HK273">
        <v>25.9255</v>
      </c>
      <c r="HL273">
        <v>1</v>
      </c>
      <c r="HM273">
        <v>-0.0928557</v>
      </c>
      <c r="HN273">
        <v>4.22414</v>
      </c>
      <c r="HO273">
        <v>20.2257</v>
      </c>
      <c r="HP273">
        <v>5.21579</v>
      </c>
      <c r="HQ273">
        <v>11.98</v>
      </c>
      <c r="HR273">
        <v>4.9647</v>
      </c>
      <c r="HS273">
        <v>3.27395</v>
      </c>
      <c r="HT273">
        <v>9999</v>
      </c>
      <c r="HU273">
        <v>9999</v>
      </c>
      <c r="HV273">
        <v>9999</v>
      </c>
      <c r="HW273">
        <v>936.9</v>
      </c>
      <c r="HX273">
        <v>1.86417</v>
      </c>
      <c r="HY273">
        <v>1.86016</v>
      </c>
      <c r="HZ273">
        <v>1.85837</v>
      </c>
      <c r="IA273">
        <v>1.85989</v>
      </c>
      <c r="IB273">
        <v>1.85989</v>
      </c>
      <c r="IC273">
        <v>1.85835</v>
      </c>
      <c r="ID273">
        <v>1.85733</v>
      </c>
      <c r="IE273">
        <v>1.8524</v>
      </c>
      <c r="IF273">
        <v>0</v>
      </c>
      <c r="IG273">
        <v>0</v>
      </c>
      <c r="IH273">
        <v>0</v>
      </c>
      <c r="II273">
        <v>0</v>
      </c>
      <c r="IJ273" t="s">
        <v>433</v>
      </c>
      <c r="IK273" t="s">
        <v>434</v>
      </c>
      <c r="IL273" t="s">
        <v>435</v>
      </c>
      <c r="IM273" t="s">
        <v>435</v>
      </c>
      <c r="IN273" t="s">
        <v>435</v>
      </c>
      <c r="IO273" t="s">
        <v>435</v>
      </c>
      <c r="IP273">
        <v>0</v>
      </c>
      <c r="IQ273">
        <v>100</v>
      </c>
      <c r="IR273">
        <v>100</v>
      </c>
      <c r="IS273">
        <v>-0.93</v>
      </c>
      <c r="IT273">
        <v>0.0276</v>
      </c>
      <c r="IU273">
        <v>-0.3228139330668147</v>
      </c>
      <c r="IV273">
        <v>-0.001399286051689175</v>
      </c>
      <c r="IW273">
        <v>1.297619083215453E-06</v>
      </c>
      <c r="IX273">
        <v>-4.997941095464379E-10</v>
      </c>
      <c r="IY273">
        <v>-0.005634625857734406</v>
      </c>
      <c r="IZ273">
        <v>-0.003512179546530375</v>
      </c>
      <c r="JA273">
        <v>0.0008073039280847738</v>
      </c>
      <c r="JB273">
        <v>-5.485301315548657E-06</v>
      </c>
      <c r="JC273">
        <v>2</v>
      </c>
      <c r="JD273">
        <v>1997</v>
      </c>
      <c r="JE273">
        <v>1</v>
      </c>
      <c r="JF273">
        <v>25</v>
      </c>
      <c r="JG273">
        <v>944.4</v>
      </c>
      <c r="JH273">
        <v>944.5</v>
      </c>
      <c r="JI273">
        <v>2.37793</v>
      </c>
      <c r="JJ273">
        <v>2.62207</v>
      </c>
      <c r="JK273">
        <v>1.49658</v>
      </c>
      <c r="JL273">
        <v>2.39014</v>
      </c>
      <c r="JM273">
        <v>1.54907</v>
      </c>
      <c r="JN273">
        <v>2.30469</v>
      </c>
      <c r="JO273">
        <v>34.7379</v>
      </c>
      <c r="JP273">
        <v>24.1751</v>
      </c>
      <c r="JQ273">
        <v>18</v>
      </c>
      <c r="JR273">
        <v>489.425</v>
      </c>
      <c r="JS273">
        <v>511.951</v>
      </c>
      <c r="JT273">
        <v>15.1058</v>
      </c>
      <c r="JU273">
        <v>25.9349</v>
      </c>
      <c r="JV273">
        <v>29.9995</v>
      </c>
      <c r="JW273">
        <v>26.1122</v>
      </c>
      <c r="JX273">
        <v>26.0822</v>
      </c>
      <c r="JY273">
        <v>47.7267</v>
      </c>
      <c r="JZ273">
        <v>35.4651</v>
      </c>
      <c r="KA273">
        <v>32.4811</v>
      </c>
      <c r="KB273">
        <v>15.1258</v>
      </c>
      <c r="KC273">
        <v>1054.86</v>
      </c>
      <c r="KD273">
        <v>9.252319999999999</v>
      </c>
      <c r="KE273">
        <v>100.519</v>
      </c>
      <c r="KF273">
        <v>100.933</v>
      </c>
    </row>
    <row r="274" spans="1:292">
      <c r="A274">
        <v>256</v>
      </c>
      <c r="B274">
        <v>1679513110</v>
      </c>
      <c r="C274">
        <v>4522.5</v>
      </c>
      <c r="D274" t="s">
        <v>946</v>
      </c>
      <c r="E274" t="s">
        <v>947</v>
      </c>
      <c r="F274">
        <v>5</v>
      </c>
      <c r="G274" t="s">
        <v>821</v>
      </c>
      <c r="H274">
        <v>1679513102.5</v>
      </c>
      <c r="I274">
        <f>(J274)/1000</f>
        <v>0</v>
      </c>
      <c r="J274">
        <f>IF(DO274, AM274, AG274)</f>
        <v>0</v>
      </c>
      <c r="K274">
        <f>IF(DO274, AH274, AF274)</f>
        <v>0</v>
      </c>
      <c r="L274">
        <f>DQ274 - IF(AT274&gt;1, K274*DK274*100.0/(AV274*EE274), 0)</f>
        <v>0</v>
      </c>
      <c r="M274">
        <f>((S274-I274/2)*L274-K274)/(S274+I274/2)</f>
        <v>0</v>
      </c>
      <c r="N274">
        <f>M274*(DX274+DY274)/1000.0</f>
        <v>0</v>
      </c>
      <c r="O274">
        <f>(DQ274 - IF(AT274&gt;1, K274*DK274*100.0/(AV274*EE274), 0))*(DX274+DY274)/1000.0</f>
        <v>0</v>
      </c>
      <c r="P274">
        <f>2.0/((1/R274-1/Q274)+SIGN(R274)*SQRT((1/R274-1/Q274)*(1/R274-1/Q274) + 4*DL274/((DL274+1)*(DL274+1))*(2*1/R274*1/Q274-1/Q274*1/Q274)))</f>
        <v>0</v>
      </c>
      <c r="Q274">
        <f>IF(LEFT(DM274,1)&lt;&gt;"0",IF(LEFT(DM274,1)="1",3.0,DN274),$D$5+$E$5*(EE274*DX274/($K$5*1000))+$F$5*(EE274*DX274/($K$5*1000))*MAX(MIN(DK274,$J$5),$I$5)*MAX(MIN(DK274,$J$5),$I$5)+$G$5*MAX(MIN(DK274,$J$5),$I$5)*(EE274*DX274/($K$5*1000))+$H$5*(EE274*DX274/($K$5*1000))*(EE274*DX274/($K$5*1000)))</f>
        <v>0</v>
      </c>
      <c r="R274">
        <f>I274*(1000-(1000*0.61365*exp(17.502*V274/(240.97+V274))/(DX274+DY274)+DS274)/2)/(1000*0.61365*exp(17.502*V274/(240.97+V274))/(DX274+DY274)-DS274)</f>
        <v>0</v>
      </c>
      <c r="S274">
        <f>1/((DL274+1)/(P274/1.6)+1/(Q274/1.37)) + DL274/((DL274+1)/(P274/1.6) + DL274/(Q274/1.37))</f>
        <v>0</v>
      </c>
      <c r="T274">
        <f>(DG274*DJ274)</f>
        <v>0</v>
      </c>
      <c r="U274">
        <f>(DZ274+(T274+2*0.95*5.67E-8*(((DZ274+$B$9)+273)^4-(DZ274+273)^4)-44100*I274)/(1.84*29.3*Q274+8*0.95*5.67E-8*(DZ274+273)^3))</f>
        <v>0</v>
      </c>
      <c r="V274">
        <f>($C$9*EA274+$D$9*EB274+$E$9*U274)</f>
        <v>0</v>
      </c>
      <c r="W274">
        <f>0.61365*exp(17.502*V274/(240.97+V274))</f>
        <v>0</v>
      </c>
      <c r="X274">
        <f>(Y274/Z274*100)</f>
        <v>0</v>
      </c>
      <c r="Y274">
        <f>DS274*(DX274+DY274)/1000</f>
        <v>0</v>
      </c>
      <c r="Z274">
        <f>0.61365*exp(17.502*DZ274/(240.97+DZ274))</f>
        <v>0</v>
      </c>
      <c r="AA274">
        <f>(W274-DS274*(DX274+DY274)/1000)</f>
        <v>0</v>
      </c>
      <c r="AB274">
        <f>(-I274*44100)</f>
        <v>0</v>
      </c>
      <c r="AC274">
        <f>2*29.3*Q274*0.92*(DZ274-V274)</f>
        <v>0</v>
      </c>
      <c r="AD274">
        <f>2*0.95*5.67E-8*(((DZ274+$B$9)+273)^4-(V274+273)^4)</f>
        <v>0</v>
      </c>
      <c r="AE274">
        <f>T274+AD274+AB274+AC274</f>
        <v>0</v>
      </c>
      <c r="AF274">
        <f>DW274*AT274*(DR274-DQ274*(1000-AT274*DT274)/(1000-AT274*DS274))/(100*DK274)</f>
        <v>0</v>
      </c>
      <c r="AG274">
        <f>1000*DW274*AT274*(DS274-DT274)/(100*DK274*(1000-AT274*DS274))</f>
        <v>0</v>
      </c>
      <c r="AH274">
        <f>(AI274 - AJ274 - DX274*1E3/(8.314*(DZ274+273.15)) * AL274/DW274 * AK274) * DW274/(100*DK274) * (1000 - DT274)/1000</f>
        <v>0</v>
      </c>
      <c r="AI274">
        <v>1050.70410048752</v>
      </c>
      <c r="AJ274">
        <v>1031.560121212121</v>
      </c>
      <c r="AK274">
        <v>3.281147854663882</v>
      </c>
      <c r="AL274">
        <v>67.30913549146528</v>
      </c>
      <c r="AM274">
        <f>(AO274 - AN274 + DX274*1E3/(8.314*(DZ274+273.15)) * AQ274/DW274 * AP274) * DW274/(100*DK274) * 1000/(1000 - AO274)</f>
        <v>0</v>
      </c>
      <c r="AN274">
        <v>9.204405815247423</v>
      </c>
      <c r="AO274">
        <v>9.385881575757574</v>
      </c>
      <c r="AP274">
        <v>1.217314273182939E-05</v>
      </c>
      <c r="AQ274">
        <v>94.11788988098148</v>
      </c>
      <c r="AR274">
        <v>0</v>
      </c>
      <c r="AS274">
        <v>0</v>
      </c>
      <c r="AT274">
        <f>IF(AR274*$H$15&gt;=AV274,1.0,(AV274/(AV274-AR274*$H$15)))</f>
        <v>0</v>
      </c>
      <c r="AU274">
        <f>(AT274-1)*100</f>
        <v>0</v>
      </c>
      <c r="AV274">
        <f>MAX(0,($B$15+$C$15*EE274)/(1+$D$15*EE274)*DX274/(DZ274+273)*$E$15)</f>
        <v>0</v>
      </c>
      <c r="AW274" t="s">
        <v>429</v>
      </c>
      <c r="AX274" t="s">
        <v>429</v>
      </c>
      <c r="AY274">
        <v>0</v>
      </c>
      <c r="AZ274">
        <v>0</v>
      </c>
      <c r="BA274">
        <f>1-AY274/AZ274</f>
        <v>0</v>
      </c>
      <c r="BB274">
        <v>0</v>
      </c>
      <c r="BC274" t="s">
        <v>429</v>
      </c>
      <c r="BD274" t="s">
        <v>429</v>
      </c>
      <c r="BE274">
        <v>0</v>
      </c>
      <c r="BF274">
        <v>0</v>
      </c>
      <c r="BG274">
        <f>1-BE274/BF274</f>
        <v>0</v>
      </c>
      <c r="BH274">
        <v>0.5</v>
      </c>
      <c r="BI274">
        <f>DH274</f>
        <v>0</v>
      </c>
      <c r="BJ274">
        <f>K274</f>
        <v>0</v>
      </c>
      <c r="BK274">
        <f>BG274*BH274*BI274</f>
        <v>0</v>
      </c>
      <c r="BL274">
        <f>(BJ274-BB274)/BI274</f>
        <v>0</v>
      </c>
      <c r="BM274">
        <f>(AZ274-BF274)/BF274</f>
        <v>0</v>
      </c>
      <c r="BN274">
        <f>AY274/(BA274+AY274/BF274)</f>
        <v>0</v>
      </c>
      <c r="BO274" t="s">
        <v>429</v>
      </c>
      <c r="BP274">
        <v>0</v>
      </c>
      <c r="BQ274">
        <f>IF(BP274&lt;&gt;0, BP274, BN274)</f>
        <v>0</v>
      </c>
      <c r="BR274">
        <f>1-BQ274/BF274</f>
        <v>0</v>
      </c>
      <c r="BS274">
        <f>(BF274-BE274)/(BF274-BQ274)</f>
        <v>0</v>
      </c>
      <c r="BT274">
        <f>(AZ274-BF274)/(AZ274-BQ274)</f>
        <v>0</v>
      </c>
      <c r="BU274">
        <f>(BF274-BE274)/(BF274-AY274)</f>
        <v>0</v>
      </c>
      <c r="BV274">
        <f>(AZ274-BF274)/(AZ274-AY274)</f>
        <v>0</v>
      </c>
      <c r="BW274">
        <f>(BS274*BQ274/BE274)</f>
        <v>0</v>
      </c>
      <c r="BX274">
        <f>(1-BW274)</f>
        <v>0</v>
      </c>
      <c r="DG274">
        <f>$B$13*EF274+$C$13*EG274+$F$13*ER274*(1-EU274)</f>
        <v>0</v>
      </c>
      <c r="DH274">
        <f>DG274*DI274</f>
        <v>0</v>
      </c>
      <c r="DI274">
        <f>($B$13*$D$11+$C$13*$D$11+$F$13*((FE274+EW274)/MAX(FE274+EW274+FF274, 0.1)*$I$11+FF274/MAX(FE274+EW274+FF274, 0.1)*$J$11))/($B$13+$C$13+$F$13)</f>
        <v>0</v>
      </c>
      <c r="DJ274">
        <f>($B$13*$K$11+$C$13*$K$11+$F$13*((FE274+EW274)/MAX(FE274+EW274+FF274, 0.1)*$P$11+FF274/MAX(FE274+EW274+FF274, 0.1)*$Q$11))/($B$13+$C$13+$F$13)</f>
        <v>0</v>
      </c>
      <c r="DK274">
        <v>2.18</v>
      </c>
      <c r="DL274">
        <v>0.5</v>
      </c>
      <c r="DM274" t="s">
        <v>430</v>
      </c>
      <c r="DN274">
        <v>2</v>
      </c>
      <c r="DO274" t="b">
        <v>1</v>
      </c>
      <c r="DP274">
        <v>1679513102.5</v>
      </c>
      <c r="DQ274">
        <v>998.7547777777777</v>
      </c>
      <c r="DR274">
        <v>1027.081481481481</v>
      </c>
      <c r="DS274">
        <v>9.377080740740739</v>
      </c>
      <c r="DT274">
        <v>9.195702962962963</v>
      </c>
      <c r="DU274">
        <v>999.6791851851854</v>
      </c>
      <c r="DV274">
        <v>9.349465555555556</v>
      </c>
      <c r="DW274">
        <v>500.012962962963</v>
      </c>
      <c r="DX274">
        <v>89.94514814814816</v>
      </c>
      <c r="DY274">
        <v>0.0999701148148148</v>
      </c>
      <c r="DZ274">
        <v>18.9322</v>
      </c>
      <c r="EA274">
        <v>19.98366666666667</v>
      </c>
      <c r="EB274">
        <v>999.9000000000001</v>
      </c>
      <c r="EC274">
        <v>0</v>
      </c>
      <c r="ED274">
        <v>0</v>
      </c>
      <c r="EE274">
        <v>10006.65037037037</v>
      </c>
      <c r="EF274">
        <v>0</v>
      </c>
      <c r="EG274">
        <v>12.4464</v>
      </c>
      <c r="EH274">
        <v>-28.32612962962963</v>
      </c>
      <c r="EI274">
        <v>1008.209444444445</v>
      </c>
      <c r="EJ274">
        <v>1036.613333333333</v>
      </c>
      <c r="EK274">
        <v>0.1813774444444445</v>
      </c>
      <c r="EL274">
        <v>1027.081481481481</v>
      </c>
      <c r="EM274">
        <v>9.195702962962963</v>
      </c>
      <c r="EN274">
        <v>0.8434229999999999</v>
      </c>
      <c r="EO274">
        <v>0.8271089259259261</v>
      </c>
      <c r="EP274">
        <v>4.459916296296296</v>
      </c>
      <c r="EQ274">
        <v>4.181261111111112</v>
      </c>
      <c r="ER274">
        <v>1999.991481481482</v>
      </c>
      <c r="ES274">
        <v>0.9799983333333332</v>
      </c>
      <c r="ET274">
        <v>0.02000196296296297</v>
      </c>
      <c r="EU274">
        <v>0</v>
      </c>
      <c r="EV274">
        <v>201.3279259259259</v>
      </c>
      <c r="EW274">
        <v>5.00078</v>
      </c>
      <c r="EX274">
        <v>3976.577037037037</v>
      </c>
      <c r="EY274">
        <v>16379.55925925926</v>
      </c>
      <c r="EZ274">
        <v>37.72192592592592</v>
      </c>
      <c r="FA274">
        <v>38.9557037037037</v>
      </c>
      <c r="FB274">
        <v>38.83318518518518</v>
      </c>
      <c r="FC274">
        <v>38.23592592592592</v>
      </c>
      <c r="FD274">
        <v>38.28911111111111</v>
      </c>
      <c r="FE274">
        <v>1955.091481481481</v>
      </c>
      <c r="FF274">
        <v>39.9</v>
      </c>
      <c r="FG274">
        <v>0</v>
      </c>
      <c r="FH274">
        <v>1679513092</v>
      </c>
      <c r="FI274">
        <v>0</v>
      </c>
      <c r="FJ274">
        <v>201.3334400000001</v>
      </c>
      <c r="FK274">
        <v>0.6141538410109307</v>
      </c>
      <c r="FL274">
        <v>-8.869230761033068</v>
      </c>
      <c r="FM274">
        <v>3976.5656</v>
      </c>
      <c r="FN274">
        <v>15</v>
      </c>
      <c r="FO274">
        <v>0</v>
      </c>
      <c r="FP274" t="s">
        <v>431</v>
      </c>
      <c r="FQ274">
        <v>1679456443.1</v>
      </c>
      <c r="FR274">
        <v>1679456433.1</v>
      </c>
      <c r="FS274">
        <v>0</v>
      </c>
      <c r="FT274">
        <v>-0.109</v>
      </c>
      <c r="FU274">
        <v>0.019</v>
      </c>
      <c r="FV274">
        <v>-0.823</v>
      </c>
      <c r="FW274">
        <v>0.271</v>
      </c>
      <c r="FX274">
        <v>420</v>
      </c>
      <c r="FY274">
        <v>24</v>
      </c>
      <c r="FZ274">
        <v>0.71</v>
      </c>
      <c r="GA274">
        <v>0.25</v>
      </c>
      <c r="GB274">
        <v>-28.4154675</v>
      </c>
      <c r="GC274">
        <v>2.103042776735424</v>
      </c>
      <c r="GD274">
        <v>0.3214774769618395</v>
      </c>
      <c r="GE274">
        <v>0</v>
      </c>
      <c r="GF274">
        <v>0.184856875</v>
      </c>
      <c r="GG274">
        <v>-0.0670262701688558</v>
      </c>
      <c r="GH274">
        <v>0.008202968240787903</v>
      </c>
      <c r="GI274">
        <v>1</v>
      </c>
      <c r="GJ274">
        <v>1</v>
      </c>
      <c r="GK274">
        <v>2</v>
      </c>
      <c r="GL274" t="s">
        <v>432</v>
      </c>
      <c r="GM274">
        <v>3.10129</v>
      </c>
      <c r="GN274">
        <v>2.73541</v>
      </c>
      <c r="GO274">
        <v>0.162927</v>
      </c>
      <c r="GP274">
        <v>0.16571</v>
      </c>
      <c r="GQ274">
        <v>0.0541959</v>
      </c>
      <c r="GR274">
        <v>0.0540904</v>
      </c>
      <c r="GS274">
        <v>21558.1</v>
      </c>
      <c r="GT274">
        <v>21217.4</v>
      </c>
      <c r="GU274">
        <v>26292.6</v>
      </c>
      <c r="GV274">
        <v>25760.7</v>
      </c>
      <c r="GW274">
        <v>39951.2</v>
      </c>
      <c r="GX274">
        <v>37205.7</v>
      </c>
      <c r="GY274">
        <v>46009.8</v>
      </c>
      <c r="GZ274">
        <v>42545.9</v>
      </c>
      <c r="HA274">
        <v>1.91992</v>
      </c>
      <c r="HB274">
        <v>1.936</v>
      </c>
      <c r="HC274">
        <v>0.0195801</v>
      </c>
      <c r="HD274">
        <v>0</v>
      </c>
      <c r="HE274">
        <v>19.6646</v>
      </c>
      <c r="HF274">
        <v>999.9</v>
      </c>
      <c r="HG274">
        <v>33.1</v>
      </c>
      <c r="HH274">
        <v>29.8</v>
      </c>
      <c r="HI274">
        <v>15.4995</v>
      </c>
      <c r="HJ274">
        <v>60.9234</v>
      </c>
      <c r="HK274">
        <v>25.7812</v>
      </c>
      <c r="HL274">
        <v>1</v>
      </c>
      <c r="HM274">
        <v>-0.0936789</v>
      </c>
      <c r="HN274">
        <v>4.17301</v>
      </c>
      <c r="HO274">
        <v>20.227</v>
      </c>
      <c r="HP274">
        <v>5.21624</v>
      </c>
      <c r="HQ274">
        <v>11.98</v>
      </c>
      <c r="HR274">
        <v>4.96485</v>
      </c>
      <c r="HS274">
        <v>3.27408</v>
      </c>
      <c r="HT274">
        <v>9999</v>
      </c>
      <c r="HU274">
        <v>9999</v>
      </c>
      <c r="HV274">
        <v>9999</v>
      </c>
      <c r="HW274">
        <v>936.9</v>
      </c>
      <c r="HX274">
        <v>1.86417</v>
      </c>
      <c r="HY274">
        <v>1.86014</v>
      </c>
      <c r="HZ274">
        <v>1.85837</v>
      </c>
      <c r="IA274">
        <v>1.85989</v>
      </c>
      <c r="IB274">
        <v>1.85989</v>
      </c>
      <c r="IC274">
        <v>1.85834</v>
      </c>
      <c r="ID274">
        <v>1.85737</v>
      </c>
      <c r="IE274">
        <v>1.8524</v>
      </c>
      <c r="IF274">
        <v>0</v>
      </c>
      <c r="IG274">
        <v>0</v>
      </c>
      <c r="IH274">
        <v>0</v>
      </c>
      <c r="II274">
        <v>0</v>
      </c>
      <c r="IJ274" t="s">
        <v>433</v>
      </c>
      <c r="IK274" t="s">
        <v>434</v>
      </c>
      <c r="IL274" t="s">
        <v>435</v>
      </c>
      <c r="IM274" t="s">
        <v>435</v>
      </c>
      <c r="IN274" t="s">
        <v>435</v>
      </c>
      <c r="IO274" t="s">
        <v>435</v>
      </c>
      <c r="IP274">
        <v>0</v>
      </c>
      <c r="IQ274">
        <v>100</v>
      </c>
      <c r="IR274">
        <v>100</v>
      </c>
      <c r="IS274">
        <v>-0.93</v>
      </c>
      <c r="IT274">
        <v>0.0277</v>
      </c>
      <c r="IU274">
        <v>-0.3228139330668147</v>
      </c>
      <c r="IV274">
        <v>-0.001399286051689175</v>
      </c>
      <c r="IW274">
        <v>1.297619083215453E-06</v>
      </c>
      <c r="IX274">
        <v>-4.997941095464379E-10</v>
      </c>
      <c r="IY274">
        <v>-0.005634625857734406</v>
      </c>
      <c r="IZ274">
        <v>-0.003512179546530375</v>
      </c>
      <c r="JA274">
        <v>0.0008073039280847738</v>
      </c>
      <c r="JB274">
        <v>-5.485301315548657E-06</v>
      </c>
      <c r="JC274">
        <v>2</v>
      </c>
      <c r="JD274">
        <v>1997</v>
      </c>
      <c r="JE274">
        <v>1</v>
      </c>
      <c r="JF274">
        <v>25</v>
      </c>
      <c r="JG274">
        <v>944.4</v>
      </c>
      <c r="JH274">
        <v>944.6</v>
      </c>
      <c r="JI274">
        <v>2.40723</v>
      </c>
      <c r="JJ274">
        <v>2.61841</v>
      </c>
      <c r="JK274">
        <v>1.49658</v>
      </c>
      <c r="JL274">
        <v>2.39014</v>
      </c>
      <c r="JM274">
        <v>1.54907</v>
      </c>
      <c r="JN274">
        <v>2.33887</v>
      </c>
      <c r="JO274">
        <v>34.7608</v>
      </c>
      <c r="JP274">
        <v>24.1751</v>
      </c>
      <c r="JQ274">
        <v>18</v>
      </c>
      <c r="JR274">
        <v>489.671</v>
      </c>
      <c r="JS274">
        <v>511.901</v>
      </c>
      <c r="JT274">
        <v>15.1235</v>
      </c>
      <c r="JU274">
        <v>25.9305</v>
      </c>
      <c r="JV274">
        <v>29.9994</v>
      </c>
      <c r="JW274">
        <v>26.1085</v>
      </c>
      <c r="JX274">
        <v>26.0786</v>
      </c>
      <c r="JY274">
        <v>48.3062</v>
      </c>
      <c r="JZ274">
        <v>35.4651</v>
      </c>
      <c r="KA274">
        <v>32.4811</v>
      </c>
      <c r="KB274">
        <v>15.1408</v>
      </c>
      <c r="KC274">
        <v>1075.25</v>
      </c>
      <c r="KD274">
        <v>9.252319999999999</v>
      </c>
      <c r="KE274">
        <v>100.519</v>
      </c>
      <c r="KF274">
        <v>100.933</v>
      </c>
    </row>
    <row r="275" spans="1:292">
      <c r="A275">
        <v>257</v>
      </c>
      <c r="B275">
        <v>1679513115</v>
      </c>
      <c r="C275">
        <v>4527.5</v>
      </c>
      <c r="D275" t="s">
        <v>948</v>
      </c>
      <c r="E275" t="s">
        <v>949</v>
      </c>
      <c r="F275">
        <v>5</v>
      </c>
      <c r="G275" t="s">
        <v>821</v>
      </c>
      <c r="H275">
        <v>1679513107.214286</v>
      </c>
      <c r="I275">
        <f>(J275)/1000</f>
        <v>0</v>
      </c>
      <c r="J275">
        <f>IF(DO275, AM275, AG275)</f>
        <v>0</v>
      </c>
      <c r="K275">
        <f>IF(DO275, AH275, AF275)</f>
        <v>0</v>
      </c>
      <c r="L275">
        <f>DQ275 - IF(AT275&gt;1, K275*DK275*100.0/(AV275*EE275), 0)</f>
        <v>0</v>
      </c>
      <c r="M275">
        <f>((S275-I275/2)*L275-K275)/(S275+I275/2)</f>
        <v>0</v>
      </c>
      <c r="N275">
        <f>M275*(DX275+DY275)/1000.0</f>
        <v>0</v>
      </c>
      <c r="O275">
        <f>(DQ275 - IF(AT275&gt;1, K275*DK275*100.0/(AV275*EE275), 0))*(DX275+DY275)/1000.0</f>
        <v>0</v>
      </c>
      <c r="P275">
        <f>2.0/((1/R275-1/Q275)+SIGN(R275)*SQRT((1/R275-1/Q275)*(1/R275-1/Q275) + 4*DL275/((DL275+1)*(DL275+1))*(2*1/R275*1/Q275-1/Q275*1/Q275)))</f>
        <v>0</v>
      </c>
      <c r="Q275">
        <f>IF(LEFT(DM275,1)&lt;&gt;"0",IF(LEFT(DM275,1)="1",3.0,DN275),$D$5+$E$5*(EE275*DX275/($K$5*1000))+$F$5*(EE275*DX275/($K$5*1000))*MAX(MIN(DK275,$J$5),$I$5)*MAX(MIN(DK275,$J$5),$I$5)+$G$5*MAX(MIN(DK275,$J$5),$I$5)*(EE275*DX275/($K$5*1000))+$H$5*(EE275*DX275/($K$5*1000))*(EE275*DX275/($K$5*1000)))</f>
        <v>0</v>
      </c>
      <c r="R275">
        <f>I275*(1000-(1000*0.61365*exp(17.502*V275/(240.97+V275))/(DX275+DY275)+DS275)/2)/(1000*0.61365*exp(17.502*V275/(240.97+V275))/(DX275+DY275)-DS275)</f>
        <v>0</v>
      </c>
      <c r="S275">
        <f>1/((DL275+1)/(P275/1.6)+1/(Q275/1.37)) + DL275/((DL275+1)/(P275/1.6) + DL275/(Q275/1.37))</f>
        <v>0</v>
      </c>
      <c r="T275">
        <f>(DG275*DJ275)</f>
        <v>0</v>
      </c>
      <c r="U275">
        <f>(DZ275+(T275+2*0.95*5.67E-8*(((DZ275+$B$9)+273)^4-(DZ275+273)^4)-44100*I275)/(1.84*29.3*Q275+8*0.95*5.67E-8*(DZ275+273)^3))</f>
        <v>0</v>
      </c>
      <c r="V275">
        <f>($C$9*EA275+$D$9*EB275+$E$9*U275)</f>
        <v>0</v>
      </c>
      <c r="W275">
        <f>0.61365*exp(17.502*V275/(240.97+V275))</f>
        <v>0</v>
      </c>
      <c r="X275">
        <f>(Y275/Z275*100)</f>
        <v>0</v>
      </c>
      <c r="Y275">
        <f>DS275*(DX275+DY275)/1000</f>
        <v>0</v>
      </c>
      <c r="Z275">
        <f>0.61365*exp(17.502*DZ275/(240.97+DZ275))</f>
        <v>0</v>
      </c>
      <c r="AA275">
        <f>(W275-DS275*(DX275+DY275)/1000)</f>
        <v>0</v>
      </c>
      <c r="AB275">
        <f>(-I275*44100)</f>
        <v>0</v>
      </c>
      <c r="AC275">
        <f>2*29.3*Q275*0.92*(DZ275-V275)</f>
        <v>0</v>
      </c>
      <c r="AD275">
        <f>2*0.95*5.67E-8*(((DZ275+$B$9)+273)^4-(V275+273)^4)</f>
        <v>0</v>
      </c>
      <c r="AE275">
        <f>T275+AD275+AB275+AC275</f>
        <v>0</v>
      </c>
      <c r="AF275">
        <f>DW275*AT275*(DR275-DQ275*(1000-AT275*DT275)/(1000-AT275*DS275))/(100*DK275)</f>
        <v>0</v>
      </c>
      <c r="AG275">
        <f>1000*DW275*AT275*(DS275-DT275)/(100*DK275*(1000-AT275*DS275))</f>
        <v>0</v>
      </c>
      <c r="AH275">
        <f>(AI275 - AJ275 - DX275*1E3/(8.314*(DZ275+273.15)) * AL275/DW275 * AK275) * DW275/(100*DK275) * (1000 - DT275)/1000</f>
        <v>0</v>
      </c>
      <c r="AI275">
        <v>1067.219453363693</v>
      </c>
      <c r="AJ275">
        <v>1047.978484848484</v>
      </c>
      <c r="AK275">
        <v>3.292949028825357</v>
      </c>
      <c r="AL275">
        <v>67.30913549146528</v>
      </c>
      <c r="AM275">
        <f>(AO275 - AN275 + DX275*1E3/(8.314*(DZ275+273.15)) * AQ275/DW275 * AP275) * DW275/(100*DK275) * 1000/(1000 - AO275)</f>
        <v>0</v>
      </c>
      <c r="AN275">
        <v>9.206967979434035</v>
      </c>
      <c r="AO275">
        <v>9.38981303030303</v>
      </c>
      <c r="AP275">
        <v>4.89842354173937E-06</v>
      </c>
      <c r="AQ275">
        <v>94.11788988098148</v>
      </c>
      <c r="AR275">
        <v>0</v>
      </c>
      <c r="AS275">
        <v>0</v>
      </c>
      <c r="AT275">
        <f>IF(AR275*$H$15&gt;=AV275,1.0,(AV275/(AV275-AR275*$H$15)))</f>
        <v>0</v>
      </c>
      <c r="AU275">
        <f>(AT275-1)*100</f>
        <v>0</v>
      </c>
      <c r="AV275">
        <f>MAX(0,($B$15+$C$15*EE275)/(1+$D$15*EE275)*DX275/(DZ275+273)*$E$15)</f>
        <v>0</v>
      </c>
      <c r="AW275" t="s">
        <v>429</v>
      </c>
      <c r="AX275" t="s">
        <v>429</v>
      </c>
      <c r="AY275">
        <v>0</v>
      </c>
      <c r="AZ275">
        <v>0</v>
      </c>
      <c r="BA275">
        <f>1-AY275/AZ275</f>
        <v>0</v>
      </c>
      <c r="BB275">
        <v>0</v>
      </c>
      <c r="BC275" t="s">
        <v>429</v>
      </c>
      <c r="BD275" t="s">
        <v>429</v>
      </c>
      <c r="BE275">
        <v>0</v>
      </c>
      <c r="BF275">
        <v>0</v>
      </c>
      <c r="BG275">
        <f>1-BE275/BF275</f>
        <v>0</v>
      </c>
      <c r="BH275">
        <v>0.5</v>
      </c>
      <c r="BI275">
        <f>DH275</f>
        <v>0</v>
      </c>
      <c r="BJ275">
        <f>K275</f>
        <v>0</v>
      </c>
      <c r="BK275">
        <f>BG275*BH275*BI275</f>
        <v>0</v>
      </c>
      <c r="BL275">
        <f>(BJ275-BB275)/BI275</f>
        <v>0</v>
      </c>
      <c r="BM275">
        <f>(AZ275-BF275)/BF275</f>
        <v>0</v>
      </c>
      <c r="BN275">
        <f>AY275/(BA275+AY275/BF275)</f>
        <v>0</v>
      </c>
      <c r="BO275" t="s">
        <v>429</v>
      </c>
      <c r="BP275">
        <v>0</v>
      </c>
      <c r="BQ275">
        <f>IF(BP275&lt;&gt;0, BP275, BN275)</f>
        <v>0</v>
      </c>
      <c r="BR275">
        <f>1-BQ275/BF275</f>
        <v>0</v>
      </c>
      <c r="BS275">
        <f>(BF275-BE275)/(BF275-BQ275)</f>
        <v>0</v>
      </c>
      <c r="BT275">
        <f>(AZ275-BF275)/(AZ275-BQ275)</f>
        <v>0</v>
      </c>
      <c r="BU275">
        <f>(BF275-BE275)/(BF275-AY275)</f>
        <v>0</v>
      </c>
      <c r="BV275">
        <f>(AZ275-BF275)/(AZ275-AY275)</f>
        <v>0</v>
      </c>
      <c r="BW275">
        <f>(BS275*BQ275/BE275)</f>
        <v>0</v>
      </c>
      <c r="BX275">
        <f>(1-BW275)</f>
        <v>0</v>
      </c>
      <c r="DG275">
        <f>$B$13*EF275+$C$13*EG275+$F$13*ER275*(1-EU275)</f>
        <v>0</v>
      </c>
      <c r="DH275">
        <f>DG275*DI275</f>
        <v>0</v>
      </c>
      <c r="DI275">
        <f>($B$13*$D$11+$C$13*$D$11+$F$13*((FE275+EW275)/MAX(FE275+EW275+FF275, 0.1)*$I$11+FF275/MAX(FE275+EW275+FF275, 0.1)*$J$11))/($B$13+$C$13+$F$13)</f>
        <v>0</v>
      </c>
      <c r="DJ275">
        <f>($B$13*$K$11+$C$13*$K$11+$F$13*((FE275+EW275)/MAX(FE275+EW275+FF275, 0.1)*$P$11+FF275/MAX(FE275+EW275+FF275, 0.1)*$Q$11))/($B$13+$C$13+$F$13)</f>
        <v>0</v>
      </c>
      <c r="DK275">
        <v>2.18</v>
      </c>
      <c r="DL275">
        <v>0.5</v>
      </c>
      <c r="DM275" t="s">
        <v>430</v>
      </c>
      <c r="DN275">
        <v>2</v>
      </c>
      <c r="DO275" t="b">
        <v>1</v>
      </c>
      <c r="DP275">
        <v>1679513107.214286</v>
      </c>
      <c r="DQ275">
        <v>1014.316678571429</v>
      </c>
      <c r="DR275">
        <v>1042.498214285714</v>
      </c>
      <c r="DS275">
        <v>9.381913928571427</v>
      </c>
      <c r="DT275">
        <v>9.201460714285714</v>
      </c>
      <c r="DU275">
        <v>1015.245178571428</v>
      </c>
      <c r="DV275">
        <v>9.354249642857141</v>
      </c>
      <c r="DW275">
        <v>500.0013571428571</v>
      </c>
      <c r="DX275">
        <v>89.94452142857143</v>
      </c>
      <c r="DY275">
        <v>0.09996978571428571</v>
      </c>
      <c r="DZ275">
        <v>18.93109642857143</v>
      </c>
      <c r="EA275">
        <v>19.98691071428572</v>
      </c>
      <c r="EB275">
        <v>999.9000000000002</v>
      </c>
      <c r="EC275">
        <v>0</v>
      </c>
      <c r="ED275">
        <v>0</v>
      </c>
      <c r="EE275">
        <v>10007.485</v>
      </c>
      <c r="EF275">
        <v>0</v>
      </c>
      <c r="EG275">
        <v>12.4464</v>
      </c>
      <c r="EH275">
        <v>-28.18123571428572</v>
      </c>
      <c r="EI275">
        <v>1023.923892857143</v>
      </c>
      <c r="EJ275">
        <v>1052.18</v>
      </c>
      <c r="EK275">
        <v>0.1804516428571429</v>
      </c>
      <c r="EL275">
        <v>1042.498214285714</v>
      </c>
      <c r="EM275">
        <v>9.201460714285714</v>
      </c>
      <c r="EN275">
        <v>0.8438517142857146</v>
      </c>
      <c r="EO275">
        <v>0.8276210714285713</v>
      </c>
      <c r="EP275">
        <v>4.467174285714286</v>
      </c>
      <c r="EQ275">
        <v>4.190083928571428</v>
      </c>
      <c r="ER275">
        <v>1999.992857142857</v>
      </c>
      <c r="ES275">
        <v>0.9799982142857141</v>
      </c>
      <c r="ET275">
        <v>0.02000208214285715</v>
      </c>
      <c r="EU275">
        <v>0</v>
      </c>
      <c r="EV275">
        <v>201.3260357142858</v>
      </c>
      <c r="EW275">
        <v>5.00078</v>
      </c>
      <c r="EX275">
        <v>3976.034642857143</v>
      </c>
      <c r="EY275">
        <v>16379.56428571429</v>
      </c>
      <c r="EZ275">
        <v>37.69396428571428</v>
      </c>
      <c r="FA275">
        <v>38.93267857142856</v>
      </c>
      <c r="FB275">
        <v>38.81228571428571</v>
      </c>
      <c r="FC275">
        <v>38.20739285714285</v>
      </c>
      <c r="FD275">
        <v>38.25871428571428</v>
      </c>
      <c r="FE275">
        <v>1955.092857142857</v>
      </c>
      <c r="FF275">
        <v>39.9</v>
      </c>
      <c r="FG275">
        <v>0</v>
      </c>
      <c r="FH275">
        <v>1679513097.4</v>
      </c>
      <c r="FI275">
        <v>0</v>
      </c>
      <c r="FJ275">
        <v>201.3216923076923</v>
      </c>
      <c r="FK275">
        <v>-1.016547011298958</v>
      </c>
      <c r="FL275">
        <v>-4.939829062030037</v>
      </c>
      <c r="FM275">
        <v>3975.998076923077</v>
      </c>
      <c r="FN275">
        <v>15</v>
      </c>
      <c r="FO275">
        <v>0</v>
      </c>
      <c r="FP275" t="s">
        <v>431</v>
      </c>
      <c r="FQ275">
        <v>1679456443.1</v>
      </c>
      <c r="FR275">
        <v>1679456433.1</v>
      </c>
      <c r="FS275">
        <v>0</v>
      </c>
      <c r="FT275">
        <v>-0.109</v>
      </c>
      <c r="FU275">
        <v>0.019</v>
      </c>
      <c r="FV275">
        <v>-0.823</v>
      </c>
      <c r="FW275">
        <v>0.271</v>
      </c>
      <c r="FX275">
        <v>420</v>
      </c>
      <c r="FY275">
        <v>24</v>
      </c>
      <c r="FZ275">
        <v>0.71</v>
      </c>
      <c r="GA275">
        <v>0.25</v>
      </c>
      <c r="GB275">
        <v>-28.283735</v>
      </c>
      <c r="GC275">
        <v>2.830007504690569</v>
      </c>
      <c r="GD275">
        <v>0.3680127766464095</v>
      </c>
      <c r="GE275">
        <v>0</v>
      </c>
      <c r="GF275">
        <v>0.18153855</v>
      </c>
      <c r="GG275">
        <v>-0.01845106941838663</v>
      </c>
      <c r="GH275">
        <v>0.003490127425682334</v>
      </c>
      <c r="GI275">
        <v>1</v>
      </c>
      <c r="GJ275">
        <v>1</v>
      </c>
      <c r="GK275">
        <v>2</v>
      </c>
      <c r="GL275" t="s">
        <v>432</v>
      </c>
      <c r="GM275">
        <v>3.10104</v>
      </c>
      <c r="GN275">
        <v>2.7354</v>
      </c>
      <c r="GO275">
        <v>0.164559</v>
      </c>
      <c r="GP275">
        <v>0.167372</v>
      </c>
      <c r="GQ275">
        <v>0.0542119</v>
      </c>
      <c r="GR275">
        <v>0.0540473</v>
      </c>
      <c r="GS275">
        <v>21516.1</v>
      </c>
      <c r="GT275">
        <v>21175.3</v>
      </c>
      <c r="GU275">
        <v>26292.6</v>
      </c>
      <c r="GV275">
        <v>25760.9</v>
      </c>
      <c r="GW275">
        <v>39951</v>
      </c>
      <c r="GX275">
        <v>37207.6</v>
      </c>
      <c r="GY275">
        <v>46010</v>
      </c>
      <c r="GZ275">
        <v>42546</v>
      </c>
      <c r="HA275">
        <v>1.92003</v>
      </c>
      <c r="HB275">
        <v>1.93642</v>
      </c>
      <c r="HC275">
        <v>0.0203736</v>
      </c>
      <c r="HD275">
        <v>0</v>
      </c>
      <c r="HE275">
        <v>19.6669</v>
      </c>
      <c r="HF275">
        <v>999.9</v>
      </c>
      <c r="HG275">
        <v>33</v>
      </c>
      <c r="HH275">
        <v>29.8</v>
      </c>
      <c r="HI275">
        <v>15.4539</v>
      </c>
      <c r="HJ275">
        <v>61.1734</v>
      </c>
      <c r="HK275">
        <v>25.7973</v>
      </c>
      <c r="HL275">
        <v>1</v>
      </c>
      <c r="HM275">
        <v>-0.09411079999999999</v>
      </c>
      <c r="HN275">
        <v>4.17444</v>
      </c>
      <c r="HO275">
        <v>20.2269</v>
      </c>
      <c r="HP275">
        <v>5.21654</v>
      </c>
      <c r="HQ275">
        <v>11.98</v>
      </c>
      <c r="HR275">
        <v>4.96475</v>
      </c>
      <c r="HS275">
        <v>3.27405</v>
      </c>
      <c r="HT275">
        <v>9999</v>
      </c>
      <c r="HU275">
        <v>9999</v>
      </c>
      <c r="HV275">
        <v>9999</v>
      </c>
      <c r="HW275">
        <v>936.9</v>
      </c>
      <c r="HX275">
        <v>1.86417</v>
      </c>
      <c r="HY275">
        <v>1.86013</v>
      </c>
      <c r="HZ275">
        <v>1.85837</v>
      </c>
      <c r="IA275">
        <v>1.85987</v>
      </c>
      <c r="IB275">
        <v>1.85989</v>
      </c>
      <c r="IC275">
        <v>1.85834</v>
      </c>
      <c r="ID275">
        <v>1.85736</v>
      </c>
      <c r="IE275">
        <v>1.85237</v>
      </c>
      <c r="IF275">
        <v>0</v>
      </c>
      <c r="IG275">
        <v>0</v>
      </c>
      <c r="IH275">
        <v>0</v>
      </c>
      <c r="II275">
        <v>0</v>
      </c>
      <c r="IJ275" t="s">
        <v>433</v>
      </c>
      <c r="IK275" t="s">
        <v>434</v>
      </c>
      <c r="IL275" t="s">
        <v>435</v>
      </c>
      <c r="IM275" t="s">
        <v>435</v>
      </c>
      <c r="IN275" t="s">
        <v>435</v>
      </c>
      <c r="IO275" t="s">
        <v>435</v>
      </c>
      <c r="IP275">
        <v>0</v>
      </c>
      <c r="IQ275">
        <v>100</v>
      </c>
      <c r="IR275">
        <v>100</v>
      </c>
      <c r="IS275">
        <v>-0.93</v>
      </c>
      <c r="IT275">
        <v>0.0277</v>
      </c>
      <c r="IU275">
        <v>-0.3228139330668147</v>
      </c>
      <c r="IV275">
        <v>-0.001399286051689175</v>
      </c>
      <c r="IW275">
        <v>1.297619083215453E-06</v>
      </c>
      <c r="IX275">
        <v>-4.997941095464379E-10</v>
      </c>
      <c r="IY275">
        <v>-0.005634625857734406</v>
      </c>
      <c r="IZ275">
        <v>-0.003512179546530375</v>
      </c>
      <c r="JA275">
        <v>0.0008073039280847738</v>
      </c>
      <c r="JB275">
        <v>-5.485301315548657E-06</v>
      </c>
      <c r="JC275">
        <v>2</v>
      </c>
      <c r="JD275">
        <v>1997</v>
      </c>
      <c r="JE275">
        <v>1</v>
      </c>
      <c r="JF275">
        <v>25</v>
      </c>
      <c r="JG275">
        <v>944.5</v>
      </c>
      <c r="JH275">
        <v>944.7</v>
      </c>
      <c r="JI275">
        <v>2.43896</v>
      </c>
      <c r="JJ275">
        <v>2.61353</v>
      </c>
      <c r="JK275">
        <v>1.49658</v>
      </c>
      <c r="JL275">
        <v>2.39014</v>
      </c>
      <c r="JM275">
        <v>1.54907</v>
      </c>
      <c r="JN275">
        <v>2.35962</v>
      </c>
      <c r="JO275">
        <v>34.7379</v>
      </c>
      <c r="JP275">
        <v>24.1751</v>
      </c>
      <c r="JQ275">
        <v>18</v>
      </c>
      <c r="JR275">
        <v>489.7</v>
      </c>
      <c r="JS275">
        <v>512.15</v>
      </c>
      <c r="JT275">
        <v>15.1418</v>
      </c>
      <c r="JU275">
        <v>25.9272</v>
      </c>
      <c r="JV275">
        <v>29.9996</v>
      </c>
      <c r="JW275">
        <v>26.105</v>
      </c>
      <c r="JX275">
        <v>26.0748</v>
      </c>
      <c r="JY275">
        <v>48.9521</v>
      </c>
      <c r="JZ275">
        <v>35.4651</v>
      </c>
      <c r="KA275">
        <v>32.1031</v>
      </c>
      <c r="KB275">
        <v>15.1484</v>
      </c>
      <c r="KC275">
        <v>1088.61</v>
      </c>
      <c r="KD275">
        <v>9.252319999999999</v>
      </c>
      <c r="KE275">
        <v>100.52</v>
      </c>
      <c r="KF275">
        <v>100.934</v>
      </c>
    </row>
    <row r="276" spans="1:292">
      <c r="A276">
        <v>258</v>
      </c>
      <c r="B276">
        <v>1679513120</v>
      </c>
      <c r="C276">
        <v>4532.5</v>
      </c>
      <c r="D276" t="s">
        <v>950</v>
      </c>
      <c r="E276" t="s">
        <v>951</v>
      </c>
      <c r="F276">
        <v>5</v>
      </c>
      <c r="G276" t="s">
        <v>821</v>
      </c>
      <c r="H276">
        <v>1679513112.5</v>
      </c>
      <c r="I276">
        <f>(J276)/1000</f>
        <v>0</v>
      </c>
      <c r="J276">
        <f>IF(DO276, AM276, AG276)</f>
        <v>0</v>
      </c>
      <c r="K276">
        <f>IF(DO276, AH276, AF276)</f>
        <v>0</v>
      </c>
      <c r="L276">
        <f>DQ276 - IF(AT276&gt;1, K276*DK276*100.0/(AV276*EE276), 0)</f>
        <v>0</v>
      </c>
      <c r="M276">
        <f>((S276-I276/2)*L276-K276)/(S276+I276/2)</f>
        <v>0</v>
      </c>
      <c r="N276">
        <f>M276*(DX276+DY276)/1000.0</f>
        <v>0</v>
      </c>
      <c r="O276">
        <f>(DQ276 - IF(AT276&gt;1, K276*DK276*100.0/(AV276*EE276), 0))*(DX276+DY276)/1000.0</f>
        <v>0</v>
      </c>
      <c r="P276">
        <f>2.0/((1/R276-1/Q276)+SIGN(R276)*SQRT((1/R276-1/Q276)*(1/R276-1/Q276) + 4*DL276/((DL276+1)*(DL276+1))*(2*1/R276*1/Q276-1/Q276*1/Q276)))</f>
        <v>0</v>
      </c>
      <c r="Q276">
        <f>IF(LEFT(DM276,1)&lt;&gt;"0",IF(LEFT(DM276,1)="1",3.0,DN276),$D$5+$E$5*(EE276*DX276/($K$5*1000))+$F$5*(EE276*DX276/($K$5*1000))*MAX(MIN(DK276,$J$5),$I$5)*MAX(MIN(DK276,$J$5),$I$5)+$G$5*MAX(MIN(DK276,$J$5),$I$5)*(EE276*DX276/($K$5*1000))+$H$5*(EE276*DX276/($K$5*1000))*(EE276*DX276/($K$5*1000)))</f>
        <v>0</v>
      </c>
      <c r="R276">
        <f>I276*(1000-(1000*0.61365*exp(17.502*V276/(240.97+V276))/(DX276+DY276)+DS276)/2)/(1000*0.61365*exp(17.502*V276/(240.97+V276))/(DX276+DY276)-DS276)</f>
        <v>0</v>
      </c>
      <c r="S276">
        <f>1/((DL276+1)/(P276/1.6)+1/(Q276/1.37)) + DL276/((DL276+1)/(P276/1.6) + DL276/(Q276/1.37))</f>
        <v>0</v>
      </c>
      <c r="T276">
        <f>(DG276*DJ276)</f>
        <v>0</v>
      </c>
      <c r="U276">
        <f>(DZ276+(T276+2*0.95*5.67E-8*(((DZ276+$B$9)+273)^4-(DZ276+273)^4)-44100*I276)/(1.84*29.3*Q276+8*0.95*5.67E-8*(DZ276+273)^3))</f>
        <v>0</v>
      </c>
      <c r="V276">
        <f>($C$9*EA276+$D$9*EB276+$E$9*U276)</f>
        <v>0</v>
      </c>
      <c r="W276">
        <f>0.61365*exp(17.502*V276/(240.97+V276))</f>
        <v>0</v>
      </c>
      <c r="X276">
        <f>(Y276/Z276*100)</f>
        <v>0</v>
      </c>
      <c r="Y276">
        <f>DS276*(DX276+DY276)/1000</f>
        <v>0</v>
      </c>
      <c r="Z276">
        <f>0.61365*exp(17.502*DZ276/(240.97+DZ276))</f>
        <v>0</v>
      </c>
      <c r="AA276">
        <f>(W276-DS276*(DX276+DY276)/1000)</f>
        <v>0</v>
      </c>
      <c r="AB276">
        <f>(-I276*44100)</f>
        <v>0</v>
      </c>
      <c r="AC276">
        <f>2*29.3*Q276*0.92*(DZ276-V276)</f>
        <v>0</v>
      </c>
      <c r="AD276">
        <f>2*0.95*5.67E-8*(((DZ276+$B$9)+273)^4-(V276+273)^4)</f>
        <v>0</v>
      </c>
      <c r="AE276">
        <f>T276+AD276+AB276+AC276</f>
        <v>0</v>
      </c>
      <c r="AF276">
        <f>DW276*AT276*(DR276-DQ276*(1000-AT276*DT276)/(1000-AT276*DS276))/(100*DK276)</f>
        <v>0</v>
      </c>
      <c r="AG276">
        <f>1000*DW276*AT276*(DS276-DT276)/(100*DK276*(1000-AT276*DS276))</f>
        <v>0</v>
      </c>
      <c r="AH276">
        <f>(AI276 - AJ276 - DX276*1E3/(8.314*(DZ276+273.15)) * AL276/DW276 * AK276) * DW276/(100*DK276) * (1000 - DT276)/1000</f>
        <v>0</v>
      </c>
      <c r="AI276">
        <v>1084.066903457704</v>
      </c>
      <c r="AJ276">
        <v>1064.56303030303</v>
      </c>
      <c r="AK276">
        <v>3.321458367164491</v>
      </c>
      <c r="AL276">
        <v>67.30913549146528</v>
      </c>
      <c r="AM276">
        <f>(AO276 - AN276 + DX276*1E3/(8.314*(DZ276+273.15)) * AQ276/DW276 * AP276) * DW276/(100*DK276) * 1000/(1000 - AO276)</f>
        <v>0</v>
      </c>
      <c r="AN276">
        <v>9.172744269208367</v>
      </c>
      <c r="AO276">
        <v>9.380569212121214</v>
      </c>
      <c r="AP276">
        <v>-1.042153949955303E-05</v>
      </c>
      <c r="AQ276">
        <v>94.11788988098148</v>
      </c>
      <c r="AR276">
        <v>0</v>
      </c>
      <c r="AS276">
        <v>0</v>
      </c>
      <c r="AT276">
        <f>IF(AR276*$H$15&gt;=AV276,1.0,(AV276/(AV276-AR276*$H$15)))</f>
        <v>0</v>
      </c>
      <c r="AU276">
        <f>(AT276-1)*100</f>
        <v>0</v>
      </c>
      <c r="AV276">
        <f>MAX(0,($B$15+$C$15*EE276)/(1+$D$15*EE276)*DX276/(DZ276+273)*$E$15)</f>
        <v>0</v>
      </c>
      <c r="AW276" t="s">
        <v>429</v>
      </c>
      <c r="AX276" t="s">
        <v>429</v>
      </c>
      <c r="AY276">
        <v>0</v>
      </c>
      <c r="AZ276">
        <v>0</v>
      </c>
      <c r="BA276">
        <f>1-AY276/AZ276</f>
        <v>0</v>
      </c>
      <c r="BB276">
        <v>0</v>
      </c>
      <c r="BC276" t="s">
        <v>429</v>
      </c>
      <c r="BD276" t="s">
        <v>429</v>
      </c>
      <c r="BE276">
        <v>0</v>
      </c>
      <c r="BF276">
        <v>0</v>
      </c>
      <c r="BG276">
        <f>1-BE276/BF276</f>
        <v>0</v>
      </c>
      <c r="BH276">
        <v>0.5</v>
      </c>
      <c r="BI276">
        <f>DH276</f>
        <v>0</v>
      </c>
      <c r="BJ276">
        <f>K276</f>
        <v>0</v>
      </c>
      <c r="BK276">
        <f>BG276*BH276*BI276</f>
        <v>0</v>
      </c>
      <c r="BL276">
        <f>(BJ276-BB276)/BI276</f>
        <v>0</v>
      </c>
      <c r="BM276">
        <f>(AZ276-BF276)/BF276</f>
        <v>0</v>
      </c>
      <c r="BN276">
        <f>AY276/(BA276+AY276/BF276)</f>
        <v>0</v>
      </c>
      <c r="BO276" t="s">
        <v>429</v>
      </c>
      <c r="BP276">
        <v>0</v>
      </c>
      <c r="BQ276">
        <f>IF(BP276&lt;&gt;0, BP276, BN276)</f>
        <v>0</v>
      </c>
      <c r="BR276">
        <f>1-BQ276/BF276</f>
        <v>0</v>
      </c>
      <c r="BS276">
        <f>(BF276-BE276)/(BF276-BQ276)</f>
        <v>0</v>
      </c>
      <c r="BT276">
        <f>(AZ276-BF276)/(AZ276-BQ276)</f>
        <v>0</v>
      </c>
      <c r="BU276">
        <f>(BF276-BE276)/(BF276-AY276)</f>
        <v>0</v>
      </c>
      <c r="BV276">
        <f>(AZ276-BF276)/(AZ276-AY276)</f>
        <v>0</v>
      </c>
      <c r="BW276">
        <f>(BS276*BQ276/BE276)</f>
        <v>0</v>
      </c>
      <c r="BX276">
        <f>(1-BW276)</f>
        <v>0</v>
      </c>
      <c r="DG276">
        <f>$B$13*EF276+$C$13*EG276+$F$13*ER276*(1-EU276)</f>
        <v>0</v>
      </c>
      <c r="DH276">
        <f>DG276*DI276</f>
        <v>0</v>
      </c>
      <c r="DI276">
        <f>($B$13*$D$11+$C$13*$D$11+$F$13*((FE276+EW276)/MAX(FE276+EW276+FF276, 0.1)*$I$11+FF276/MAX(FE276+EW276+FF276, 0.1)*$J$11))/($B$13+$C$13+$F$13)</f>
        <v>0</v>
      </c>
      <c r="DJ276">
        <f>($B$13*$K$11+$C$13*$K$11+$F$13*((FE276+EW276)/MAX(FE276+EW276+FF276, 0.1)*$P$11+FF276/MAX(FE276+EW276+FF276, 0.1)*$Q$11))/($B$13+$C$13+$F$13)</f>
        <v>0</v>
      </c>
      <c r="DK276">
        <v>2.18</v>
      </c>
      <c r="DL276">
        <v>0.5</v>
      </c>
      <c r="DM276" t="s">
        <v>430</v>
      </c>
      <c r="DN276">
        <v>2</v>
      </c>
      <c r="DO276" t="b">
        <v>1</v>
      </c>
      <c r="DP276">
        <v>1679513112.5</v>
      </c>
      <c r="DQ276">
        <v>1031.658518518519</v>
      </c>
      <c r="DR276">
        <v>1059.76</v>
      </c>
      <c r="DS276">
        <v>9.385821111111111</v>
      </c>
      <c r="DT276">
        <v>9.193852592592593</v>
      </c>
      <c r="DU276">
        <v>1032.592222222222</v>
      </c>
      <c r="DV276">
        <v>9.358117777777778</v>
      </c>
      <c r="DW276">
        <v>500.0072222222222</v>
      </c>
      <c r="DX276">
        <v>89.94289259259257</v>
      </c>
      <c r="DY276">
        <v>0.0999975962962963</v>
      </c>
      <c r="DZ276">
        <v>18.93103333333333</v>
      </c>
      <c r="EA276">
        <v>19.99151851851852</v>
      </c>
      <c r="EB276">
        <v>999.9000000000001</v>
      </c>
      <c r="EC276">
        <v>0</v>
      </c>
      <c r="ED276">
        <v>0</v>
      </c>
      <c r="EE276">
        <v>10004.09962962963</v>
      </c>
      <c r="EF276">
        <v>0</v>
      </c>
      <c r="EG276">
        <v>12.4464</v>
      </c>
      <c r="EH276">
        <v>-28.10132962962962</v>
      </c>
      <c r="EI276">
        <v>1041.434444444444</v>
      </c>
      <c r="EJ276">
        <v>1069.594074074074</v>
      </c>
      <c r="EK276">
        <v>0.1919668518518518</v>
      </c>
      <c r="EL276">
        <v>1059.76</v>
      </c>
      <c r="EM276">
        <v>9.193852592592593</v>
      </c>
      <c r="EN276">
        <v>0.8441877777777776</v>
      </c>
      <c r="EO276">
        <v>0.8269218148148147</v>
      </c>
      <c r="EP276">
        <v>4.472862222222222</v>
      </c>
      <c r="EQ276">
        <v>4.17801925925926</v>
      </c>
      <c r="ER276">
        <v>2000.002592592593</v>
      </c>
      <c r="ES276">
        <v>0.9799982222222221</v>
      </c>
      <c r="ET276">
        <v>0.02000207777777778</v>
      </c>
      <c r="EU276">
        <v>0</v>
      </c>
      <c r="EV276">
        <v>201.2944074074074</v>
      </c>
      <c r="EW276">
        <v>5.00078</v>
      </c>
      <c r="EX276">
        <v>3975.605555555555</v>
      </c>
      <c r="EY276">
        <v>16379.64074074074</v>
      </c>
      <c r="EZ276">
        <v>37.65022222222222</v>
      </c>
      <c r="FA276">
        <v>38.90944444444444</v>
      </c>
      <c r="FB276">
        <v>38.79385185185185</v>
      </c>
      <c r="FC276">
        <v>38.17566666666666</v>
      </c>
      <c r="FD276">
        <v>38.2195925925926</v>
      </c>
      <c r="FE276">
        <v>1955.102592592593</v>
      </c>
      <c r="FF276">
        <v>39.9</v>
      </c>
      <c r="FG276">
        <v>0</v>
      </c>
      <c r="FH276">
        <v>1679513102.2</v>
      </c>
      <c r="FI276">
        <v>0</v>
      </c>
      <c r="FJ276">
        <v>201.298576923077</v>
      </c>
      <c r="FK276">
        <v>0.4501538453928143</v>
      </c>
      <c r="FL276">
        <v>-4.840000013632345</v>
      </c>
      <c r="FM276">
        <v>3975.587307692307</v>
      </c>
      <c r="FN276">
        <v>15</v>
      </c>
      <c r="FO276">
        <v>0</v>
      </c>
      <c r="FP276" t="s">
        <v>431</v>
      </c>
      <c r="FQ276">
        <v>1679456443.1</v>
      </c>
      <c r="FR276">
        <v>1679456433.1</v>
      </c>
      <c r="FS276">
        <v>0</v>
      </c>
      <c r="FT276">
        <v>-0.109</v>
      </c>
      <c r="FU276">
        <v>0.019</v>
      </c>
      <c r="FV276">
        <v>-0.823</v>
      </c>
      <c r="FW276">
        <v>0.271</v>
      </c>
      <c r="FX276">
        <v>420</v>
      </c>
      <c r="FY276">
        <v>24</v>
      </c>
      <c r="FZ276">
        <v>0.71</v>
      </c>
      <c r="GA276">
        <v>0.25</v>
      </c>
      <c r="GB276">
        <v>-28.23949512195122</v>
      </c>
      <c r="GC276">
        <v>0.5902662020906333</v>
      </c>
      <c r="GD276">
        <v>0.334480908311648</v>
      </c>
      <c r="GE276">
        <v>0</v>
      </c>
      <c r="GF276">
        <v>0.1884590975609756</v>
      </c>
      <c r="GG276">
        <v>0.1104794843205574</v>
      </c>
      <c r="GH276">
        <v>0.01505976223179791</v>
      </c>
      <c r="GI276">
        <v>1</v>
      </c>
      <c r="GJ276">
        <v>1</v>
      </c>
      <c r="GK276">
        <v>2</v>
      </c>
      <c r="GL276" t="s">
        <v>432</v>
      </c>
      <c r="GM276">
        <v>3.101</v>
      </c>
      <c r="GN276">
        <v>2.73537</v>
      </c>
      <c r="GO276">
        <v>0.166202</v>
      </c>
      <c r="GP276">
        <v>0.169005</v>
      </c>
      <c r="GQ276">
        <v>0.0541631</v>
      </c>
      <c r="GR276">
        <v>0.0539054</v>
      </c>
      <c r="GS276">
        <v>21474.1</v>
      </c>
      <c r="GT276">
        <v>21133.8</v>
      </c>
      <c r="GU276">
        <v>26292.9</v>
      </c>
      <c r="GV276">
        <v>25760.9</v>
      </c>
      <c r="GW276">
        <v>39953.6</v>
      </c>
      <c r="GX276">
        <v>37213.7</v>
      </c>
      <c r="GY276">
        <v>46010.4</v>
      </c>
      <c r="GZ276">
        <v>42546.3</v>
      </c>
      <c r="HA276">
        <v>1.91973</v>
      </c>
      <c r="HB276">
        <v>1.9365</v>
      </c>
      <c r="HC276">
        <v>0.0188276</v>
      </c>
      <c r="HD276">
        <v>0</v>
      </c>
      <c r="HE276">
        <v>19.6696</v>
      </c>
      <c r="HF276">
        <v>999.9</v>
      </c>
      <c r="HG276">
        <v>33</v>
      </c>
      <c r="HH276">
        <v>29.8</v>
      </c>
      <c r="HI276">
        <v>15.4536</v>
      </c>
      <c r="HJ276">
        <v>61.0034</v>
      </c>
      <c r="HK276">
        <v>25.8333</v>
      </c>
      <c r="HL276">
        <v>1</v>
      </c>
      <c r="HM276">
        <v>-0.09426320000000001</v>
      </c>
      <c r="HN276">
        <v>4.28032</v>
      </c>
      <c r="HO276">
        <v>20.2244</v>
      </c>
      <c r="HP276">
        <v>5.21639</v>
      </c>
      <c r="HQ276">
        <v>11.98</v>
      </c>
      <c r="HR276">
        <v>4.9648</v>
      </c>
      <c r="HS276">
        <v>3.2741</v>
      </c>
      <c r="HT276">
        <v>9999</v>
      </c>
      <c r="HU276">
        <v>9999</v>
      </c>
      <c r="HV276">
        <v>9999</v>
      </c>
      <c r="HW276">
        <v>936.9</v>
      </c>
      <c r="HX276">
        <v>1.86417</v>
      </c>
      <c r="HY276">
        <v>1.86014</v>
      </c>
      <c r="HZ276">
        <v>1.85837</v>
      </c>
      <c r="IA276">
        <v>1.85987</v>
      </c>
      <c r="IB276">
        <v>1.85989</v>
      </c>
      <c r="IC276">
        <v>1.85834</v>
      </c>
      <c r="ID276">
        <v>1.85734</v>
      </c>
      <c r="IE276">
        <v>1.85239</v>
      </c>
      <c r="IF276">
        <v>0</v>
      </c>
      <c r="IG276">
        <v>0</v>
      </c>
      <c r="IH276">
        <v>0</v>
      </c>
      <c r="II276">
        <v>0</v>
      </c>
      <c r="IJ276" t="s">
        <v>433</v>
      </c>
      <c r="IK276" t="s">
        <v>434</v>
      </c>
      <c r="IL276" t="s">
        <v>435</v>
      </c>
      <c r="IM276" t="s">
        <v>435</v>
      </c>
      <c r="IN276" t="s">
        <v>435</v>
      </c>
      <c r="IO276" t="s">
        <v>435</v>
      </c>
      <c r="IP276">
        <v>0</v>
      </c>
      <c r="IQ276">
        <v>100</v>
      </c>
      <c r="IR276">
        <v>100</v>
      </c>
      <c r="IS276">
        <v>-0.9399999999999999</v>
      </c>
      <c r="IT276">
        <v>0.0276</v>
      </c>
      <c r="IU276">
        <v>-0.3228139330668147</v>
      </c>
      <c r="IV276">
        <v>-0.001399286051689175</v>
      </c>
      <c r="IW276">
        <v>1.297619083215453E-06</v>
      </c>
      <c r="IX276">
        <v>-4.997941095464379E-10</v>
      </c>
      <c r="IY276">
        <v>-0.005634625857734406</v>
      </c>
      <c r="IZ276">
        <v>-0.003512179546530375</v>
      </c>
      <c r="JA276">
        <v>0.0008073039280847738</v>
      </c>
      <c r="JB276">
        <v>-5.485301315548657E-06</v>
      </c>
      <c r="JC276">
        <v>2</v>
      </c>
      <c r="JD276">
        <v>1997</v>
      </c>
      <c r="JE276">
        <v>1</v>
      </c>
      <c r="JF276">
        <v>25</v>
      </c>
      <c r="JG276">
        <v>944.6</v>
      </c>
      <c r="JH276">
        <v>944.8</v>
      </c>
      <c r="JI276">
        <v>2.46826</v>
      </c>
      <c r="JJ276">
        <v>2.6123</v>
      </c>
      <c r="JK276">
        <v>1.49658</v>
      </c>
      <c r="JL276">
        <v>2.39014</v>
      </c>
      <c r="JM276">
        <v>1.54907</v>
      </c>
      <c r="JN276">
        <v>2.39624</v>
      </c>
      <c r="JO276">
        <v>34.7379</v>
      </c>
      <c r="JP276">
        <v>24.1751</v>
      </c>
      <c r="JQ276">
        <v>18</v>
      </c>
      <c r="JR276">
        <v>489.496</v>
      </c>
      <c r="JS276">
        <v>512.168</v>
      </c>
      <c r="JT276">
        <v>15.1468</v>
      </c>
      <c r="JU276">
        <v>25.9239</v>
      </c>
      <c r="JV276">
        <v>29.9998</v>
      </c>
      <c r="JW276">
        <v>26.1012</v>
      </c>
      <c r="JX276">
        <v>26.0713</v>
      </c>
      <c r="JY276">
        <v>49.5253</v>
      </c>
      <c r="JZ276">
        <v>35.1829</v>
      </c>
      <c r="KA276">
        <v>32.1031</v>
      </c>
      <c r="KB276">
        <v>15.1271</v>
      </c>
      <c r="KC276">
        <v>1108.67</v>
      </c>
      <c r="KD276">
        <v>9.25526</v>
      </c>
      <c r="KE276">
        <v>100.521</v>
      </c>
      <c r="KF276">
        <v>100.934</v>
      </c>
    </row>
    <row r="277" spans="1:292">
      <c r="A277">
        <v>259</v>
      </c>
      <c r="B277">
        <v>1679513125</v>
      </c>
      <c r="C277">
        <v>4537.5</v>
      </c>
      <c r="D277" t="s">
        <v>952</v>
      </c>
      <c r="E277" t="s">
        <v>953</v>
      </c>
      <c r="F277">
        <v>5</v>
      </c>
      <c r="G277" t="s">
        <v>821</v>
      </c>
      <c r="H277">
        <v>1679513117.214286</v>
      </c>
      <c r="I277">
        <f>(J277)/1000</f>
        <v>0</v>
      </c>
      <c r="J277">
        <f>IF(DO277, AM277, AG277)</f>
        <v>0</v>
      </c>
      <c r="K277">
        <f>IF(DO277, AH277, AF277)</f>
        <v>0</v>
      </c>
      <c r="L277">
        <f>DQ277 - IF(AT277&gt;1, K277*DK277*100.0/(AV277*EE277), 0)</f>
        <v>0</v>
      </c>
      <c r="M277">
        <f>((S277-I277/2)*L277-K277)/(S277+I277/2)</f>
        <v>0</v>
      </c>
      <c r="N277">
        <f>M277*(DX277+DY277)/1000.0</f>
        <v>0</v>
      </c>
      <c r="O277">
        <f>(DQ277 - IF(AT277&gt;1, K277*DK277*100.0/(AV277*EE277), 0))*(DX277+DY277)/1000.0</f>
        <v>0</v>
      </c>
      <c r="P277">
        <f>2.0/((1/R277-1/Q277)+SIGN(R277)*SQRT((1/R277-1/Q277)*(1/R277-1/Q277) + 4*DL277/((DL277+1)*(DL277+1))*(2*1/R277*1/Q277-1/Q277*1/Q277)))</f>
        <v>0</v>
      </c>
      <c r="Q277">
        <f>IF(LEFT(DM277,1)&lt;&gt;"0",IF(LEFT(DM277,1)="1",3.0,DN277),$D$5+$E$5*(EE277*DX277/($K$5*1000))+$F$5*(EE277*DX277/($K$5*1000))*MAX(MIN(DK277,$J$5),$I$5)*MAX(MIN(DK277,$J$5),$I$5)+$G$5*MAX(MIN(DK277,$J$5),$I$5)*(EE277*DX277/($K$5*1000))+$H$5*(EE277*DX277/($K$5*1000))*(EE277*DX277/($K$5*1000)))</f>
        <v>0</v>
      </c>
      <c r="R277">
        <f>I277*(1000-(1000*0.61365*exp(17.502*V277/(240.97+V277))/(DX277+DY277)+DS277)/2)/(1000*0.61365*exp(17.502*V277/(240.97+V277))/(DX277+DY277)-DS277)</f>
        <v>0</v>
      </c>
      <c r="S277">
        <f>1/((DL277+1)/(P277/1.6)+1/(Q277/1.37)) + DL277/((DL277+1)/(P277/1.6) + DL277/(Q277/1.37))</f>
        <v>0</v>
      </c>
      <c r="T277">
        <f>(DG277*DJ277)</f>
        <v>0</v>
      </c>
      <c r="U277">
        <f>(DZ277+(T277+2*0.95*5.67E-8*(((DZ277+$B$9)+273)^4-(DZ277+273)^4)-44100*I277)/(1.84*29.3*Q277+8*0.95*5.67E-8*(DZ277+273)^3))</f>
        <v>0</v>
      </c>
      <c r="V277">
        <f>($C$9*EA277+$D$9*EB277+$E$9*U277)</f>
        <v>0</v>
      </c>
      <c r="W277">
        <f>0.61365*exp(17.502*V277/(240.97+V277))</f>
        <v>0</v>
      </c>
      <c r="X277">
        <f>(Y277/Z277*100)</f>
        <v>0</v>
      </c>
      <c r="Y277">
        <f>DS277*(DX277+DY277)/1000</f>
        <v>0</v>
      </c>
      <c r="Z277">
        <f>0.61365*exp(17.502*DZ277/(240.97+DZ277))</f>
        <v>0</v>
      </c>
      <c r="AA277">
        <f>(W277-DS277*(DX277+DY277)/1000)</f>
        <v>0</v>
      </c>
      <c r="AB277">
        <f>(-I277*44100)</f>
        <v>0</v>
      </c>
      <c r="AC277">
        <f>2*29.3*Q277*0.92*(DZ277-V277)</f>
        <v>0</v>
      </c>
      <c r="AD277">
        <f>2*0.95*5.67E-8*(((DZ277+$B$9)+273)^4-(V277+273)^4)</f>
        <v>0</v>
      </c>
      <c r="AE277">
        <f>T277+AD277+AB277+AC277</f>
        <v>0</v>
      </c>
      <c r="AF277">
        <f>DW277*AT277*(DR277-DQ277*(1000-AT277*DT277)/(1000-AT277*DS277))/(100*DK277)</f>
        <v>0</v>
      </c>
      <c r="AG277">
        <f>1000*DW277*AT277*(DS277-DT277)/(100*DK277*(1000-AT277*DS277))</f>
        <v>0</v>
      </c>
      <c r="AH277">
        <f>(AI277 - AJ277 - DX277*1E3/(8.314*(DZ277+273.15)) * AL277/DW277 * AK277) * DW277/(100*DK277) * (1000 - DT277)/1000</f>
        <v>0</v>
      </c>
      <c r="AI277">
        <v>1100.821559628059</v>
      </c>
      <c r="AJ277">
        <v>1081.425696969697</v>
      </c>
      <c r="AK277">
        <v>3.372685128659451</v>
      </c>
      <c r="AL277">
        <v>67.30913549146528</v>
      </c>
      <c r="AM277">
        <f>(AO277 - AN277 + DX277*1E3/(8.314*(DZ277+273.15)) * AQ277/DW277 * AP277) * DW277/(100*DK277) * 1000/(1000 - AO277)</f>
        <v>0</v>
      </c>
      <c r="AN277">
        <v>9.17781510974384</v>
      </c>
      <c r="AO277">
        <v>9.372427878787878</v>
      </c>
      <c r="AP277">
        <v>-1.246432223132696E-05</v>
      </c>
      <c r="AQ277">
        <v>94.11788988098148</v>
      </c>
      <c r="AR277">
        <v>0</v>
      </c>
      <c r="AS277">
        <v>0</v>
      </c>
      <c r="AT277">
        <f>IF(AR277*$H$15&gt;=AV277,1.0,(AV277/(AV277-AR277*$H$15)))</f>
        <v>0</v>
      </c>
      <c r="AU277">
        <f>(AT277-1)*100</f>
        <v>0</v>
      </c>
      <c r="AV277">
        <f>MAX(0,($B$15+$C$15*EE277)/(1+$D$15*EE277)*DX277/(DZ277+273)*$E$15)</f>
        <v>0</v>
      </c>
      <c r="AW277" t="s">
        <v>429</v>
      </c>
      <c r="AX277" t="s">
        <v>429</v>
      </c>
      <c r="AY277">
        <v>0</v>
      </c>
      <c r="AZ277">
        <v>0</v>
      </c>
      <c r="BA277">
        <f>1-AY277/AZ277</f>
        <v>0</v>
      </c>
      <c r="BB277">
        <v>0</v>
      </c>
      <c r="BC277" t="s">
        <v>429</v>
      </c>
      <c r="BD277" t="s">
        <v>429</v>
      </c>
      <c r="BE277">
        <v>0</v>
      </c>
      <c r="BF277">
        <v>0</v>
      </c>
      <c r="BG277">
        <f>1-BE277/BF277</f>
        <v>0</v>
      </c>
      <c r="BH277">
        <v>0.5</v>
      </c>
      <c r="BI277">
        <f>DH277</f>
        <v>0</v>
      </c>
      <c r="BJ277">
        <f>K277</f>
        <v>0</v>
      </c>
      <c r="BK277">
        <f>BG277*BH277*BI277</f>
        <v>0</v>
      </c>
      <c r="BL277">
        <f>(BJ277-BB277)/BI277</f>
        <v>0</v>
      </c>
      <c r="BM277">
        <f>(AZ277-BF277)/BF277</f>
        <v>0</v>
      </c>
      <c r="BN277">
        <f>AY277/(BA277+AY277/BF277)</f>
        <v>0</v>
      </c>
      <c r="BO277" t="s">
        <v>429</v>
      </c>
      <c r="BP277">
        <v>0</v>
      </c>
      <c r="BQ277">
        <f>IF(BP277&lt;&gt;0, BP277, BN277)</f>
        <v>0</v>
      </c>
      <c r="BR277">
        <f>1-BQ277/BF277</f>
        <v>0</v>
      </c>
      <c r="BS277">
        <f>(BF277-BE277)/(BF277-BQ277)</f>
        <v>0</v>
      </c>
      <c r="BT277">
        <f>(AZ277-BF277)/(AZ277-BQ277)</f>
        <v>0</v>
      </c>
      <c r="BU277">
        <f>(BF277-BE277)/(BF277-AY277)</f>
        <v>0</v>
      </c>
      <c r="BV277">
        <f>(AZ277-BF277)/(AZ277-AY277)</f>
        <v>0</v>
      </c>
      <c r="BW277">
        <f>(BS277*BQ277/BE277)</f>
        <v>0</v>
      </c>
      <c r="BX277">
        <f>(1-BW277)</f>
        <v>0</v>
      </c>
      <c r="DG277">
        <f>$B$13*EF277+$C$13*EG277+$F$13*ER277*(1-EU277)</f>
        <v>0</v>
      </c>
      <c r="DH277">
        <f>DG277*DI277</f>
        <v>0</v>
      </c>
      <c r="DI277">
        <f>($B$13*$D$11+$C$13*$D$11+$F$13*((FE277+EW277)/MAX(FE277+EW277+FF277, 0.1)*$I$11+FF277/MAX(FE277+EW277+FF277, 0.1)*$J$11))/($B$13+$C$13+$F$13)</f>
        <v>0</v>
      </c>
      <c r="DJ277">
        <f>($B$13*$K$11+$C$13*$K$11+$F$13*((FE277+EW277)/MAX(FE277+EW277+FF277, 0.1)*$P$11+FF277/MAX(FE277+EW277+FF277, 0.1)*$Q$11))/($B$13+$C$13+$F$13)</f>
        <v>0</v>
      </c>
      <c r="DK277">
        <v>2.18</v>
      </c>
      <c r="DL277">
        <v>0.5</v>
      </c>
      <c r="DM277" t="s">
        <v>430</v>
      </c>
      <c r="DN277">
        <v>2</v>
      </c>
      <c r="DO277" t="b">
        <v>1</v>
      </c>
      <c r="DP277">
        <v>1679513117.214286</v>
      </c>
      <c r="DQ277">
        <v>1047.116071428571</v>
      </c>
      <c r="DR277">
        <v>1075.409285714286</v>
      </c>
      <c r="DS277">
        <v>9.382992857142856</v>
      </c>
      <c r="DT277">
        <v>9.186045714285715</v>
      </c>
      <c r="DU277">
        <v>1048.055</v>
      </c>
      <c r="DV277">
        <v>9.355318571428571</v>
      </c>
      <c r="DW277">
        <v>499.9954642857143</v>
      </c>
      <c r="DX277">
        <v>89.94171785714285</v>
      </c>
      <c r="DY277">
        <v>0.09995589642857142</v>
      </c>
      <c r="DZ277">
        <v>18.93216428571429</v>
      </c>
      <c r="EA277">
        <v>19.99322857142857</v>
      </c>
      <c r="EB277">
        <v>999.9000000000002</v>
      </c>
      <c r="EC277">
        <v>0</v>
      </c>
      <c r="ED277">
        <v>0</v>
      </c>
      <c r="EE277">
        <v>10004.46892857143</v>
      </c>
      <c r="EF277">
        <v>0</v>
      </c>
      <c r="EG277">
        <v>12.4464</v>
      </c>
      <c r="EH277">
        <v>-28.29292857142857</v>
      </c>
      <c r="EI277">
        <v>1057.035</v>
      </c>
      <c r="EJ277">
        <v>1085.379642857143</v>
      </c>
      <c r="EK277">
        <v>0.1969463571428572</v>
      </c>
      <c r="EL277">
        <v>1075.409285714286</v>
      </c>
      <c r="EM277">
        <v>9.186045714285715</v>
      </c>
      <c r="EN277">
        <v>0.8439223928571427</v>
      </c>
      <c r="EO277">
        <v>0.8262086785714288</v>
      </c>
      <c r="EP277">
        <v>4.468368214285715</v>
      </c>
      <c r="EQ277">
        <v>4.165728214285713</v>
      </c>
      <c r="ER277">
        <v>2000.004285714286</v>
      </c>
      <c r="ES277">
        <v>0.9799982142857141</v>
      </c>
      <c r="ET277">
        <v>0.02000208571428572</v>
      </c>
      <c r="EU277">
        <v>0</v>
      </c>
      <c r="EV277">
        <v>201.3060357142858</v>
      </c>
      <c r="EW277">
        <v>5.00078</v>
      </c>
      <c r="EX277">
        <v>3975.298928571428</v>
      </c>
      <c r="EY277">
        <v>16379.64642857143</v>
      </c>
      <c r="EZ277">
        <v>37.62260714285714</v>
      </c>
      <c r="FA277">
        <v>38.8815</v>
      </c>
      <c r="FB277">
        <v>38.83017857142857</v>
      </c>
      <c r="FC277">
        <v>38.13814285714285</v>
      </c>
      <c r="FD277">
        <v>38.18053571428571</v>
      </c>
      <c r="FE277">
        <v>1955.104285714286</v>
      </c>
      <c r="FF277">
        <v>39.9</v>
      </c>
      <c r="FG277">
        <v>0</v>
      </c>
      <c r="FH277">
        <v>1679513107</v>
      </c>
      <c r="FI277">
        <v>0</v>
      </c>
      <c r="FJ277">
        <v>201.3188076923077</v>
      </c>
      <c r="FK277">
        <v>1.162974375067961</v>
      </c>
      <c r="FL277">
        <v>-4.291965813936743</v>
      </c>
      <c r="FM277">
        <v>3975.289230769231</v>
      </c>
      <c r="FN277">
        <v>15</v>
      </c>
      <c r="FO277">
        <v>0</v>
      </c>
      <c r="FP277" t="s">
        <v>431</v>
      </c>
      <c r="FQ277">
        <v>1679456443.1</v>
      </c>
      <c r="FR277">
        <v>1679456433.1</v>
      </c>
      <c r="FS277">
        <v>0</v>
      </c>
      <c r="FT277">
        <v>-0.109</v>
      </c>
      <c r="FU277">
        <v>0.019</v>
      </c>
      <c r="FV277">
        <v>-0.823</v>
      </c>
      <c r="FW277">
        <v>0.271</v>
      </c>
      <c r="FX277">
        <v>420</v>
      </c>
      <c r="FY277">
        <v>24</v>
      </c>
      <c r="FZ277">
        <v>0.71</v>
      </c>
      <c r="GA277">
        <v>0.25</v>
      </c>
      <c r="GB277">
        <v>-28.20013902439024</v>
      </c>
      <c r="GC277">
        <v>-1.472678048780543</v>
      </c>
      <c r="GD277">
        <v>0.2957520557444984</v>
      </c>
      <c r="GE277">
        <v>0</v>
      </c>
      <c r="GF277">
        <v>0.1916739024390244</v>
      </c>
      <c r="GG277">
        <v>0.1171634634146341</v>
      </c>
      <c r="GH277">
        <v>0.01571150644033309</v>
      </c>
      <c r="GI277">
        <v>1</v>
      </c>
      <c r="GJ277">
        <v>1</v>
      </c>
      <c r="GK277">
        <v>2</v>
      </c>
      <c r="GL277" t="s">
        <v>432</v>
      </c>
      <c r="GM277">
        <v>3.10114</v>
      </c>
      <c r="GN277">
        <v>2.73552</v>
      </c>
      <c r="GO277">
        <v>0.167859</v>
      </c>
      <c r="GP277">
        <v>0.170655</v>
      </c>
      <c r="GQ277">
        <v>0.0541352</v>
      </c>
      <c r="GR277">
        <v>0.0540006</v>
      </c>
      <c r="GS277">
        <v>21431.8</v>
      </c>
      <c r="GT277">
        <v>21092</v>
      </c>
      <c r="GU277">
        <v>26293.3</v>
      </c>
      <c r="GV277">
        <v>25761</v>
      </c>
      <c r="GW277">
        <v>39955.3</v>
      </c>
      <c r="GX277">
        <v>37210.3</v>
      </c>
      <c r="GY277">
        <v>46010.7</v>
      </c>
      <c r="GZ277">
        <v>42546.5</v>
      </c>
      <c r="HA277">
        <v>1.9199</v>
      </c>
      <c r="HB277">
        <v>1.93622</v>
      </c>
      <c r="HC277">
        <v>0.0195391</v>
      </c>
      <c r="HD277">
        <v>0</v>
      </c>
      <c r="HE277">
        <v>19.6705</v>
      </c>
      <c r="HF277">
        <v>999.9</v>
      </c>
      <c r="HG277">
        <v>32.9</v>
      </c>
      <c r="HH277">
        <v>29.8</v>
      </c>
      <c r="HI277">
        <v>15.4069</v>
      </c>
      <c r="HJ277">
        <v>60.8034</v>
      </c>
      <c r="HK277">
        <v>25.8574</v>
      </c>
      <c r="HL277">
        <v>1</v>
      </c>
      <c r="HM277">
        <v>-0.0943674</v>
      </c>
      <c r="HN277">
        <v>4.26467</v>
      </c>
      <c r="HO277">
        <v>20.2249</v>
      </c>
      <c r="HP277">
        <v>5.21564</v>
      </c>
      <c r="HQ277">
        <v>11.98</v>
      </c>
      <c r="HR277">
        <v>4.9647</v>
      </c>
      <c r="HS277">
        <v>3.274</v>
      </c>
      <c r="HT277">
        <v>9999</v>
      </c>
      <c r="HU277">
        <v>9999</v>
      </c>
      <c r="HV277">
        <v>9999</v>
      </c>
      <c r="HW277">
        <v>936.9</v>
      </c>
      <c r="HX277">
        <v>1.86417</v>
      </c>
      <c r="HY277">
        <v>1.86016</v>
      </c>
      <c r="HZ277">
        <v>1.85836</v>
      </c>
      <c r="IA277">
        <v>1.85989</v>
      </c>
      <c r="IB277">
        <v>1.85989</v>
      </c>
      <c r="IC277">
        <v>1.85829</v>
      </c>
      <c r="ID277">
        <v>1.85734</v>
      </c>
      <c r="IE277">
        <v>1.85237</v>
      </c>
      <c r="IF277">
        <v>0</v>
      </c>
      <c r="IG277">
        <v>0</v>
      </c>
      <c r="IH277">
        <v>0</v>
      </c>
      <c r="II277">
        <v>0</v>
      </c>
      <c r="IJ277" t="s">
        <v>433</v>
      </c>
      <c r="IK277" t="s">
        <v>434</v>
      </c>
      <c r="IL277" t="s">
        <v>435</v>
      </c>
      <c r="IM277" t="s">
        <v>435</v>
      </c>
      <c r="IN277" t="s">
        <v>435</v>
      </c>
      <c r="IO277" t="s">
        <v>435</v>
      </c>
      <c r="IP277">
        <v>0</v>
      </c>
      <c r="IQ277">
        <v>100</v>
      </c>
      <c r="IR277">
        <v>100</v>
      </c>
      <c r="IS277">
        <v>-0.95</v>
      </c>
      <c r="IT277">
        <v>0.0276</v>
      </c>
      <c r="IU277">
        <v>-0.3228139330668147</v>
      </c>
      <c r="IV277">
        <v>-0.001399286051689175</v>
      </c>
      <c r="IW277">
        <v>1.297619083215453E-06</v>
      </c>
      <c r="IX277">
        <v>-4.997941095464379E-10</v>
      </c>
      <c r="IY277">
        <v>-0.005634625857734406</v>
      </c>
      <c r="IZ277">
        <v>-0.003512179546530375</v>
      </c>
      <c r="JA277">
        <v>0.0008073039280847738</v>
      </c>
      <c r="JB277">
        <v>-5.485301315548657E-06</v>
      </c>
      <c r="JC277">
        <v>2</v>
      </c>
      <c r="JD277">
        <v>1997</v>
      </c>
      <c r="JE277">
        <v>1</v>
      </c>
      <c r="JF277">
        <v>25</v>
      </c>
      <c r="JG277">
        <v>944.7</v>
      </c>
      <c r="JH277">
        <v>944.9</v>
      </c>
      <c r="JI277">
        <v>2.5</v>
      </c>
      <c r="JJ277">
        <v>2.60864</v>
      </c>
      <c r="JK277">
        <v>1.49658</v>
      </c>
      <c r="JL277">
        <v>2.39014</v>
      </c>
      <c r="JM277">
        <v>1.54907</v>
      </c>
      <c r="JN277">
        <v>2.40601</v>
      </c>
      <c r="JO277">
        <v>34.7379</v>
      </c>
      <c r="JP277">
        <v>24.1838</v>
      </c>
      <c r="JQ277">
        <v>18</v>
      </c>
      <c r="JR277">
        <v>489.567</v>
      </c>
      <c r="JS277">
        <v>511.951</v>
      </c>
      <c r="JT277">
        <v>15.1331</v>
      </c>
      <c r="JU277">
        <v>25.9201</v>
      </c>
      <c r="JV277">
        <v>30</v>
      </c>
      <c r="JW277">
        <v>26.0975</v>
      </c>
      <c r="JX277">
        <v>26.0677</v>
      </c>
      <c r="JY277">
        <v>50.1664</v>
      </c>
      <c r="JZ277">
        <v>35.1829</v>
      </c>
      <c r="KA277">
        <v>32.1031</v>
      </c>
      <c r="KB277">
        <v>15.1331</v>
      </c>
      <c r="KC277">
        <v>1122.04</v>
      </c>
      <c r="KD277">
        <v>9.255369999999999</v>
      </c>
      <c r="KE277">
        <v>100.522</v>
      </c>
      <c r="KF277">
        <v>100.935</v>
      </c>
    </row>
    <row r="278" spans="1:292">
      <c r="A278">
        <v>260</v>
      </c>
      <c r="B278">
        <v>1679513130</v>
      </c>
      <c r="C278">
        <v>4542.5</v>
      </c>
      <c r="D278" t="s">
        <v>954</v>
      </c>
      <c r="E278" t="s">
        <v>955</v>
      </c>
      <c r="F278">
        <v>5</v>
      </c>
      <c r="G278" t="s">
        <v>821</v>
      </c>
      <c r="H278">
        <v>1679513122.5</v>
      </c>
      <c r="I278">
        <f>(J278)/1000</f>
        <v>0</v>
      </c>
      <c r="J278">
        <f>IF(DO278, AM278, AG278)</f>
        <v>0</v>
      </c>
      <c r="K278">
        <f>IF(DO278, AH278, AF278)</f>
        <v>0</v>
      </c>
      <c r="L278">
        <f>DQ278 - IF(AT278&gt;1, K278*DK278*100.0/(AV278*EE278), 0)</f>
        <v>0</v>
      </c>
      <c r="M278">
        <f>((S278-I278/2)*L278-K278)/(S278+I278/2)</f>
        <v>0</v>
      </c>
      <c r="N278">
        <f>M278*(DX278+DY278)/1000.0</f>
        <v>0</v>
      </c>
      <c r="O278">
        <f>(DQ278 - IF(AT278&gt;1, K278*DK278*100.0/(AV278*EE278), 0))*(DX278+DY278)/1000.0</f>
        <v>0</v>
      </c>
      <c r="P278">
        <f>2.0/((1/R278-1/Q278)+SIGN(R278)*SQRT((1/R278-1/Q278)*(1/R278-1/Q278) + 4*DL278/((DL278+1)*(DL278+1))*(2*1/R278*1/Q278-1/Q278*1/Q278)))</f>
        <v>0</v>
      </c>
      <c r="Q278">
        <f>IF(LEFT(DM278,1)&lt;&gt;"0",IF(LEFT(DM278,1)="1",3.0,DN278),$D$5+$E$5*(EE278*DX278/($K$5*1000))+$F$5*(EE278*DX278/($K$5*1000))*MAX(MIN(DK278,$J$5),$I$5)*MAX(MIN(DK278,$J$5),$I$5)+$G$5*MAX(MIN(DK278,$J$5),$I$5)*(EE278*DX278/($K$5*1000))+$H$5*(EE278*DX278/($K$5*1000))*(EE278*DX278/($K$5*1000)))</f>
        <v>0</v>
      </c>
      <c r="R278">
        <f>I278*(1000-(1000*0.61365*exp(17.502*V278/(240.97+V278))/(DX278+DY278)+DS278)/2)/(1000*0.61365*exp(17.502*V278/(240.97+V278))/(DX278+DY278)-DS278)</f>
        <v>0</v>
      </c>
      <c r="S278">
        <f>1/((DL278+1)/(P278/1.6)+1/(Q278/1.37)) + DL278/((DL278+1)/(P278/1.6) + DL278/(Q278/1.37))</f>
        <v>0</v>
      </c>
      <c r="T278">
        <f>(DG278*DJ278)</f>
        <v>0</v>
      </c>
      <c r="U278">
        <f>(DZ278+(T278+2*0.95*5.67E-8*(((DZ278+$B$9)+273)^4-(DZ278+273)^4)-44100*I278)/(1.84*29.3*Q278+8*0.95*5.67E-8*(DZ278+273)^3))</f>
        <v>0</v>
      </c>
      <c r="V278">
        <f>($C$9*EA278+$D$9*EB278+$E$9*U278)</f>
        <v>0</v>
      </c>
      <c r="W278">
        <f>0.61365*exp(17.502*V278/(240.97+V278))</f>
        <v>0</v>
      </c>
      <c r="X278">
        <f>(Y278/Z278*100)</f>
        <v>0</v>
      </c>
      <c r="Y278">
        <f>DS278*(DX278+DY278)/1000</f>
        <v>0</v>
      </c>
      <c r="Z278">
        <f>0.61365*exp(17.502*DZ278/(240.97+DZ278))</f>
        <v>0</v>
      </c>
      <c r="AA278">
        <f>(W278-DS278*(DX278+DY278)/1000)</f>
        <v>0</v>
      </c>
      <c r="AB278">
        <f>(-I278*44100)</f>
        <v>0</v>
      </c>
      <c r="AC278">
        <f>2*29.3*Q278*0.92*(DZ278-V278)</f>
        <v>0</v>
      </c>
      <c r="AD278">
        <f>2*0.95*5.67E-8*(((DZ278+$B$9)+273)^4-(V278+273)^4)</f>
        <v>0</v>
      </c>
      <c r="AE278">
        <f>T278+AD278+AB278+AC278</f>
        <v>0</v>
      </c>
      <c r="AF278">
        <f>DW278*AT278*(DR278-DQ278*(1000-AT278*DT278)/(1000-AT278*DS278))/(100*DK278)</f>
        <v>0</v>
      </c>
      <c r="AG278">
        <f>1000*DW278*AT278*(DS278-DT278)/(100*DK278*(1000-AT278*DS278))</f>
        <v>0</v>
      </c>
      <c r="AH278">
        <f>(AI278 - AJ278 - DX278*1E3/(8.314*(DZ278+273.15)) * AL278/DW278 * AK278) * DW278/(100*DK278) * (1000 - DT278)/1000</f>
        <v>0</v>
      </c>
      <c r="AI278">
        <v>1117.978494200617</v>
      </c>
      <c r="AJ278">
        <v>1098.355575757575</v>
      </c>
      <c r="AK278">
        <v>3.387407610675131</v>
      </c>
      <c r="AL278">
        <v>67.30913549146528</v>
      </c>
      <c r="AM278">
        <f>(AO278 - AN278 + DX278*1E3/(8.314*(DZ278+273.15)) * AQ278/DW278 * AP278) * DW278/(100*DK278) * 1000/(1000 - AO278)</f>
        <v>0</v>
      </c>
      <c r="AN278">
        <v>9.186131894284532</v>
      </c>
      <c r="AO278">
        <v>9.373568787878789</v>
      </c>
      <c r="AP278">
        <v>3.379680763415332E-06</v>
      </c>
      <c r="AQ278">
        <v>94.11788988098148</v>
      </c>
      <c r="AR278">
        <v>0</v>
      </c>
      <c r="AS278">
        <v>0</v>
      </c>
      <c r="AT278">
        <f>IF(AR278*$H$15&gt;=AV278,1.0,(AV278/(AV278-AR278*$H$15)))</f>
        <v>0</v>
      </c>
      <c r="AU278">
        <f>(AT278-1)*100</f>
        <v>0</v>
      </c>
      <c r="AV278">
        <f>MAX(0,($B$15+$C$15*EE278)/(1+$D$15*EE278)*DX278/(DZ278+273)*$E$15)</f>
        <v>0</v>
      </c>
      <c r="AW278" t="s">
        <v>429</v>
      </c>
      <c r="AX278" t="s">
        <v>429</v>
      </c>
      <c r="AY278">
        <v>0</v>
      </c>
      <c r="AZ278">
        <v>0</v>
      </c>
      <c r="BA278">
        <f>1-AY278/AZ278</f>
        <v>0</v>
      </c>
      <c r="BB278">
        <v>0</v>
      </c>
      <c r="BC278" t="s">
        <v>429</v>
      </c>
      <c r="BD278" t="s">
        <v>429</v>
      </c>
      <c r="BE278">
        <v>0</v>
      </c>
      <c r="BF278">
        <v>0</v>
      </c>
      <c r="BG278">
        <f>1-BE278/BF278</f>
        <v>0</v>
      </c>
      <c r="BH278">
        <v>0.5</v>
      </c>
      <c r="BI278">
        <f>DH278</f>
        <v>0</v>
      </c>
      <c r="BJ278">
        <f>K278</f>
        <v>0</v>
      </c>
      <c r="BK278">
        <f>BG278*BH278*BI278</f>
        <v>0</v>
      </c>
      <c r="BL278">
        <f>(BJ278-BB278)/BI278</f>
        <v>0</v>
      </c>
      <c r="BM278">
        <f>(AZ278-BF278)/BF278</f>
        <v>0</v>
      </c>
      <c r="BN278">
        <f>AY278/(BA278+AY278/BF278)</f>
        <v>0</v>
      </c>
      <c r="BO278" t="s">
        <v>429</v>
      </c>
      <c r="BP278">
        <v>0</v>
      </c>
      <c r="BQ278">
        <f>IF(BP278&lt;&gt;0, BP278, BN278)</f>
        <v>0</v>
      </c>
      <c r="BR278">
        <f>1-BQ278/BF278</f>
        <v>0</v>
      </c>
      <c r="BS278">
        <f>(BF278-BE278)/(BF278-BQ278)</f>
        <v>0</v>
      </c>
      <c r="BT278">
        <f>(AZ278-BF278)/(AZ278-BQ278)</f>
        <v>0</v>
      </c>
      <c r="BU278">
        <f>(BF278-BE278)/(BF278-AY278)</f>
        <v>0</v>
      </c>
      <c r="BV278">
        <f>(AZ278-BF278)/(AZ278-AY278)</f>
        <v>0</v>
      </c>
      <c r="BW278">
        <f>(BS278*BQ278/BE278)</f>
        <v>0</v>
      </c>
      <c r="BX278">
        <f>(1-BW278)</f>
        <v>0</v>
      </c>
      <c r="DG278">
        <f>$B$13*EF278+$C$13*EG278+$F$13*ER278*(1-EU278)</f>
        <v>0</v>
      </c>
      <c r="DH278">
        <f>DG278*DI278</f>
        <v>0</v>
      </c>
      <c r="DI278">
        <f>($B$13*$D$11+$C$13*$D$11+$F$13*((FE278+EW278)/MAX(FE278+EW278+FF278, 0.1)*$I$11+FF278/MAX(FE278+EW278+FF278, 0.1)*$J$11))/($B$13+$C$13+$F$13)</f>
        <v>0</v>
      </c>
      <c r="DJ278">
        <f>($B$13*$K$11+$C$13*$K$11+$F$13*((FE278+EW278)/MAX(FE278+EW278+FF278, 0.1)*$P$11+FF278/MAX(FE278+EW278+FF278, 0.1)*$Q$11))/($B$13+$C$13+$F$13)</f>
        <v>0</v>
      </c>
      <c r="DK278">
        <v>2.18</v>
      </c>
      <c r="DL278">
        <v>0.5</v>
      </c>
      <c r="DM278" t="s">
        <v>430</v>
      </c>
      <c r="DN278">
        <v>2</v>
      </c>
      <c r="DO278" t="b">
        <v>1</v>
      </c>
      <c r="DP278">
        <v>1679513122.5</v>
      </c>
      <c r="DQ278">
        <v>1064.637777777778</v>
      </c>
      <c r="DR278">
        <v>1093.147777777778</v>
      </c>
      <c r="DS278">
        <v>9.378027037037036</v>
      </c>
      <c r="DT278">
        <v>9.179852592592594</v>
      </c>
      <c r="DU278">
        <v>1065.583333333333</v>
      </c>
      <c r="DV278">
        <v>9.350402962962963</v>
      </c>
      <c r="DW278">
        <v>500.0038148148149</v>
      </c>
      <c r="DX278">
        <v>89.94142962962961</v>
      </c>
      <c r="DY278">
        <v>0.09993450740740741</v>
      </c>
      <c r="DZ278">
        <v>18.93277407407407</v>
      </c>
      <c r="EA278">
        <v>19.99181851851852</v>
      </c>
      <c r="EB278">
        <v>999.9000000000001</v>
      </c>
      <c r="EC278">
        <v>0</v>
      </c>
      <c r="ED278">
        <v>0</v>
      </c>
      <c r="EE278">
        <v>10005.69851851852</v>
      </c>
      <c r="EF278">
        <v>0</v>
      </c>
      <c r="EG278">
        <v>12.4464</v>
      </c>
      <c r="EH278">
        <v>-28.50931481481481</v>
      </c>
      <c r="EI278">
        <v>1074.717407407407</v>
      </c>
      <c r="EJ278">
        <v>1103.275925925926</v>
      </c>
      <c r="EK278">
        <v>0.1981751851851852</v>
      </c>
      <c r="EL278">
        <v>1093.147777777778</v>
      </c>
      <c r="EM278">
        <v>9.179852592592594</v>
      </c>
      <c r="EN278">
        <v>0.8434731111111111</v>
      </c>
      <c r="EO278">
        <v>0.8256489259259261</v>
      </c>
      <c r="EP278">
        <v>4.460762222222222</v>
      </c>
      <c r="EQ278">
        <v>4.156084074074074</v>
      </c>
      <c r="ER278">
        <v>2000.005185185186</v>
      </c>
      <c r="ES278">
        <v>0.9799982222222221</v>
      </c>
      <c r="ET278">
        <v>0.02000207777777778</v>
      </c>
      <c r="EU278">
        <v>0</v>
      </c>
      <c r="EV278">
        <v>201.3868518518519</v>
      </c>
      <c r="EW278">
        <v>5.00078</v>
      </c>
      <c r="EX278">
        <v>3974.859259259259</v>
      </c>
      <c r="EY278">
        <v>16379.65925925926</v>
      </c>
      <c r="EZ278">
        <v>37.58085185185185</v>
      </c>
      <c r="FA278">
        <v>38.85162962962963</v>
      </c>
      <c r="FB278">
        <v>38.77762962962964</v>
      </c>
      <c r="FC278">
        <v>38.10162962962963</v>
      </c>
      <c r="FD278">
        <v>38.13633333333333</v>
      </c>
      <c r="FE278">
        <v>1955.105185185185</v>
      </c>
      <c r="FF278">
        <v>39.9</v>
      </c>
      <c r="FG278">
        <v>0</v>
      </c>
      <c r="FH278">
        <v>1679513112.4</v>
      </c>
      <c r="FI278">
        <v>0</v>
      </c>
      <c r="FJ278">
        <v>201.40644</v>
      </c>
      <c r="FK278">
        <v>0.60792308848424</v>
      </c>
      <c r="FL278">
        <v>-4.991538450137806</v>
      </c>
      <c r="FM278">
        <v>3974.8076</v>
      </c>
      <c r="FN278">
        <v>15</v>
      </c>
      <c r="FO278">
        <v>0</v>
      </c>
      <c r="FP278" t="s">
        <v>431</v>
      </c>
      <c r="FQ278">
        <v>1679456443.1</v>
      </c>
      <c r="FR278">
        <v>1679456433.1</v>
      </c>
      <c r="FS278">
        <v>0</v>
      </c>
      <c r="FT278">
        <v>-0.109</v>
      </c>
      <c r="FU278">
        <v>0.019</v>
      </c>
      <c r="FV278">
        <v>-0.823</v>
      </c>
      <c r="FW278">
        <v>0.271</v>
      </c>
      <c r="FX278">
        <v>420</v>
      </c>
      <c r="FY278">
        <v>24</v>
      </c>
      <c r="FZ278">
        <v>0.71</v>
      </c>
      <c r="GA278">
        <v>0.25</v>
      </c>
      <c r="GB278">
        <v>-28.37009512195122</v>
      </c>
      <c r="GC278">
        <v>-2.426993728222993</v>
      </c>
      <c r="GD278">
        <v>0.2606115948894807</v>
      </c>
      <c r="GE278">
        <v>0</v>
      </c>
      <c r="GF278">
        <v>0.1937686097560976</v>
      </c>
      <c r="GG278">
        <v>-0.004238341463414588</v>
      </c>
      <c r="GH278">
        <v>0.0141985940456124</v>
      </c>
      <c r="GI278">
        <v>1</v>
      </c>
      <c r="GJ278">
        <v>1</v>
      </c>
      <c r="GK278">
        <v>2</v>
      </c>
      <c r="GL278" t="s">
        <v>432</v>
      </c>
      <c r="GM278">
        <v>3.10095</v>
      </c>
      <c r="GN278">
        <v>2.73516</v>
      </c>
      <c r="GO278">
        <v>0.16951</v>
      </c>
      <c r="GP278">
        <v>0.172302</v>
      </c>
      <c r="GQ278">
        <v>0.0541436</v>
      </c>
      <c r="GR278">
        <v>0.0540739</v>
      </c>
      <c r="GS278">
        <v>21389.3</v>
      </c>
      <c r="GT278">
        <v>21050.4</v>
      </c>
      <c r="GU278">
        <v>26293.3</v>
      </c>
      <c r="GV278">
        <v>25761.3</v>
      </c>
      <c r="GW278">
        <v>39955</v>
      </c>
      <c r="GX278">
        <v>37207.6</v>
      </c>
      <c r="GY278">
        <v>46010.6</v>
      </c>
      <c r="GZ278">
        <v>42546.5</v>
      </c>
      <c r="HA278">
        <v>1.91965</v>
      </c>
      <c r="HB278">
        <v>1.93648</v>
      </c>
      <c r="HC278">
        <v>0.0193566</v>
      </c>
      <c r="HD278">
        <v>0</v>
      </c>
      <c r="HE278">
        <v>19.672</v>
      </c>
      <c r="HF278">
        <v>999.9</v>
      </c>
      <c r="HG278">
        <v>32.9</v>
      </c>
      <c r="HH278">
        <v>29.8</v>
      </c>
      <c r="HI278">
        <v>15.4044</v>
      </c>
      <c r="HJ278">
        <v>60.6034</v>
      </c>
      <c r="HK278">
        <v>25.9455</v>
      </c>
      <c r="HL278">
        <v>1</v>
      </c>
      <c r="HM278">
        <v>-0.0944512</v>
      </c>
      <c r="HN278">
        <v>4.24016</v>
      </c>
      <c r="HO278">
        <v>20.2254</v>
      </c>
      <c r="HP278">
        <v>5.21639</v>
      </c>
      <c r="HQ278">
        <v>11.98</v>
      </c>
      <c r="HR278">
        <v>4.96475</v>
      </c>
      <c r="HS278">
        <v>3.27387</v>
      </c>
      <c r="HT278">
        <v>9999</v>
      </c>
      <c r="HU278">
        <v>9999</v>
      </c>
      <c r="HV278">
        <v>9999</v>
      </c>
      <c r="HW278">
        <v>936.9</v>
      </c>
      <c r="HX278">
        <v>1.86417</v>
      </c>
      <c r="HY278">
        <v>1.86017</v>
      </c>
      <c r="HZ278">
        <v>1.85837</v>
      </c>
      <c r="IA278">
        <v>1.85988</v>
      </c>
      <c r="IB278">
        <v>1.85989</v>
      </c>
      <c r="IC278">
        <v>1.85834</v>
      </c>
      <c r="ID278">
        <v>1.85735</v>
      </c>
      <c r="IE278">
        <v>1.8524</v>
      </c>
      <c r="IF278">
        <v>0</v>
      </c>
      <c r="IG278">
        <v>0</v>
      </c>
      <c r="IH278">
        <v>0</v>
      </c>
      <c r="II278">
        <v>0</v>
      </c>
      <c r="IJ278" t="s">
        <v>433</v>
      </c>
      <c r="IK278" t="s">
        <v>434</v>
      </c>
      <c r="IL278" t="s">
        <v>435</v>
      </c>
      <c r="IM278" t="s">
        <v>435</v>
      </c>
      <c r="IN278" t="s">
        <v>435</v>
      </c>
      <c r="IO278" t="s">
        <v>435</v>
      </c>
      <c r="IP278">
        <v>0</v>
      </c>
      <c r="IQ278">
        <v>100</v>
      </c>
      <c r="IR278">
        <v>100</v>
      </c>
      <c r="IS278">
        <v>-0.95</v>
      </c>
      <c r="IT278">
        <v>0.0276</v>
      </c>
      <c r="IU278">
        <v>-0.3228139330668147</v>
      </c>
      <c r="IV278">
        <v>-0.001399286051689175</v>
      </c>
      <c r="IW278">
        <v>1.297619083215453E-06</v>
      </c>
      <c r="IX278">
        <v>-4.997941095464379E-10</v>
      </c>
      <c r="IY278">
        <v>-0.005634625857734406</v>
      </c>
      <c r="IZ278">
        <v>-0.003512179546530375</v>
      </c>
      <c r="JA278">
        <v>0.0008073039280847738</v>
      </c>
      <c r="JB278">
        <v>-5.485301315548657E-06</v>
      </c>
      <c r="JC278">
        <v>2</v>
      </c>
      <c r="JD278">
        <v>1997</v>
      </c>
      <c r="JE278">
        <v>1</v>
      </c>
      <c r="JF278">
        <v>25</v>
      </c>
      <c r="JG278">
        <v>944.8</v>
      </c>
      <c r="JH278">
        <v>944.9</v>
      </c>
      <c r="JI278">
        <v>2.52808</v>
      </c>
      <c r="JJ278">
        <v>2.6123</v>
      </c>
      <c r="JK278">
        <v>1.49658</v>
      </c>
      <c r="JL278">
        <v>2.39014</v>
      </c>
      <c r="JM278">
        <v>1.54907</v>
      </c>
      <c r="JN278">
        <v>2.42554</v>
      </c>
      <c r="JO278">
        <v>34.7379</v>
      </c>
      <c r="JP278">
        <v>24.1838</v>
      </c>
      <c r="JQ278">
        <v>18</v>
      </c>
      <c r="JR278">
        <v>489.395</v>
      </c>
      <c r="JS278">
        <v>512.088</v>
      </c>
      <c r="JT278">
        <v>15.1345</v>
      </c>
      <c r="JU278">
        <v>25.9165</v>
      </c>
      <c r="JV278">
        <v>30</v>
      </c>
      <c r="JW278">
        <v>26.0941</v>
      </c>
      <c r="JX278">
        <v>26.0645</v>
      </c>
      <c r="JY278">
        <v>50.7311</v>
      </c>
      <c r="JZ278">
        <v>34.9075</v>
      </c>
      <c r="KA278">
        <v>31.7282</v>
      </c>
      <c r="KB278">
        <v>15.1389</v>
      </c>
      <c r="KC278">
        <v>1142.1</v>
      </c>
      <c r="KD278">
        <v>9.257149999999999</v>
      </c>
      <c r="KE278">
        <v>100.521</v>
      </c>
      <c r="KF278">
        <v>100.935</v>
      </c>
    </row>
    <row r="279" spans="1:292">
      <c r="A279">
        <v>261</v>
      </c>
      <c r="B279">
        <v>1679513135</v>
      </c>
      <c r="C279">
        <v>4547.5</v>
      </c>
      <c r="D279" t="s">
        <v>956</v>
      </c>
      <c r="E279" t="s">
        <v>957</v>
      </c>
      <c r="F279">
        <v>5</v>
      </c>
      <c r="G279" t="s">
        <v>821</v>
      </c>
      <c r="H279">
        <v>1679513127.214286</v>
      </c>
      <c r="I279">
        <f>(J279)/1000</f>
        <v>0</v>
      </c>
      <c r="J279">
        <f>IF(DO279, AM279, AG279)</f>
        <v>0</v>
      </c>
      <c r="K279">
        <f>IF(DO279, AH279, AF279)</f>
        <v>0</v>
      </c>
      <c r="L279">
        <f>DQ279 - IF(AT279&gt;1, K279*DK279*100.0/(AV279*EE279), 0)</f>
        <v>0</v>
      </c>
      <c r="M279">
        <f>((S279-I279/2)*L279-K279)/(S279+I279/2)</f>
        <v>0</v>
      </c>
      <c r="N279">
        <f>M279*(DX279+DY279)/1000.0</f>
        <v>0</v>
      </c>
      <c r="O279">
        <f>(DQ279 - IF(AT279&gt;1, K279*DK279*100.0/(AV279*EE279), 0))*(DX279+DY279)/1000.0</f>
        <v>0</v>
      </c>
      <c r="P279">
        <f>2.0/((1/R279-1/Q279)+SIGN(R279)*SQRT((1/R279-1/Q279)*(1/R279-1/Q279) + 4*DL279/((DL279+1)*(DL279+1))*(2*1/R279*1/Q279-1/Q279*1/Q279)))</f>
        <v>0</v>
      </c>
      <c r="Q279">
        <f>IF(LEFT(DM279,1)&lt;&gt;"0",IF(LEFT(DM279,1)="1",3.0,DN279),$D$5+$E$5*(EE279*DX279/($K$5*1000))+$F$5*(EE279*DX279/($K$5*1000))*MAX(MIN(DK279,$J$5),$I$5)*MAX(MIN(DK279,$J$5),$I$5)+$G$5*MAX(MIN(DK279,$J$5),$I$5)*(EE279*DX279/($K$5*1000))+$H$5*(EE279*DX279/($K$5*1000))*(EE279*DX279/($K$5*1000)))</f>
        <v>0</v>
      </c>
      <c r="R279">
        <f>I279*(1000-(1000*0.61365*exp(17.502*V279/(240.97+V279))/(DX279+DY279)+DS279)/2)/(1000*0.61365*exp(17.502*V279/(240.97+V279))/(DX279+DY279)-DS279)</f>
        <v>0</v>
      </c>
      <c r="S279">
        <f>1/((DL279+1)/(P279/1.6)+1/(Q279/1.37)) + DL279/((DL279+1)/(P279/1.6) + DL279/(Q279/1.37))</f>
        <v>0</v>
      </c>
      <c r="T279">
        <f>(DG279*DJ279)</f>
        <v>0</v>
      </c>
      <c r="U279">
        <f>(DZ279+(T279+2*0.95*5.67E-8*(((DZ279+$B$9)+273)^4-(DZ279+273)^4)-44100*I279)/(1.84*29.3*Q279+8*0.95*5.67E-8*(DZ279+273)^3))</f>
        <v>0</v>
      </c>
      <c r="V279">
        <f>($C$9*EA279+$D$9*EB279+$E$9*U279)</f>
        <v>0</v>
      </c>
      <c r="W279">
        <f>0.61365*exp(17.502*V279/(240.97+V279))</f>
        <v>0</v>
      </c>
      <c r="X279">
        <f>(Y279/Z279*100)</f>
        <v>0</v>
      </c>
      <c r="Y279">
        <f>DS279*(DX279+DY279)/1000</f>
        <v>0</v>
      </c>
      <c r="Z279">
        <f>0.61365*exp(17.502*DZ279/(240.97+DZ279))</f>
        <v>0</v>
      </c>
      <c r="AA279">
        <f>(W279-DS279*(DX279+DY279)/1000)</f>
        <v>0</v>
      </c>
      <c r="AB279">
        <f>(-I279*44100)</f>
        <v>0</v>
      </c>
      <c r="AC279">
        <f>2*29.3*Q279*0.92*(DZ279-V279)</f>
        <v>0</v>
      </c>
      <c r="AD279">
        <f>2*0.95*5.67E-8*(((DZ279+$B$9)+273)^4-(V279+273)^4)</f>
        <v>0</v>
      </c>
      <c r="AE279">
        <f>T279+AD279+AB279+AC279</f>
        <v>0</v>
      </c>
      <c r="AF279">
        <f>DW279*AT279*(DR279-DQ279*(1000-AT279*DT279)/(1000-AT279*DS279))/(100*DK279)</f>
        <v>0</v>
      </c>
      <c r="AG279">
        <f>1000*DW279*AT279*(DS279-DT279)/(100*DK279*(1000-AT279*DS279))</f>
        <v>0</v>
      </c>
      <c r="AH279">
        <f>(AI279 - AJ279 - DX279*1E3/(8.314*(DZ279+273.15)) * AL279/DW279 * AK279) * DW279/(100*DK279) * (1000 - DT279)/1000</f>
        <v>0</v>
      </c>
      <c r="AI279">
        <v>1134.845253310434</v>
      </c>
      <c r="AJ279">
        <v>1115.175454545454</v>
      </c>
      <c r="AK279">
        <v>3.353246138192799</v>
      </c>
      <c r="AL279">
        <v>67.30913549146528</v>
      </c>
      <c r="AM279">
        <f>(AO279 - AN279 + DX279*1E3/(8.314*(DZ279+273.15)) * AQ279/DW279 * AP279) * DW279/(100*DK279) * 1000/(1000 - AO279)</f>
        <v>0</v>
      </c>
      <c r="AN279">
        <v>9.20176754396647</v>
      </c>
      <c r="AO279">
        <v>9.380975696969697</v>
      </c>
      <c r="AP279">
        <v>1.415826372798016E-05</v>
      </c>
      <c r="AQ279">
        <v>94.11788988098148</v>
      </c>
      <c r="AR279">
        <v>0</v>
      </c>
      <c r="AS279">
        <v>0</v>
      </c>
      <c r="AT279">
        <f>IF(AR279*$H$15&gt;=AV279,1.0,(AV279/(AV279-AR279*$H$15)))</f>
        <v>0</v>
      </c>
      <c r="AU279">
        <f>(AT279-1)*100</f>
        <v>0</v>
      </c>
      <c r="AV279">
        <f>MAX(0,($B$15+$C$15*EE279)/(1+$D$15*EE279)*DX279/(DZ279+273)*$E$15)</f>
        <v>0</v>
      </c>
      <c r="AW279" t="s">
        <v>429</v>
      </c>
      <c r="AX279" t="s">
        <v>429</v>
      </c>
      <c r="AY279">
        <v>0</v>
      </c>
      <c r="AZ279">
        <v>0</v>
      </c>
      <c r="BA279">
        <f>1-AY279/AZ279</f>
        <v>0</v>
      </c>
      <c r="BB279">
        <v>0</v>
      </c>
      <c r="BC279" t="s">
        <v>429</v>
      </c>
      <c r="BD279" t="s">
        <v>429</v>
      </c>
      <c r="BE279">
        <v>0</v>
      </c>
      <c r="BF279">
        <v>0</v>
      </c>
      <c r="BG279">
        <f>1-BE279/BF279</f>
        <v>0</v>
      </c>
      <c r="BH279">
        <v>0.5</v>
      </c>
      <c r="BI279">
        <f>DH279</f>
        <v>0</v>
      </c>
      <c r="BJ279">
        <f>K279</f>
        <v>0</v>
      </c>
      <c r="BK279">
        <f>BG279*BH279*BI279</f>
        <v>0</v>
      </c>
      <c r="BL279">
        <f>(BJ279-BB279)/BI279</f>
        <v>0</v>
      </c>
      <c r="BM279">
        <f>(AZ279-BF279)/BF279</f>
        <v>0</v>
      </c>
      <c r="BN279">
        <f>AY279/(BA279+AY279/BF279)</f>
        <v>0</v>
      </c>
      <c r="BO279" t="s">
        <v>429</v>
      </c>
      <c r="BP279">
        <v>0</v>
      </c>
      <c r="BQ279">
        <f>IF(BP279&lt;&gt;0, BP279, BN279)</f>
        <v>0</v>
      </c>
      <c r="BR279">
        <f>1-BQ279/BF279</f>
        <v>0</v>
      </c>
      <c r="BS279">
        <f>(BF279-BE279)/(BF279-BQ279)</f>
        <v>0</v>
      </c>
      <c r="BT279">
        <f>(AZ279-BF279)/(AZ279-BQ279)</f>
        <v>0</v>
      </c>
      <c r="BU279">
        <f>(BF279-BE279)/(BF279-AY279)</f>
        <v>0</v>
      </c>
      <c r="BV279">
        <f>(AZ279-BF279)/(AZ279-AY279)</f>
        <v>0</v>
      </c>
      <c r="BW279">
        <f>(BS279*BQ279/BE279)</f>
        <v>0</v>
      </c>
      <c r="BX279">
        <f>(1-BW279)</f>
        <v>0</v>
      </c>
      <c r="DG279">
        <f>$B$13*EF279+$C$13*EG279+$F$13*ER279*(1-EU279)</f>
        <v>0</v>
      </c>
      <c r="DH279">
        <f>DG279*DI279</f>
        <v>0</v>
      </c>
      <c r="DI279">
        <f>($B$13*$D$11+$C$13*$D$11+$F$13*((FE279+EW279)/MAX(FE279+EW279+FF279, 0.1)*$I$11+FF279/MAX(FE279+EW279+FF279, 0.1)*$J$11))/($B$13+$C$13+$F$13)</f>
        <v>0</v>
      </c>
      <c r="DJ279">
        <f>($B$13*$K$11+$C$13*$K$11+$F$13*((FE279+EW279)/MAX(FE279+EW279+FF279, 0.1)*$P$11+FF279/MAX(FE279+EW279+FF279, 0.1)*$Q$11))/($B$13+$C$13+$F$13)</f>
        <v>0</v>
      </c>
      <c r="DK279">
        <v>2.18</v>
      </c>
      <c r="DL279">
        <v>0.5</v>
      </c>
      <c r="DM279" t="s">
        <v>430</v>
      </c>
      <c r="DN279">
        <v>2</v>
      </c>
      <c r="DO279" t="b">
        <v>1</v>
      </c>
      <c r="DP279">
        <v>1679513127.214286</v>
      </c>
      <c r="DQ279">
        <v>1080.38</v>
      </c>
      <c r="DR279">
        <v>1108.938928571429</v>
      </c>
      <c r="DS279">
        <v>9.375343571428573</v>
      </c>
      <c r="DT279">
        <v>9.187234999999999</v>
      </c>
      <c r="DU279">
        <v>1081.330714285714</v>
      </c>
      <c r="DV279">
        <v>9.347747499999999</v>
      </c>
      <c r="DW279">
        <v>499.9859285714285</v>
      </c>
      <c r="DX279">
        <v>89.94376428571427</v>
      </c>
      <c r="DY279">
        <v>0.09992063571428574</v>
      </c>
      <c r="DZ279">
        <v>18.93301785714285</v>
      </c>
      <c r="EA279">
        <v>19.98942857142857</v>
      </c>
      <c r="EB279">
        <v>999.9000000000002</v>
      </c>
      <c r="EC279">
        <v>0</v>
      </c>
      <c r="ED279">
        <v>0</v>
      </c>
      <c r="EE279">
        <v>9999.711785714286</v>
      </c>
      <c r="EF279">
        <v>0</v>
      </c>
      <c r="EG279">
        <v>12.4464</v>
      </c>
      <c r="EH279">
        <v>-28.55832857142857</v>
      </c>
      <c r="EI279">
        <v>1090.605357142857</v>
      </c>
      <c r="EJ279">
        <v>1119.221071428571</v>
      </c>
      <c r="EK279">
        <v>0.18811025</v>
      </c>
      <c r="EL279">
        <v>1108.938928571429</v>
      </c>
      <c r="EM279">
        <v>9.187234999999999</v>
      </c>
      <c r="EN279">
        <v>0.84325375</v>
      </c>
      <c r="EO279">
        <v>0.8263343928571428</v>
      </c>
      <c r="EP279">
        <v>4.457051071428571</v>
      </c>
      <c r="EQ279">
        <v>4.167907857142857</v>
      </c>
      <c r="ER279">
        <v>2000.002142857143</v>
      </c>
      <c r="ES279">
        <v>0.9799982142857141</v>
      </c>
      <c r="ET279">
        <v>0.02000208571428572</v>
      </c>
      <c r="EU279">
        <v>0</v>
      </c>
      <c r="EV279">
        <v>201.3951428571429</v>
      </c>
      <c r="EW279">
        <v>5.00078</v>
      </c>
      <c r="EX279">
        <v>3974.547142857143</v>
      </c>
      <c r="EY279">
        <v>16379.64285714286</v>
      </c>
      <c r="EZ279">
        <v>37.55782142857142</v>
      </c>
      <c r="FA279">
        <v>38.81892857142856</v>
      </c>
      <c r="FB279">
        <v>38.75646428571428</v>
      </c>
      <c r="FC279">
        <v>38.07785714285713</v>
      </c>
      <c r="FD279">
        <v>38.10242857142856</v>
      </c>
      <c r="FE279">
        <v>1955.102142857143</v>
      </c>
      <c r="FF279">
        <v>39.9</v>
      </c>
      <c r="FG279">
        <v>0</v>
      </c>
      <c r="FH279">
        <v>1679513117.2</v>
      </c>
      <c r="FI279">
        <v>0</v>
      </c>
      <c r="FJ279">
        <v>201.41128</v>
      </c>
      <c r="FK279">
        <v>0.1379230948594079</v>
      </c>
      <c r="FL279">
        <v>-5.594615390676863</v>
      </c>
      <c r="FM279">
        <v>3974.478</v>
      </c>
      <c r="FN279">
        <v>15</v>
      </c>
      <c r="FO279">
        <v>0</v>
      </c>
      <c r="FP279" t="s">
        <v>431</v>
      </c>
      <c r="FQ279">
        <v>1679456443.1</v>
      </c>
      <c r="FR279">
        <v>1679456433.1</v>
      </c>
      <c r="FS279">
        <v>0</v>
      </c>
      <c r="FT279">
        <v>-0.109</v>
      </c>
      <c r="FU279">
        <v>0.019</v>
      </c>
      <c r="FV279">
        <v>-0.823</v>
      </c>
      <c r="FW279">
        <v>0.271</v>
      </c>
      <c r="FX279">
        <v>420</v>
      </c>
      <c r="FY279">
        <v>24</v>
      </c>
      <c r="FZ279">
        <v>0.71</v>
      </c>
      <c r="GA279">
        <v>0.25</v>
      </c>
      <c r="GB279">
        <v>-28.50252682926829</v>
      </c>
      <c r="GC279">
        <v>-1.208416724738634</v>
      </c>
      <c r="GD279">
        <v>0.143591724784306</v>
      </c>
      <c r="GE279">
        <v>0</v>
      </c>
      <c r="GF279">
        <v>0.1929955853658537</v>
      </c>
      <c r="GG279">
        <v>-0.1020917351916376</v>
      </c>
      <c r="GH279">
        <v>0.0152458852521184</v>
      </c>
      <c r="GI279">
        <v>1</v>
      </c>
      <c r="GJ279">
        <v>1</v>
      </c>
      <c r="GK279">
        <v>2</v>
      </c>
      <c r="GL279" t="s">
        <v>432</v>
      </c>
      <c r="GM279">
        <v>3.10097</v>
      </c>
      <c r="GN279">
        <v>2.73538</v>
      </c>
      <c r="GO279">
        <v>0.171131</v>
      </c>
      <c r="GP279">
        <v>0.173885</v>
      </c>
      <c r="GQ279">
        <v>0.0541762</v>
      </c>
      <c r="GR279">
        <v>0.0539789</v>
      </c>
      <c r="GS279">
        <v>21347.6</v>
      </c>
      <c r="GT279">
        <v>21010.1</v>
      </c>
      <c r="GU279">
        <v>26293.3</v>
      </c>
      <c r="GV279">
        <v>25761.2</v>
      </c>
      <c r="GW279">
        <v>39954.2</v>
      </c>
      <c r="GX279">
        <v>37211.6</v>
      </c>
      <c r="GY279">
        <v>46011</v>
      </c>
      <c r="GZ279">
        <v>42546.6</v>
      </c>
      <c r="HA279">
        <v>1.9201</v>
      </c>
      <c r="HB279">
        <v>1.9362</v>
      </c>
      <c r="HC279">
        <v>0.0189915</v>
      </c>
      <c r="HD279">
        <v>0</v>
      </c>
      <c r="HE279">
        <v>19.6736</v>
      </c>
      <c r="HF279">
        <v>999.9</v>
      </c>
      <c r="HG279">
        <v>32.8</v>
      </c>
      <c r="HH279">
        <v>29.8</v>
      </c>
      <c r="HI279">
        <v>15.3586</v>
      </c>
      <c r="HJ279">
        <v>60.7034</v>
      </c>
      <c r="HK279">
        <v>26.0256</v>
      </c>
      <c r="HL279">
        <v>1</v>
      </c>
      <c r="HM279">
        <v>-0.0945376</v>
      </c>
      <c r="HN279">
        <v>4.22339</v>
      </c>
      <c r="HO279">
        <v>20.2259</v>
      </c>
      <c r="HP279">
        <v>5.21594</v>
      </c>
      <c r="HQ279">
        <v>11.98</v>
      </c>
      <c r="HR279">
        <v>4.96475</v>
      </c>
      <c r="HS279">
        <v>3.27387</v>
      </c>
      <c r="HT279">
        <v>9999</v>
      </c>
      <c r="HU279">
        <v>9999</v>
      </c>
      <c r="HV279">
        <v>9999</v>
      </c>
      <c r="HW279">
        <v>936.9</v>
      </c>
      <c r="HX279">
        <v>1.86417</v>
      </c>
      <c r="HY279">
        <v>1.86011</v>
      </c>
      <c r="HZ279">
        <v>1.85837</v>
      </c>
      <c r="IA279">
        <v>1.85989</v>
      </c>
      <c r="IB279">
        <v>1.85989</v>
      </c>
      <c r="IC279">
        <v>1.85832</v>
      </c>
      <c r="ID279">
        <v>1.85733</v>
      </c>
      <c r="IE279">
        <v>1.85236</v>
      </c>
      <c r="IF279">
        <v>0</v>
      </c>
      <c r="IG279">
        <v>0</v>
      </c>
      <c r="IH279">
        <v>0</v>
      </c>
      <c r="II279">
        <v>0</v>
      </c>
      <c r="IJ279" t="s">
        <v>433</v>
      </c>
      <c r="IK279" t="s">
        <v>434</v>
      </c>
      <c r="IL279" t="s">
        <v>435</v>
      </c>
      <c r="IM279" t="s">
        <v>435</v>
      </c>
      <c r="IN279" t="s">
        <v>435</v>
      </c>
      <c r="IO279" t="s">
        <v>435</v>
      </c>
      <c r="IP279">
        <v>0</v>
      </c>
      <c r="IQ279">
        <v>100</v>
      </c>
      <c r="IR279">
        <v>100</v>
      </c>
      <c r="IS279">
        <v>-0.96</v>
      </c>
      <c r="IT279">
        <v>0.0276</v>
      </c>
      <c r="IU279">
        <v>-0.3228139330668147</v>
      </c>
      <c r="IV279">
        <v>-0.001399286051689175</v>
      </c>
      <c r="IW279">
        <v>1.297619083215453E-06</v>
      </c>
      <c r="IX279">
        <v>-4.997941095464379E-10</v>
      </c>
      <c r="IY279">
        <v>-0.005634625857734406</v>
      </c>
      <c r="IZ279">
        <v>-0.003512179546530375</v>
      </c>
      <c r="JA279">
        <v>0.0008073039280847738</v>
      </c>
      <c r="JB279">
        <v>-5.485301315548657E-06</v>
      </c>
      <c r="JC279">
        <v>2</v>
      </c>
      <c r="JD279">
        <v>1997</v>
      </c>
      <c r="JE279">
        <v>1</v>
      </c>
      <c r="JF279">
        <v>25</v>
      </c>
      <c r="JG279">
        <v>944.9</v>
      </c>
      <c r="JH279">
        <v>945</v>
      </c>
      <c r="JI279">
        <v>2.55981</v>
      </c>
      <c r="JJ279">
        <v>2.6123</v>
      </c>
      <c r="JK279">
        <v>1.49658</v>
      </c>
      <c r="JL279">
        <v>2.39014</v>
      </c>
      <c r="JM279">
        <v>1.54907</v>
      </c>
      <c r="JN279">
        <v>2.42676</v>
      </c>
      <c r="JO279">
        <v>34.7379</v>
      </c>
      <c r="JP279">
        <v>24.1838</v>
      </c>
      <c r="JQ279">
        <v>18</v>
      </c>
      <c r="JR279">
        <v>489.63</v>
      </c>
      <c r="JS279">
        <v>511.874</v>
      </c>
      <c r="JT279">
        <v>15.1399</v>
      </c>
      <c r="JU279">
        <v>25.913</v>
      </c>
      <c r="JV279">
        <v>29.9999</v>
      </c>
      <c r="JW279">
        <v>26.091</v>
      </c>
      <c r="JX279">
        <v>26.0612</v>
      </c>
      <c r="JY279">
        <v>51.3756</v>
      </c>
      <c r="JZ279">
        <v>34.9075</v>
      </c>
      <c r="KA279">
        <v>31.7282</v>
      </c>
      <c r="KB279">
        <v>15.1449</v>
      </c>
      <c r="KC279">
        <v>1155.46</v>
      </c>
      <c r="KD279">
        <v>9.25506</v>
      </c>
      <c r="KE279">
        <v>100.522</v>
      </c>
      <c r="KF279">
        <v>100.935</v>
      </c>
    </row>
    <row r="280" spans="1:292">
      <c r="A280">
        <v>262</v>
      </c>
      <c r="B280">
        <v>1679513140</v>
      </c>
      <c r="C280">
        <v>4552.5</v>
      </c>
      <c r="D280" t="s">
        <v>958</v>
      </c>
      <c r="E280" t="s">
        <v>959</v>
      </c>
      <c r="F280">
        <v>5</v>
      </c>
      <c r="G280" t="s">
        <v>821</v>
      </c>
      <c r="H280">
        <v>1679513132.5</v>
      </c>
      <c r="I280">
        <f>(J280)/1000</f>
        <v>0</v>
      </c>
      <c r="J280">
        <f>IF(DO280, AM280, AG280)</f>
        <v>0</v>
      </c>
      <c r="K280">
        <f>IF(DO280, AH280, AF280)</f>
        <v>0</v>
      </c>
      <c r="L280">
        <f>DQ280 - IF(AT280&gt;1, K280*DK280*100.0/(AV280*EE280), 0)</f>
        <v>0</v>
      </c>
      <c r="M280">
        <f>((S280-I280/2)*L280-K280)/(S280+I280/2)</f>
        <v>0</v>
      </c>
      <c r="N280">
        <f>M280*(DX280+DY280)/1000.0</f>
        <v>0</v>
      </c>
      <c r="O280">
        <f>(DQ280 - IF(AT280&gt;1, K280*DK280*100.0/(AV280*EE280), 0))*(DX280+DY280)/1000.0</f>
        <v>0</v>
      </c>
      <c r="P280">
        <f>2.0/((1/R280-1/Q280)+SIGN(R280)*SQRT((1/R280-1/Q280)*(1/R280-1/Q280) + 4*DL280/((DL280+1)*(DL280+1))*(2*1/R280*1/Q280-1/Q280*1/Q280)))</f>
        <v>0</v>
      </c>
      <c r="Q280">
        <f>IF(LEFT(DM280,1)&lt;&gt;"0",IF(LEFT(DM280,1)="1",3.0,DN280),$D$5+$E$5*(EE280*DX280/($K$5*1000))+$F$5*(EE280*DX280/($K$5*1000))*MAX(MIN(DK280,$J$5),$I$5)*MAX(MIN(DK280,$J$5),$I$5)+$G$5*MAX(MIN(DK280,$J$5),$I$5)*(EE280*DX280/($K$5*1000))+$H$5*(EE280*DX280/($K$5*1000))*(EE280*DX280/($K$5*1000)))</f>
        <v>0</v>
      </c>
      <c r="R280">
        <f>I280*(1000-(1000*0.61365*exp(17.502*V280/(240.97+V280))/(DX280+DY280)+DS280)/2)/(1000*0.61365*exp(17.502*V280/(240.97+V280))/(DX280+DY280)-DS280)</f>
        <v>0</v>
      </c>
      <c r="S280">
        <f>1/((DL280+1)/(P280/1.6)+1/(Q280/1.37)) + DL280/((DL280+1)/(P280/1.6) + DL280/(Q280/1.37))</f>
        <v>0</v>
      </c>
      <c r="T280">
        <f>(DG280*DJ280)</f>
        <v>0</v>
      </c>
      <c r="U280">
        <f>(DZ280+(T280+2*0.95*5.67E-8*(((DZ280+$B$9)+273)^4-(DZ280+273)^4)-44100*I280)/(1.84*29.3*Q280+8*0.95*5.67E-8*(DZ280+273)^3))</f>
        <v>0</v>
      </c>
      <c r="V280">
        <f>($C$9*EA280+$D$9*EB280+$E$9*U280)</f>
        <v>0</v>
      </c>
      <c r="W280">
        <f>0.61365*exp(17.502*V280/(240.97+V280))</f>
        <v>0</v>
      </c>
      <c r="X280">
        <f>(Y280/Z280*100)</f>
        <v>0</v>
      </c>
      <c r="Y280">
        <f>DS280*(DX280+DY280)/1000</f>
        <v>0</v>
      </c>
      <c r="Z280">
        <f>0.61365*exp(17.502*DZ280/(240.97+DZ280))</f>
        <v>0</v>
      </c>
      <c r="AA280">
        <f>(W280-DS280*(DX280+DY280)/1000)</f>
        <v>0</v>
      </c>
      <c r="AB280">
        <f>(-I280*44100)</f>
        <v>0</v>
      </c>
      <c r="AC280">
        <f>2*29.3*Q280*0.92*(DZ280-V280)</f>
        <v>0</v>
      </c>
      <c r="AD280">
        <f>2*0.95*5.67E-8*(((DZ280+$B$9)+273)^4-(V280+273)^4)</f>
        <v>0</v>
      </c>
      <c r="AE280">
        <f>T280+AD280+AB280+AC280</f>
        <v>0</v>
      </c>
      <c r="AF280">
        <f>DW280*AT280*(DR280-DQ280*(1000-AT280*DT280)/(1000-AT280*DS280))/(100*DK280)</f>
        <v>0</v>
      </c>
      <c r="AG280">
        <f>1000*DW280*AT280*(DS280-DT280)/(100*DK280*(1000-AT280*DS280))</f>
        <v>0</v>
      </c>
      <c r="AH280">
        <f>(AI280 - AJ280 - DX280*1E3/(8.314*(DZ280+273.15)) * AL280/DW280 * AK280) * DW280/(100*DK280) * (1000 - DT280)/1000</f>
        <v>0</v>
      </c>
      <c r="AI280">
        <v>1151.702083529355</v>
      </c>
      <c r="AJ280">
        <v>1131.962242424242</v>
      </c>
      <c r="AK280">
        <v>3.355687658089347</v>
      </c>
      <c r="AL280">
        <v>67.30913549146528</v>
      </c>
      <c r="AM280">
        <f>(AO280 - AN280 + DX280*1E3/(8.314*(DZ280+273.15)) * AQ280/DW280 * AP280) * DW280/(100*DK280) * 1000/(1000 - AO280)</f>
        <v>0</v>
      </c>
      <c r="AN280">
        <v>9.177793296710478</v>
      </c>
      <c r="AO280">
        <v>9.374308484848482</v>
      </c>
      <c r="AP280">
        <v>-9.664949084388578E-06</v>
      </c>
      <c r="AQ280">
        <v>94.11788988098148</v>
      </c>
      <c r="AR280">
        <v>0</v>
      </c>
      <c r="AS280">
        <v>0</v>
      </c>
      <c r="AT280">
        <f>IF(AR280*$H$15&gt;=AV280,1.0,(AV280/(AV280-AR280*$H$15)))</f>
        <v>0</v>
      </c>
      <c r="AU280">
        <f>(AT280-1)*100</f>
        <v>0</v>
      </c>
      <c r="AV280">
        <f>MAX(0,($B$15+$C$15*EE280)/(1+$D$15*EE280)*DX280/(DZ280+273)*$E$15)</f>
        <v>0</v>
      </c>
      <c r="AW280" t="s">
        <v>429</v>
      </c>
      <c r="AX280" t="s">
        <v>429</v>
      </c>
      <c r="AY280">
        <v>0</v>
      </c>
      <c r="AZ280">
        <v>0</v>
      </c>
      <c r="BA280">
        <f>1-AY280/AZ280</f>
        <v>0</v>
      </c>
      <c r="BB280">
        <v>0</v>
      </c>
      <c r="BC280" t="s">
        <v>429</v>
      </c>
      <c r="BD280" t="s">
        <v>429</v>
      </c>
      <c r="BE280">
        <v>0</v>
      </c>
      <c r="BF280">
        <v>0</v>
      </c>
      <c r="BG280">
        <f>1-BE280/BF280</f>
        <v>0</v>
      </c>
      <c r="BH280">
        <v>0.5</v>
      </c>
      <c r="BI280">
        <f>DH280</f>
        <v>0</v>
      </c>
      <c r="BJ280">
        <f>K280</f>
        <v>0</v>
      </c>
      <c r="BK280">
        <f>BG280*BH280*BI280</f>
        <v>0</v>
      </c>
      <c r="BL280">
        <f>(BJ280-BB280)/BI280</f>
        <v>0</v>
      </c>
      <c r="BM280">
        <f>(AZ280-BF280)/BF280</f>
        <v>0</v>
      </c>
      <c r="BN280">
        <f>AY280/(BA280+AY280/BF280)</f>
        <v>0</v>
      </c>
      <c r="BO280" t="s">
        <v>429</v>
      </c>
      <c r="BP280">
        <v>0</v>
      </c>
      <c r="BQ280">
        <f>IF(BP280&lt;&gt;0, BP280, BN280)</f>
        <v>0</v>
      </c>
      <c r="BR280">
        <f>1-BQ280/BF280</f>
        <v>0</v>
      </c>
      <c r="BS280">
        <f>(BF280-BE280)/(BF280-BQ280)</f>
        <v>0</v>
      </c>
      <c r="BT280">
        <f>(AZ280-BF280)/(AZ280-BQ280)</f>
        <v>0</v>
      </c>
      <c r="BU280">
        <f>(BF280-BE280)/(BF280-AY280)</f>
        <v>0</v>
      </c>
      <c r="BV280">
        <f>(AZ280-BF280)/(AZ280-AY280)</f>
        <v>0</v>
      </c>
      <c r="BW280">
        <f>(BS280*BQ280/BE280)</f>
        <v>0</v>
      </c>
      <c r="BX280">
        <f>(1-BW280)</f>
        <v>0</v>
      </c>
      <c r="DG280">
        <f>$B$13*EF280+$C$13*EG280+$F$13*ER280*(1-EU280)</f>
        <v>0</v>
      </c>
      <c r="DH280">
        <f>DG280*DI280</f>
        <v>0</v>
      </c>
      <c r="DI280">
        <f>($B$13*$D$11+$C$13*$D$11+$F$13*((FE280+EW280)/MAX(FE280+EW280+FF280, 0.1)*$I$11+FF280/MAX(FE280+EW280+FF280, 0.1)*$J$11))/($B$13+$C$13+$F$13)</f>
        <v>0</v>
      </c>
      <c r="DJ280">
        <f>($B$13*$K$11+$C$13*$K$11+$F$13*((FE280+EW280)/MAX(FE280+EW280+FF280, 0.1)*$P$11+FF280/MAX(FE280+EW280+FF280, 0.1)*$Q$11))/($B$13+$C$13+$F$13)</f>
        <v>0</v>
      </c>
      <c r="DK280">
        <v>2.18</v>
      </c>
      <c r="DL280">
        <v>0.5</v>
      </c>
      <c r="DM280" t="s">
        <v>430</v>
      </c>
      <c r="DN280">
        <v>2</v>
      </c>
      <c r="DO280" t="b">
        <v>1</v>
      </c>
      <c r="DP280">
        <v>1679513132.5</v>
      </c>
      <c r="DQ280">
        <v>1098.04</v>
      </c>
      <c r="DR280">
        <v>1126.68</v>
      </c>
      <c r="DS280">
        <v>9.376071851851853</v>
      </c>
      <c r="DT280">
        <v>9.188186666666667</v>
      </c>
      <c r="DU280">
        <v>1098.996666666667</v>
      </c>
      <c r="DV280">
        <v>9.348468148148147</v>
      </c>
      <c r="DW280">
        <v>500.0014814814815</v>
      </c>
      <c r="DX280">
        <v>89.94637407407409</v>
      </c>
      <c r="DY280">
        <v>0.09996981111111111</v>
      </c>
      <c r="DZ280">
        <v>18.93418148148148</v>
      </c>
      <c r="EA280">
        <v>19.98801111111111</v>
      </c>
      <c r="EB280">
        <v>999.9000000000001</v>
      </c>
      <c r="EC280">
        <v>0</v>
      </c>
      <c r="ED280">
        <v>0</v>
      </c>
      <c r="EE280">
        <v>9988.957407407406</v>
      </c>
      <c r="EF280">
        <v>0</v>
      </c>
      <c r="EG280">
        <v>12.4464</v>
      </c>
      <c r="EH280">
        <v>-28.64001481481481</v>
      </c>
      <c r="EI280">
        <v>1108.433703703704</v>
      </c>
      <c r="EJ280">
        <v>1137.127777777778</v>
      </c>
      <c r="EK280">
        <v>0.1878863333333333</v>
      </c>
      <c r="EL280">
        <v>1126.68</v>
      </c>
      <c r="EM280">
        <v>9.188186666666667</v>
      </c>
      <c r="EN280">
        <v>0.8433437037037036</v>
      </c>
      <c r="EO280">
        <v>0.826444111111111</v>
      </c>
      <c r="EP280">
        <v>4.458575925925926</v>
      </c>
      <c r="EQ280">
        <v>4.169800740740741</v>
      </c>
      <c r="ER280">
        <v>2000.01074074074</v>
      </c>
      <c r="ES280">
        <v>0.9799982222222221</v>
      </c>
      <c r="ET280">
        <v>0.02000207777777778</v>
      </c>
      <c r="EU280">
        <v>0</v>
      </c>
      <c r="EV280">
        <v>201.3687777777778</v>
      </c>
      <c r="EW280">
        <v>5.00078</v>
      </c>
      <c r="EX280">
        <v>3974.174814814815</v>
      </c>
      <c r="EY280">
        <v>16379.71111111111</v>
      </c>
      <c r="EZ280">
        <v>37.50440740740741</v>
      </c>
      <c r="FA280">
        <v>38.78911111111111</v>
      </c>
      <c r="FB280">
        <v>38.70344444444444</v>
      </c>
      <c r="FC280">
        <v>38.03911111111111</v>
      </c>
      <c r="FD280">
        <v>38.05981481481481</v>
      </c>
      <c r="FE280">
        <v>1955.11</v>
      </c>
      <c r="FF280">
        <v>39.9</v>
      </c>
      <c r="FG280">
        <v>0</v>
      </c>
      <c r="FH280">
        <v>1679513122</v>
      </c>
      <c r="FI280">
        <v>0</v>
      </c>
      <c r="FJ280">
        <v>201.38336</v>
      </c>
      <c r="FK280">
        <v>-0.4429230776364244</v>
      </c>
      <c r="FL280">
        <v>-3.521538450975241</v>
      </c>
      <c r="FM280">
        <v>3974.1396</v>
      </c>
      <c r="FN280">
        <v>15</v>
      </c>
      <c r="FO280">
        <v>0</v>
      </c>
      <c r="FP280" t="s">
        <v>431</v>
      </c>
      <c r="FQ280">
        <v>1679456443.1</v>
      </c>
      <c r="FR280">
        <v>1679456433.1</v>
      </c>
      <c r="FS280">
        <v>0</v>
      </c>
      <c r="FT280">
        <v>-0.109</v>
      </c>
      <c r="FU280">
        <v>0.019</v>
      </c>
      <c r="FV280">
        <v>-0.823</v>
      </c>
      <c r="FW280">
        <v>0.271</v>
      </c>
      <c r="FX280">
        <v>420</v>
      </c>
      <c r="FY280">
        <v>24</v>
      </c>
      <c r="FZ280">
        <v>0.71</v>
      </c>
      <c r="GA280">
        <v>0.25</v>
      </c>
      <c r="GB280">
        <v>-28.58632682926829</v>
      </c>
      <c r="GC280">
        <v>-0.7457790940766605</v>
      </c>
      <c r="GD280">
        <v>0.1143012729041432</v>
      </c>
      <c r="GE280">
        <v>0</v>
      </c>
      <c r="GF280">
        <v>0.1907762682926829</v>
      </c>
      <c r="GG280">
        <v>-0.01467537282229877</v>
      </c>
      <c r="GH280">
        <v>0.01113914926038305</v>
      </c>
      <c r="GI280">
        <v>1</v>
      </c>
      <c r="GJ280">
        <v>1</v>
      </c>
      <c r="GK280">
        <v>2</v>
      </c>
      <c r="GL280" t="s">
        <v>432</v>
      </c>
      <c r="GM280">
        <v>3.10111</v>
      </c>
      <c r="GN280">
        <v>2.7353</v>
      </c>
      <c r="GO280">
        <v>0.172736</v>
      </c>
      <c r="GP280">
        <v>0.175478</v>
      </c>
      <c r="GQ280">
        <v>0.0541441</v>
      </c>
      <c r="GR280">
        <v>0.0540155</v>
      </c>
      <c r="GS280">
        <v>21306.3</v>
      </c>
      <c r="GT280">
        <v>20969.6</v>
      </c>
      <c r="GU280">
        <v>26293.3</v>
      </c>
      <c r="GV280">
        <v>25761.2</v>
      </c>
      <c r="GW280">
        <v>39955.8</v>
      </c>
      <c r="GX280">
        <v>37210.4</v>
      </c>
      <c r="GY280">
        <v>46011.1</v>
      </c>
      <c r="GZ280">
        <v>42546.6</v>
      </c>
      <c r="HA280">
        <v>1.92008</v>
      </c>
      <c r="HB280">
        <v>1.9367</v>
      </c>
      <c r="HC280">
        <v>0.0186265</v>
      </c>
      <c r="HD280">
        <v>0</v>
      </c>
      <c r="HE280">
        <v>19.6746</v>
      </c>
      <c r="HF280">
        <v>999.9</v>
      </c>
      <c r="HG280">
        <v>32.7</v>
      </c>
      <c r="HH280">
        <v>29.8</v>
      </c>
      <c r="HI280">
        <v>15.3112</v>
      </c>
      <c r="HJ280">
        <v>60.7734</v>
      </c>
      <c r="HK280">
        <v>25.9535</v>
      </c>
      <c r="HL280">
        <v>1</v>
      </c>
      <c r="HM280">
        <v>-0.09495430000000001</v>
      </c>
      <c r="HN280">
        <v>4.20509</v>
      </c>
      <c r="HO280">
        <v>20.2263</v>
      </c>
      <c r="HP280">
        <v>5.21504</v>
      </c>
      <c r="HQ280">
        <v>11.98</v>
      </c>
      <c r="HR280">
        <v>4.96455</v>
      </c>
      <c r="HS280">
        <v>3.27385</v>
      </c>
      <c r="HT280">
        <v>9999</v>
      </c>
      <c r="HU280">
        <v>9999</v>
      </c>
      <c r="HV280">
        <v>9999</v>
      </c>
      <c r="HW280">
        <v>936.9</v>
      </c>
      <c r="HX280">
        <v>1.86416</v>
      </c>
      <c r="HY280">
        <v>1.86011</v>
      </c>
      <c r="HZ280">
        <v>1.85837</v>
      </c>
      <c r="IA280">
        <v>1.85988</v>
      </c>
      <c r="IB280">
        <v>1.85989</v>
      </c>
      <c r="IC280">
        <v>1.85833</v>
      </c>
      <c r="ID280">
        <v>1.85733</v>
      </c>
      <c r="IE280">
        <v>1.85237</v>
      </c>
      <c r="IF280">
        <v>0</v>
      </c>
      <c r="IG280">
        <v>0</v>
      </c>
      <c r="IH280">
        <v>0</v>
      </c>
      <c r="II280">
        <v>0</v>
      </c>
      <c r="IJ280" t="s">
        <v>433</v>
      </c>
      <c r="IK280" t="s">
        <v>434</v>
      </c>
      <c r="IL280" t="s">
        <v>435</v>
      </c>
      <c r="IM280" t="s">
        <v>435</v>
      </c>
      <c r="IN280" t="s">
        <v>435</v>
      </c>
      <c r="IO280" t="s">
        <v>435</v>
      </c>
      <c r="IP280">
        <v>0</v>
      </c>
      <c r="IQ280">
        <v>100</v>
      </c>
      <c r="IR280">
        <v>100</v>
      </c>
      <c r="IS280">
        <v>-0.97</v>
      </c>
      <c r="IT280">
        <v>0.0276</v>
      </c>
      <c r="IU280">
        <v>-0.3228139330668147</v>
      </c>
      <c r="IV280">
        <v>-0.001399286051689175</v>
      </c>
      <c r="IW280">
        <v>1.297619083215453E-06</v>
      </c>
      <c r="IX280">
        <v>-4.997941095464379E-10</v>
      </c>
      <c r="IY280">
        <v>-0.005634625857734406</v>
      </c>
      <c r="IZ280">
        <v>-0.003512179546530375</v>
      </c>
      <c r="JA280">
        <v>0.0008073039280847738</v>
      </c>
      <c r="JB280">
        <v>-5.485301315548657E-06</v>
      </c>
      <c r="JC280">
        <v>2</v>
      </c>
      <c r="JD280">
        <v>1997</v>
      </c>
      <c r="JE280">
        <v>1</v>
      </c>
      <c r="JF280">
        <v>25</v>
      </c>
      <c r="JG280">
        <v>944.9</v>
      </c>
      <c r="JH280">
        <v>945.1</v>
      </c>
      <c r="JI280">
        <v>2.58911</v>
      </c>
      <c r="JJ280">
        <v>2.61719</v>
      </c>
      <c r="JK280">
        <v>1.49658</v>
      </c>
      <c r="JL280">
        <v>2.39014</v>
      </c>
      <c r="JM280">
        <v>1.54907</v>
      </c>
      <c r="JN280">
        <v>2.39868</v>
      </c>
      <c r="JO280">
        <v>34.7379</v>
      </c>
      <c r="JP280">
        <v>24.1751</v>
      </c>
      <c r="JQ280">
        <v>18</v>
      </c>
      <c r="JR280">
        <v>489.588</v>
      </c>
      <c r="JS280">
        <v>512.174</v>
      </c>
      <c r="JT280">
        <v>15.1469</v>
      </c>
      <c r="JU280">
        <v>25.9101</v>
      </c>
      <c r="JV280">
        <v>29.9997</v>
      </c>
      <c r="JW280">
        <v>26.0877</v>
      </c>
      <c r="JX280">
        <v>26.0575</v>
      </c>
      <c r="JY280">
        <v>51.9431</v>
      </c>
      <c r="JZ280">
        <v>34.6313</v>
      </c>
      <c r="KA280">
        <v>31.7282</v>
      </c>
      <c r="KB280">
        <v>15.1542</v>
      </c>
      <c r="KC280">
        <v>1175.5</v>
      </c>
      <c r="KD280">
        <v>9.25976</v>
      </c>
      <c r="KE280">
        <v>100.522</v>
      </c>
      <c r="KF280">
        <v>100.935</v>
      </c>
    </row>
    <row r="281" spans="1:292">
      <c r="A281">
        <v>263</v>
      </c>
      <c r="B281">
        <v>1679513145</v>
      </c>
      <c r="C281">
        <v>4557.5</v>
      </c>
      <c r="D281" t="s">
        <v>960</v>
      </c>
      <c r="E281" t="s">
        <v>961</v>
      </c>
      <c r="F281">
        <v>5</v>
      </c>
      <c r="G281" t="s">
        <v>821</v>
      </c>
      <c r="H281">
        <v>1679513137.214286</v>
      </c>
      <c r="I281">
        <f>(J281)/1000</f>
        <v>0</v>
      </c>
      <c r="J281">
        <f>IF(DO281, AM281, AG281)</f>
        <v>0</v>
      </c>
      <c r="K281">
        <f>IF(DO281, AH281, AF281)</f>
        <v>0</v>
      </c>
      <c r="L281">
        <f>DQ281 - IF(AT281&gt;1, K281*DK281*100.0/(AV281*EE281), 0)</f>
        <v>0</v>
      </c>
      <c r="M281">
        <f>((S281-I281/2)*L281-K281)/(S281+I281/2)</f>
        <v>0</v>
      </c>
      <c r="N281">
        <f>M281*(DX281+DY281)/1000.0</f>
        <v>0</v>
      </c>
      <c r="O281">
        <f>(DQ281 - IF(AT281&gt;1, K281*DK281*100.0/(AV281*EE281), 0))*(DX281+DY281)/1000.0</f>
        <v>0</v>
      </c>
      <c r="P281">
        <f>2.0/((1/R281-1/Q281)+SIGN(R281)*SQRT((1/R281-1/Q281)*(1/R281-1/Q281) + 4*DL281/((DL281+1)*(DL281+1))*(2*1/R281*1/Q281-1/Q281*1/Q281)))</f>
        <v>0</v>
      </c>
      <c r="Q281">
        <f>IF(LEFT(DM281,1)&lt;&gt;"0",IF(LEFT(DM281,1)="1",3.0,DN281),$D$5+$E$5*(EE281*DX281/($K$5*1000))+$F$5*(EE281*DX281/($K$5*1000))*MAX(MIN(DK281,$J$5),$I$5)*MAX(MIN(DK281,$J$5),$I$5)+$G$5*MAX(MIN(DK281,$J$5),$I$5)*(EE281*DX281/($K$5*1000))+$H$5*(EE281*DX281/($K$5*1000))*(EE281*DX281/($K$5*1000)))</f>
        <v>0</v>
      </c>
      <c r="R281">
        <f>I281*(1000-(1000*0.61365*exp(17.502*V281/(240.97+V281))/(DX281+DY281)+DS281)/2)/(1000*0.61365*exp(17.502*V281/(240.97+V281))/(DX281+DY281)-DS281)</f>
        <v>0</v>
      </c>
      <c r="S281">
        <f>1/((DL281+1)/(P281/1.6)+1/(Q281/1.37)) + DL281/((DL281+1)/(P281/1.6) + DL281/(Q281/1.37))</f>
        <v>0</v>
      </c>
      <c r="T281">
        <f>(DG281*DJ281)</f>
        <v>0</v>
      </c>
      <c r="U281">
        <f>(DZ281+(T281+2*0.95*5.67E-8*(((DZ281+$B$9)+273)^4-(DZ281+273)^4)-44100*I281)/(1.84*29.3*Q281+8*0.95*5.67E-8*(DZ281+273)^3))</f>
        <v>0</v>
      </c>
      <c r="V281">
        <f>($C$9*EA281+$D$9*EB281+$E$9*U281)</f>
        <v>0</v>
      </c>
      <c r="W281">
        <f>0.61365*exp(17.502*V281/(240.97+V281))</f>
        <v>0</v>
      </c>
      <c r="X281">
        <f>(Y281/Z281*100)</f>
        <v>0</v>
      </c>
      <c r="Y281">
        <f>DS281*(DX281+DY281)/1000</f>
        <v>0</v>
      </c>
      <c r="Z281">
        <f>0.61365*exp(17.502*DZ281/(240.97+DZ281))</f>
        <v>0</v>
      </c>
      <c r="AA281">
        <f>(W281-DS281*(DX281+DY281)/1000)</f>
        <v>0</v>
      </c>
      <c r="AB281">
        <f>(-I281*44100)</f>
        <v>0</v>
      </c>
      <c r="AC281">
        <f>2*29.3*Q281*0.92*(DZ281-V281)</f>
        <v>0</v>
      </c>
      <c r="AD281">
        <f>2*0.95*5.67E-8*(((DZ281+$B$9)+273)^4-(V281+273)^4)</f>
        <v>0</v>
      </c>
      <c r="AE281">
        <f>T281+AD281+AB281+AC281</f>
        <v>0</v>
      </c>
      <c r="AF281">
        <f>DW281*AT281*(DR281-DQ281*(1000-AT281*DT281)/(1000-AT281*DS281))/(100*DK281)</f>
        <v>0</v>
      </c>
      <c r="AG281">
        <f>1000*DW281*AT281*(DS281-DT281)/(100*DK281*(1000-AT281*DS281))</f>
        <v>0</v>
      </c>
      <c r="AH281">
        <f>(AI281 - AJ281 - DX281*1E3/(8.314*(DZ281+273.15)) * AL281/DW281 * AK281) * DW281/(100*DK281) * (1000 - DT281)/1000</f>
        <v>0</v>
      </c>
      <c r="AI281">
        <v>1168.411218240352</v>
      </c>
      <c r="AJ281">
        <v>1148.976181818182</v>
      </c>
      <c r="AK281">
        <v>3.393780397424024</v>
      </c>
      <c r="AL281">
        <v>67.30913549146528</v>
      </c>
      <c r="AM281">
        <f>(AO281 - AN281 + DX281*1E3/(8.314*(DZ281+273.15)) * AQ281/DW281 * AP281) * DW281/(100*DK281) * 1000/(1000 - AO281)</f>
        <v>0</v>
      </c>
      <c r="AN281">
        <v>9.214934737168402</v>
      </c>
      <c r="AO281">
        <v>9.382625636363633</v>
      </c>
      <c r="AP281">
        <v>7.019351448183653E-06</v>
      </c>
      <c r="AQ281">
        <v>94.11788988098148</v>
      </c>
      <c r="AR281">
        <v>0</v>
      </c>
      <c r="AS281">
        <v>0</v>
      </c>
      <c r="AT281">
        <f>IF(AR281*$H$15&gt;=AV281,1.0,(AV281/(AV281-AR281*$H$15)))</f>
        <v>0</v>
      </c>
      <c r="AU281">
        <f>(AT281-1)*100</f>
        <v>0</v>
      </c>
      <c r="AV281">
        <f>MAX(0,($B$15+$C$15*EE281)/(1+$D$15*EE281)*DX281/(DZ281+273)*$E$15)</f>
        <v>0</v>
      </c>
      <c r="AW281" t="s">
        <v>429</v>
      </c>
      <c r="AX281" t="s">
        <v>429</v>
      </c>
      <c r="AY281">
        <v>0</v>
      </c>
      <c r="AZ281">
        <v>0</v>
      </c>
      <c r="BA281">
        <f>1-AY281/AZ281</f>
        <v>0</v>
      </c>
      <c r="BB281">
        <v>0</v>
      </c>
      <c r="BC281" t="s">
        <v>429</v>
      </c>
      <c r="BD281" t="s">
        <v>429</v>
      </c>
      <c r="BE281">
        <v>0</v>
      </c>
      <c r="BF281">
        <v>0</v>
      </c>
      <c r="BG281">
        <f>1-BE281/BF281</f>
        <v>0</v>
      </c>
      <c r="BH281">
        <v>0.5</v>
      </c>
      <c r="BI281">
        <f>DH281</f>
        <v>0</v>
      </c>
      <c r="BJ281">
        <f>K281</f>
        <v>0</v>
      </c>
      <c r="BK281">
        <f>BG281*BH281*BI281</f>
        <v>0</v>
      </c>
      <c r="BL281">
        <f>(BJ281-BB281)/BI281</f>
        <v>0</v>
      </c>
      <c r="BM281">
        <f>(AZ281-BF281)/BF281</f>
        <v>0</v>
      </c>
      <c r="BN281">
        <f>AY281/(BA281+AY281/BF281)</f>
        <v>0</v>
      </c>
      <c r="BO281" t="s">
        <v>429</v>
      </c>
      <c r="BP281">
        <v>0</v>
      </c>
      <c r="BQ281">
        <f>IF(BP281&lt;&gt;0, BP281, BN281)</f>
        <v>0</v>
      </c>
      <c r="BR281">
        <f>1-BQ281/BF281</f>
        <v>0</v>
      </c>
      <c r="BS281">
        <f>(BF281-BE281)/(BF281-BQ281)</f>
        <v>0</v>
      </c>
      <c r="BT281">
        <f>(AZ281-BF281)/(AZ281-BQ281)</f>
        <v>0</v>
      </c>
      <c r="BU281">
        <f>(BF281-BE281)/(BF281-AY281)</f>
        <v>0</v>
      </c>
      <c r="BV281">
        <f>(AZ281-BF281)/(AZ281-AY281)</f>
        <v>0</v>
      </c>
      <c r="BW281">
        <f>(BS281*BQ281/BE281)</f>
        <v>0</v>
      </c>
      <c r="BX281">
        <f>(1-BW281)</f>
        <v>0</v>
      </c>
      <c r="DG281">
        <f>$B$13*EF281+$C$13*EG281+$F$13*ER281*(1-EU281)</f>
        <v>0</v>
      </c>
      <c r="DH281">
        <f>DG281*DI281</f>
        <v>0</v>
      </c>
      <c r="DI281">
        <f>($B$13*$D$11+$C$13*$D$11+$F$13*((FE281+EW281)/MAX(FE281+EW281+FF281, 0.1)*$I$11+FF281/MAX(FE281+EW281+FF281, 0.1)*$J$11))/($B$13+$C$13+$F$13)</f>
        <v>0</v>
      </c>
      <c r="DJ281">
        <f>($B$13*$K$11+$C$13*$K$11+$F$13*((FE281+EW281)/MAX(FE281+EW281+FF281, 0.1)*$P$11+FF281/MAX(FE281+EW281+FF281, 0.1)*$Q$11))/($B$13+$C$13+$F$13)</f>
        <v>0</v>
      </c>
      <c r="DK281">
        <v>2.18</v>
      </c>
      <c r="DL281">
        <v>0.5</v>
      </c>
      <c r="DM281" t="s">
        <v>430</v>
      </c>
      <c r="DN281">
        <v>2</v>
      </c>
      <c r="DO281" t="b">
        <v>1</v>
      </c>
      <c r="DP281">
        <v>1679513137.214286</v>
      </c>
      <c r="DQ281">
        <v>1113.791785714286</v>
      </c>
      <c r="DR281">
        <v>1142.391785714286</v>
      </c>
      <c r="DS281">
        <v>9.377025714285717</v>
      </c>
      <c r="DT281">
        <v>9.198288928571428</v>
      </c>
      <c r="DU281">
        <v>1114.754285714286</v>
      </c>
      <c r="DV281">
        <v>9.349412142857142</v>
      </c>
      <c r="DW281">
        <v>499.9927857142857</v>
      </c>
      <c r="DX281">
        <v>89.94717857142858</v>
      </c>
      <c r="DY281">
        <v>0.09999406071428572</v>
      </c>
      <c r="DZ281">
        <v>18.93387142857143</v>
      </c>
      <c r="EA281">
        <v>19.98754642857143</v>
      </c>
      <c r="EB281">
        <v>999.9000000000002</v>
      </c>
      <c r="EC281">
        <v>0</v>
      </c>
      <c r="ED281">
        <v>0</v>
      </c>
      <c r="EE281">
        <v>9986.359642857142</v>
      </c>
      <c r="EF281">
        <v>0</v>
      </c>
      <c r="EG281">
        <v>12.4464</v>
      </c>
      <c r="EH281">
        <v>-28.60051785714285</v>
      </c>
      <c r="EI281">
        <v>1124.335</v>
      </c>
      <c r="EJ281">
        <v>1152.997857142857</v>
      </c>
      <c r="EK281">
        <v>0.1787369285714285</v>
      </c>
      <c r="EL281">
        <v>1142.391785714286</v>
      </c>
      <c r="EM281">
        <v>9.198288928571428</v>
      </c>
      <c r="EN281">
        <v>0.8434369285714285</v>
      </c>
      <c r="EO281">
        <v>0.827360214285714</v>
      </c>
      <c r="EP281">
        <v>4.460155714285714</v>
      </c>
      <c r="EQ281">
        <v>4.185566785714285</v>
      </c>
      <c r="ER281">
        <v>2000.005357142858</v>
      </c>
      <c r="ES281">
        <v>0.9799979999999998</v>
      </c>
      <c r="ET281">
        <v>0.0200023</v>
      </c>
      <c r="EU281">
        <v>0</v>
      </c>
      <c r="EV281">
        <v>201.3686428571429</v>
      </c>
      <c r="EW281">
        <v>5.00078</v>
      </c>
      <c r="EX281">
        <v>3973.834642857143</v>
      </c>
      <c r="EY281">
        <v>16379.65714285714</v>
      </c>
      <c r="EZ281">
        <v>37.4685</v>
      </c>
      <c r="FA281">
        <v>38.761</v>
      </c>
      <c r="FB281">
        <v>38.67160714285713</v>
      </c>
      <c r="FC281">
        <v>38.00642857142856</v>
      </c>
      <c r="FD281">
        <v>38.03978571428571</v>
      </c>
      <c r="FE281">
        <v>1955.101428571428</v>
      </c>
      <c r="FF281">
        <v>39.9025</v>
      </c>
      <c r="FG281">
        <v>0</v>
      </c>
      <c r="FH281">
        <v>1679513127.4</v>
      </c>
      <c r="FI281">
        <v>0</v>
      </c>
      <c r="FJ281">
        <v>201.3686153846154</v>
      </c>
      <c r="FK281">
        <v>0.4033504213618087</v>
      </c>
      <c r="FL281">
        <v>-5.34461538284632</v>
      </c>
      <c r="FM281">
        <v>3973.791923076923</v>
      </c>
      <c r="FN281">
        <v>15</v>
      </c>
      <c r="FO281">
        <v>0</v>
      </c>
      <c r="FP281" t="s">
        <v>431</v>
      </c>
      <c r="FQ281">
        <v>1679456443.1</v>
      </c>
      <c r="FR281">
        <v>1679456433.1</v>
      </c>
      <c r="FS281">
        <v>0</v>
      </c>
      <c r="FT281">
        <v>-0.109</v>
      </c>
      <c r="FU281">
        <v>0.019</v>
      </c>
      <c r="FV281">
        <v>-0.823</v>
      </c>
      <c r="FW281">
        <v>0.271</v>
      </c>
      <c r="FX281">
        <v>420</v>
      </c>
      <c r="FY281">
        <v>24</v>
      </c>
      <c r="FZ281">
        <v>0.71</v>
      </c>
      <c r="GA281">
        <v>0.25</v>
      </c>
      <c r="GB281">
        <v>-28.60401219512195</v>
      </c>
      <c r="GC281">
        <v>0.1092397212543473</v>
      </c>
      <c r="GD281">
        <v>0.09573519676722589</v>
      </c>
      <c r="GE281">
        <v>0</v>
      </c>
      <c r="GF281">
        <v>0.1830119268292683</v>
      </c>
      <c r="GG281">
        <v>-0.04135312891986044</v>
      </c>
      <c r="GH281">
        <v>0.01414976961872308</v>
      </c>
      <c r="GI281">
        <v>1</v>
      </c>
      <c r="GJ281">
        <v>1</v>
      </c>
      <c r="GK281">
        <v>2</v>
      </c>
      <c r="GL281" t="s">
        <v>432</v>
      </c>
      <c r="GM281">
        <v>3.10101</v>
      </c>
      <c r="GN281">
        <v>2.73539</v>
      </c>
      <c r="GO281">
        <v>0.174344</v>
      </c>
      <c r="GP281">
        <v>0.177073</v>
      </c>
      <c r="GQ281">
        <v>0.0541958</v>
      </c>
      <c r="GR281">
        <v>0.0542437</v>
      </c>
      <c r="GS281">
        <v>21265</v>
      </c>
      <c r="GT281">
        <v>20929.2</v>
      </c>
      <c r="GU281">
        <v>26293.4</v>
      </c>
      <c r="GV281">
        <v>25761.2</v>
      </c>
      <c r="GW281">
        <v>39953.9</v>
      </c>
      <c r="GX281">
        <v>37201.5</v>
      </c>
      <c r="GY281">
        <v>46011.2</v>
      </c>
      <c r="GZ281">
        <v>42546.6</v>
      </c>
      <c r="HA281">
        <v>1.92</v>
      </c>
      <c r="HB281">
        <v>1.93708</v>
      </c>
      <c r="HC281">
        <v>0.0191405</v>
      </c>
      <c r="HD281">
        <v>0</v>
      </c>
      <c r="HE281">
        <v>19.6754</v>
      </c>
      <c r="HF281">
        <v>999.9</v>
      </c>
      <c r="HG281">
        <v>32.7</v>
      </c>
      <c r="HH281">
        <v>29.8</v>
      </c>
      <c r="HI281">
        <v>15.3121</v>
      </c>
      <c r="HJ281">
        <v>60.7534</v>
      </c>
      <c r="HK281">
        <v>26.0938</v>
      </c>
      <c r="HL281">
        <v>1</v>
      </c>
      <c r="HM281">
        <v>-0.09525409999999999</v>
      </c>
      <c r="HN281">
        <v>4.18379</v>
      </c>
      <c r="HO281">
        <v>20.2267</v>
      </c>
      <c r="HP281">
        <v>5.21474</v>
      </c>
      <c r="HQ281">
        <v>11.98</v>
      </c>
      <c r="HR281">
        <v>4.96455</v>
      </c>
      <c r="HS281">
        <v>3.27385</v>
      </c>
      <c r="HT281">
        <v>9999</v>
      </c>
      <c r="HU281">
        <v>9999</v>
      </c>
      <c r="HV281">
        <v>9999</v>
      </c>
      <c r="HW281">
        <v>936.9</v>
      </c>
      <c r="HX281">
        <v>1.86417</v>
      </c>
      <c r="HY281">
        <v>1.86014</v>
      </c>
      <c r="HZ281">
        <v>1.85837</v>
      </c>
      <c r="IA281">
        <v>1.85988</v>
      </c>
      <c r="IB281">
        <v>1.85989</v>
      </c>
      <c r="IC281">
        <v>1.85833</v>
      </c>
      <c r="ID281">
        <v>1.85734</v>
      </c>
      <c r="IE281">
        <v>1.85238</v>
      </c>
      <c r="IF281">
        <v>0</v>
      </c>
      <c r="IG281">
        <v>0</v>
      </c>
      <c r="IH281">
        <v>0</v>
      </c>
      <c r="II281">
        <v>0</v>
      </c>
      <c r="IJ281" t="s">
        <v>433</v>
      </c>
      <c r="IK281" t="s">
        <v>434</v>
      </c>
      <c r="IL281" t="s">
        <v>435</v>
      </c>
      <c r="IM281" t="s">
        <v>435</v>
      </c>
      <c r="IN281" t="s">
        <v>435</v>
      </c>
      <c r="IO281" t="s">
        <v>435</v>
      </c>
      <c r="IP281">
        <v>0</v>
      </c>
      <c r="IQ281">
        <v>100</v>
      </c>
      <c r="IR281">
        <v>100</v>
      </c>
      <c r="IS281">
        <v>-0.97</v>
      </c>
      <c r="IT281">
        <v>0.0277</v>
      </c>
      <c r="IU281">
        <v>-0.3228139330668147</v>
      </c>
      <c r="IV281">
        <v>-0.001399286051689175</v>
      </c>
      <c r="IW281">
        <v>1.297619083215453E-06</v>
      </c>
      <c r="IX281">
        <v>-4.997941095464379E-10</v>
      </c>
      <c r="IY281">
        <v>-0.005634625857734406</v>
      </c>
      <c r="IZ281">
        <v>-0.003512179546530375</v>
      </c>
      <c r="JA281">
        <v>0.0008073039280847738</v>
      </c>
      <c r="JB281">
        <v>-5.485301315548657E-06</v>
      </c>
      <c r="JC281">
        <v>2</v>
      </c>
      <c r="JD281">
        <v>1997</v>
      </c>
      <c r="JE281">
        <v>1</v>
      </c>
      <c r="JF281">
        <v>25</v>
      </c>
      <c r="JG281">
        <v>945</v>
      </c>
      <c r="JH281">
        <v>945.2</v>
      </c>
      <c r="JI281">
        <v>2.61963</v>
      </c>
      <c r="JJ281">
        <v>2.61475</v>
      </c>
      <c r="JK281">
        <v>1.49658</v>
      </c>
      <c r="JL281">
        <v>2.39014</v>
      </c>
      <c r="JM281">
        <v>1.54907</v>
      </c>
      <c r="JN281">
        <v>2.38892</v>
      </c>
      <c r="JO281">
        <v>34.7379</v>
      </c>
      <c r="JP281">
        <v>24.1751</v>
      </c>
      <c r="JQ281">
        <v>18</v>
      </c>
      <c r="JR281">
        <v>489.513</v>
      </c>
      <c r="JS281">
        <v>512.393</v>
      </c>
      <c r="JT281">
        <v>15.1575</v>
      </c>
      <c r="JU281">
        <v>25.9064</v>
      </c>
      <c r="JV281">
        <v>29.9998</v>
      </c>
      <c r="JW281">
        <v>26.0837</v>
      </c>
      <c r="JX281">
        <v>26.0539</v>
      </c>
      <c r="JY281">
        <v>52.5762</v>
      </c>
      <c r="JZ281">
        <v>34.6313</v>
      </c>
      <c r="KA281">
        <v>31.7282</v>
      </c>
      <c r="KB281">
        <v>15.1652</v>
      </c>
      <c r="KC281">
        <v>1188.87</v>
      </c>
      <c r="KD281">
        <v>9.2563</v>
      </c>
      <c r="KE281">
        <v>100.522</v>
      </c>
      <c r="KF281">
        <v>100.935</v>
      </c>
    </row>
    <row r="282" spans="1:292">
      <c r="A282">
        <v>264</v>
      </c>
      <c r="B282">
        <v>1679513150</v>
      </c>
      <c r="C282">
        <v>4562.5</v>
      </c>
      <c r="D282" t="s">
        <v>962</v>
      </c>
      <c r="E282" t="s">
        <v>963</v>
      </c>
      <c r="F282">
        <v>5</v>
      </c>
      <c r="G282" t="s">
        <v>821</v>
      </c>
      <c r="H282">
        <v>1679513142.5</v>
      </c>
      <c r="I282">
        <f>(J282)/1000</f>
        <v>0</v>
      </c>
      <c r="J282">
        <f>IF(DO282, AM282, AG282)</f>
        <v>0</v>
      </c>
      <c r="K282">
        <f>IF(DO282, AH282, AF282)</f>
        <v>0</v>
      </c>
      <c r="L282">
        <f>DQ282 - IF(AT282&gt;1, K282*DK282*100.0/(AV282*EE282), 0)</f>
        <v>0</v>
      </c>
      <c r="M282">
        <f>((S282-I282/2)*L282-K282)/(S282+I282/2)</f>
        <v>0</v>
      </c>
      <c r="N282">
        <f>M282*(DX282+DY282)/1000.0</f>
        <v>0</v>
      </c>
      <c r="O282">
        <f>(DQ282 - IF(AT282&gt;1, K282*DK282*100.0/(AV282*EE282), 0))*(DX282+DY282)/1000.0</f>
        <v>0</v>
      </c>
      <c r="P282">
        <f>2.0/((1/R282-1/Q282)+SIGN(R282)*SQRT((1/R282-1/Q282)*(1/R282-1/Q282) + 4*DL282/((DL282+1)*(DL282+1))*(2*1/R282*1/Q282-1/Q282*1/Q282)))</f>
        <v>0</v>
      </c>
      <c r="Q282">
        <f>IF(LEFT(DM282,1)&lt;&gt;"0",IF(LEFT(DM282,1)="1",3.0,DN282),$D$5+$E$5*(EE282*DX282/($K$5*1000))+$F$5*(EE282*DX282/($K$5*1000))*MAX(MIN(DK282,$J$5),$I$5)*MAX(MIN(DK282,$J$5),$I$5)+$G$5*MAX(MIN(DK282,$J$5),$I$5)*(EE282*DX282/($K$5*1000))+$H$5*(EE282*DX282/($K$5*1000))*(EE282*DX282/($K$5*1000)))</f>
        <v>0</v>
      </c>
      <c r="R282">
        <f>I282*(1000-(1000*0.61365*exp(17.502*V282/(240.97+V282))/(DX282+DY282)+DS282)/2)/(1000*0.61365*exp(17.502*V282/(240.97+V282))/(DX282+DY282)-DS282)</f>
        <v>0</v>
      </c>
      <c r="S282">
        <f>1/((DL282+1)/(P282/1.6)+1/(Q282/1.37)) + DL282/((DL282+1)/(P282/1.6) + DL282/(Q282/1.37))</f>
        <v>0</v>
      </c>
      <c r="T282">
        <f>(DG282*DJ282)</f>
        <v>0</v>
      </c>
      <c r="U282">
        <f>(DZ282+(T282+2*0.95*5.67E-8*(((DZ282+$B$9)+273)^4-(DZ282+273)^4)-44100*I282)/(1.84*29.3*Q282+8*0.95*5.67E-8*(DZ282+273)^3))</f>
        <v>0</v>
      </c>
      <c r="V282">
        <f>($C$9*EA282+$D$9*EB282+$E$9*U282)</f>
        <v>0</v>
      </c>
      <c r="W282">
        <f>0.61365*exp(17.502*V282/(240.97+V282))</f>
        <v>0</v>
      </c>
      <c r="X282">
        <f>(Y282/Z282*100)</f>
        <v>0</v>
      </c>
      <c r="Y282">
        <f>DS282*(DX282+DY282)/1000</f>
        <v>0</v>
      </c>
      <c r="Z282">
        <f>0.61365*exp(17.502*DZ282/(240.97+DZ282))</f>
        <v>0</v>
      </c>
      <c r="AA282">
        <f>(W282-DS282*(DX282+DY282)/1000)</f>
        <v>0</v>
      </c>
      <c r="AB282">
        <f>(-I282*44100)</f>
        <v>0</v>
      </c>
      <c r="AC282">
        <f>2*29.3*Q282*0.92*(DZ282-V282)</f>
        <v>0</v>
      </c>
      <c r="AD282">
        <f>2*0.95*5.67E-8*(((DZ282+$B$9)+273)^4-(V282+273)^4)</f>
        <v>0</v>
      </c>
      <c r="AE282">
        <f>T282+AD282+AB282+AC282</f>
        <v>0</v>
      </c>
      <c r="AF282">
        <f>DW282*AT282*(DR282-DQ282*(1000-AT282*DT282)/(1000-AT282*DS282))/(100*DK282)</f>
        <v>0</v>
      </c>
      <c r="AG282">
        <f>1000*DW282*AT282*(DS282-DT282)/(100*DK282*(1000-AT282*DS282))</f>
        <v>0</v>
      </c>
      <c r="AH282">
        <f>(AI282 - AJ282 - DX282*1E3/(8.314*(DZ282+273.15)) * AL282/DW282 * AK282) * DW282/(100*DK282) * (1000 - DT282)/1000</f>
        <v>0</v>
      </c>
      <c r="AI282">
        <v>1185.659932269768</v>
      </c>
      <c r="AJ282">
        <v>1165.85903030303</v>
      </c>
      <c r="AK282">
        <v>3.375080036221298</v>
      </c>
      <c r="AL282">
        <v>67.30913549146528</v>
      </c>
      <c r="AM282">
        <f>(AO282 - AN282 + DX282*1E3/(8.314*(DZ282+273.15)) * AQ282/DW282 * AP282) * DW282/(100*DK282) * 1000/(1000 - AO282)</f>
        <v>0</v>
      </c>
      <c r="AN282">
        <v>9.239725837405645</v>
      </c>
      <c r="AO282">
        <v>9.402065151515153</v>
      </c>
      <c r="AP282">
        <v>2.709473243619212E-05</v>
      </c>
      <c r="AQ282">
        <v>94.11788988098148</v>
      </c>
      <c r="AR282">
        <v>0</v>
      </c>
      <c r="AS282">
        <v>0</v>
      </c>
      <c r="AT282">
        <f>IF(AR282*$H$15&gt;=AV282,1.0,(AV282/(AV282-AR282*$H$15)))</f>
        <v>0</v>
      </c>
      <c r="AU282">
        <f>(AT282-1)*100</f>
        <v>0</v>
      </c>
      <c r="AV282">
        <f>MAX(0,($B$15+$C$15*EE282)/(1+$D$15*EE282)*DX282/(DZ282+273)*$E$15)</f>
        <v>0</v>
      </c>
      <c r="AW282" t="s">
        <v>429</v>
      </c>
      <c r="AX282" t="s">
        <v>429</v>
      </c>
      <c r="AY282">
        <v>0</v>
      </c>
      <c r="AZ282">
        <v>0</v>
      </c>
      <c r="BA282">
        <f>1-AY282/AZ282</f>
        <v>0</v>
      </c>
      <c r="BB282">
        <v>0</v>
      </c>
      <c r="BC282" t="s">
        <v>429</v>
      </c>
      <c r="BD282" t="s">
        <v>429</v>
      </c>
      <c r="BE282">
        <v>0</v>
      </c>
      <c r="BF282">
        <v>0</v>
      </c>
      <c r="BG282">
        <f>1-BE282/BF282</f>
        <v>0</v>
      </c>
      <c r="BH282">
        <v>0.5</v>
      </c>
      <c r="BI282">
        <f>DH282</f>
        <v>0</v>
      </c>
      <c r="BJ282">
        <f>K282</f>
        <v>0</v>
      </c>
      <c r="BK282">
        <f>BG282*BH282*BI282</f>
        <v>0</v>
      </c>
      <c r="BL282">
        <f>(BJ282-BB282)/BI282</f>
        <v>0</v>
      </c>
      <c r="BM282">
        <f>(AZ282-BF282)/BF282</f>
        <v>0</v>
      </c>
      <c r="BN282">
        <f>AY282/(BA282+AY282/BF282)</f>
        <v>0</v>
      </c>
      <c r="BO282" t="s">
        <v>429</v>
      </c>
      <c r="BP282">
        <v>0</v>
      </c>
      <c r="BQ282">
        <f>IF(BP282&lt;&gt;0, BP282, BN282)</f>
        <v>0</v>
      </c>
      <c r="BR282">
        <f>1-BQ282/BF282</f>
        <v>0</v>
      </c>
      <c r="BS282">
        <f>(BF282-BE282)/(BF282-BQ282)</f>
        <v>0</v>
      </c>
      <c r="BT282">
        <f>(AZ282-BF282)/(AZ282-BQ282)</f>
        <v>0</v>
      </c>
      <c r="BU282">
        <f>(BF282-BE282)/(BF282-AY282)</f>
        <v>0</v>
      </c>
      <c r="BV282">
        <f>(AZ282-BF282)/(AZ282-AY282)</f>
        <v>0</v>
      </c>
      <c r="BW282">
        <f>(BS282*BQ282/BE282)</f>
        <v>0</v>
      </c>
      <c r="BX282">
        <f>(1-BW282)</f>
        <v>0</v>
      </c>
      <c r="DG282">
        <f>$B$13*EF282+$C$13*EG282+$F$13*ER282*(1-EU282)</f>
        <v>0</v>
      </c>
      <c r="DH282">
        <f>DG282*DI282</f>
        <v>0</v>
      </c>
      <c r="DI282">
        <f>($B$13*$D$11+$C$13*$D$11+$F$13*((FE282+EW282)/MAX(FE282+EW282+FF282, 0.1)*$I$11+FF282/MAX(FE282+EW282+FF282, 0.1)*$J$11))/($B$13+$C$13+$F$13)</f>
        <v>0</v>
      </c>
      <c r="DJ282">
        <f>($B$13*$K$11+$C$13*$K$11+$F$13*((FE282+EW282)/MAX(FE282+EW282+FF282, 0.1)*$P$11+FF282/MAX(FE282+EW282+FF282, 0.1)*$Q$11))/($B$13+$C$13+$F$13)</f>
        <v>0</v>
      </c>
      <c r="DK282">
        <v>2.18</v>
      </c>
      <c r="DL282">
        <v>0.5</v>
      </c>
      <c r="DM282" t="s">
        <v>430</v>
      </c>
      <c r="DN282">
        <v>2</v>
      </c>
      <c r="DO282" t="b">
        <v>1</v>
      </c>
      <c r="DP282">
        <v>1679513142.5</v>
      </c>
      <c r="DQ282">
        <v>1131.469259259259</v>
      </c>
      <c r="DR282">
        <v>1160.095185185185</v>
      </c>
      <c r="DS282">
        <v>9.382837777777778</v>
      </c>
      <c r="DT282">
        <v>9.210779259259258</v>
      </c>
      <c r="DU282">
        <v>1132.438888888889</v>
      </c>
      <c r="DV282">
        <v>9.355165185185186</v>
      </c>
      <c r="DW282">
        <v>500.001962962963</v>
      </c>
      <c r="DX282">
        <v>89.94674444444445</v>
      </c>
      <c r="DY282">
        <v>0.09995077777777778</v>
      </c>
      <c r="DZ282">
        <v>18.93472962962963</v>
      </c>
      <c r="EA282">
        <v>19.98578148148149</v>
      </c>
      <c r="EB282">
        <v>999.9000000000001</v>
      </c>
      <c r="EC282">
        <v>0</v>
      </c>
      <c r="ED282">
        <v>0</v>
      </c>
      <c r="EE282">
        <v>9995.578518518518</v>
      </c>
      <c r="EF282">
        <v>0</v>
      </c>
      <c r="EG282">
        <v>12.4464</v>
      </c>
      <c r="EH282">
        <v>-28.62677407407407</v>
      </c>
      <c r="EI282">
        <v>1142.187407407407</v>
      </c>
      <c r="EJ282">
        <v>1170.881481481482</v>
      </c>
      <c r="EK282">
        <v>0.1720572962962963</v>
      </c>
      <c r="EL282">
        <v>1160.095185185185</v>
      </c>
      <c r="EM282">
        <v>9.210779259259258</v>
      </c>
      <c r="EN282">
        <v>0.8439554444444443</v>
      </c>
      <c r="EO282">
        <v>0.8284795925925926</v>
      </c>
      <c r="EP282">
        <v>4.468928148148148</v>
      </c>
      <c r="EQ282">
        <v>4.204816296296296</v>
      </c>
      <c r="ER282">
        <v>2000.031851851852</v>
      </c>
      <c r="ES282">
        <v>0.9799979999999998</v>
      </c>
      <c r="ET282">
        <v>0.0200023</v>
      </c>
      <c r="EU282">
        <v>0</v>
      </c>
      <c r="EV282">
        <v>201.3962962962964</v>
      </c>
      <c r="EW282">
        <v>5.00078</v>
      </c>
      <c r="EX282">
        <v>3973.446666666667</v>
      </c>
      <c r="EY282">
        <v>16379.87407407407</v>
      </c>
      <c r="EZ282">
        <v>37.43037037037037</v>
      </c>
      <c r="FA282">
        <v>38.72892592592592</v>
      </c>
      <c r="FB282">
        <v>38.61085185185185</v>
      </c>
      <c r="FC282">
        <v>37.97203703703703</v>
      </c>
      <c r="FD282">
        <v>38.00666666666666</v>
      </c>
      <c r="FE282">
        <v>1955.124444444444</v>
      </c>
      <c r="FF282">
        <v>39.90592592592593</v>
      </c>
      <c r="FG282">
        <v>0</v>
      </c>
      <c r="FH282">
        <v>1679513132.2</v>
      </c>
      <c r="FI282">
        <v>0</v>
      </c>
      <c r="FJ282">
        <v>201.41</v>
      </c>
      <c r="FK282">
        <v>0.634871790870765</v>
      </c>
      <c r="FL282">
        <v>-5.07589743300168</v>
      </c>
      <c r="FM282">
        <v>3973.417307692308</v>
      </c>
      <c r="FN282">
        <v>15</v>
      </c>
      <c r="FO282">
        <v>0</v>
      </c>
      <c r="FP282" t="s">
        <v>431</v>
      </c>
      <c r="FQ282">
        <v>1679456443.1</v>
      </c>
      <c r="FR282">
        <v>1679456433.1</v>
      </c>
      <c r="FS282">
        <v>0</v>
      </c>
      <c r="FT282">
        <v>-0.109</v>
      </c>
      <c r="FU282">
        <v>0.019</v>
      </c>
      <c r="FV282">
        <v>-0.823</v>
      </c>
      <c r="FW282">
        <v>0.271</v>
      </c>
      <c r="FX282">
        <v>420</v>
      </c>
      <c r="FY282">
        <v>24</v>
      </c>
      <c r="FZ282">
        <v>0.71</v>
      </c>
      <c r="GA282">
        <v>0.25</v>
      </c>
      <c r="GB282">
        <v>-28.62182682926829</v>
      </c>
      <c r="GC282">
        <v>-0.02260557491295492</v>
      </c>
      <c r="GD282">
        <v>0.09891702860722736</v>
      </c>
      <c r="GE282">
        <v>1</v>
      </c>
      <c r="GF282">
        <v>0.1746714390243903</v>
      </c>
      <c r="GG282">
        <v>-0.1033290731707314</v>
      </c>
      <c r="GH282">
        <v>0.01906180912644734</v>
      </c>
      <c r="GI282">
        <v>1</v>
      </c>
      <c r="GJ282">
        <v>2</v>
      </c>
      <c r="GK282">
        <v>2</v>
      </c>
      <c r="GL282" t="s">
        <v>476</v>
      </c>
      <c r="GM282">
        <v>3.10098</v>
      </c>
      <c r="GN282">
        <v>2.73537</v>
      </c>
      <c r="GO282">
        <v>0.175933</v>
      </c>
      <c r="GP282">
        <v>0.178623</v>
      </c>
      <c r="GQ282">
        <v>0.0542768</v>
      </c>
      <c r="GR282">
        <v>0.0541282</v>
      </c>
      <c r="GS282">
        <v>21224.2</v>
      </c>
      <c r="GT282">
        <v>20889.7</v>
      </c>
      <c r="GU282">
        <v>26293.4</v>
      </c>
      <c r="GV282">
        <v>25761.2</v>
      </c>
      <c r="GW282">
        <v>39950.7</v>
      </c>
      <c r="GX282">
        <v>37206.1</v>
      </c>
      <c r="GY282">
        <v>46011.2</v>
      </c>
      <c r="GZ282">
        <v>42546.4</v>
      </c>
      <c r="HA282">
        <v>1.91998</v>
      </c>
      <c r="HB282">
        <v>1.93687</v>
      </c>
      <c r="HC282">
        <v>0.0185706</v>
      </c>
      <c r="HD282">
        <v>0</v>
      </c>
      <c r="HE282">
        <v>19.6771</v>
      </c>
      <c r="HF282">
        <v>999.9</v>
      </c>
      <c r="HG282">
        <v>32.6</v>
      </c>
      <c r="HH282">
        <v>29.8</v>
      </c>
      <c r="HI282">
        <v>15.2644</v>
      </c>
      <c r="HJ282">
        <v>61.0334</v>
      </c>
      <c r="HK282">
        <v>26.0817</v>
      </c>
      <c r="HL282">
        <v>1</v>
      </c>
      <c r="HM282">
        <v>-0.0957393</v>
      </c>
      <c r="HN282">
        <v>4.18214</v>
      </c>
      <c r="HO282">
        <v>20.2266</v>
      </c>
      <c r="HP282">
        <v>5.21564</v>
      </c>
      <c r="HQ282">
        <v>11.98</v>
      </c>
      <c r="HR282">
        <v>4.9648</v>
      </c>
      <c r="HS282">
        <v>3.27405</v>
      </c>
      <c r="HT282">
        <v>9999</v>
      </c>
      <c r="HU282">
        <v>9999</v>
      </c>
      <c r="HV282">
        <v>9999</v>
      </c>
      <c r="HW282">
        <v>936.9</v>
      </c>
      <c r="HX282">
        <v>1.86417</v>
      </c>
      <c r="HY282">
        <v>1.86014</v>
      </c>
      <c r="HZ282">
        <v>1.85837</v>
      </c>
      <c r="IA282">
        <v>1.85989</v>
      </c>
      <c r="IB282">
        <v>1.85989</v>
      </c>
      <c r="IC282">
        <v>1.85831</v>
      </c>
      <c r="ID282">
        <v>1.85732</v>
      </c>
      <c r="IE282">
        <v>1.85241</v>
      </c>
      <c r="IF282">
        <v>0</v>
      </c>
      <c r="IG282">
        <v>0</v>
      </c>
      <c r="IH282">
        <v>0</v>
      </c>
      <c r="II282">
        <v>0</v>
      </c>
      <c r="IJ282" t="s">
        <v>433</v>
      </c>
      <c r="IK282" t="s">
        <v>434</v>
      </c>
      <c r="IL282" t="s">
        <v>435</v>
      </c>
      <c r="IM282" t="s">
        <v>435</v>
      </c>
      <c r="IN282" t="s">
        <v>435</v>
      </c>
      <c r="IO282" t="s">
        <v>435</v>
      </c>
      <c r="IP282">
        <v>0</v>
      </c>
      <c r="IQ282">
        <v>100</v>
      </c>
      <c r="IR282">
        <v>100</v>
      </c>
      <c r="IS282">
        <v>-0.98</v>
      </c>
      <c r="IT282">
        <v>0.0279</v>
      </c>
      <c r="IU282">
        <v>-0.3228139330668147</v>
      </c>
      <c r="IV282">
        <v>-0.001399286051689175</v>
      </c>
      <c r="IW282">
        <v>1.297619083215453E-06</v>
      </c>
      <c r="IX282">
        <v>-4.997941095464379E-10</v>
      </c>
      <c r="IY282">
        <v>-0.005634625857734406</v>
      </c>
      <c r="IZ282">
        <v>-0.003512179546530375</v>
      </c>
      <c r="JA282">
        <v>0.0008073039280847738</v>
      </c>
      <c r="JB282">
        <v>-5.485301315548657E-06</v>
      </c>
      <c r="JC282">
        <v>2</v>
      </c>
      <c r="JD282">
        <v>1997</v>
      </c>
      <c r="JE282">
        <v>1</v>
      </c>
      <c r="JF282">
        <v>25</v>
      </c>
      <c r="JG282">
        <v>945.1</v>
      </c>
      <c r="JH282">
        <v>945.3</v>
      </c>
      <c r="JI282">
        <v>2.64893</v>
      </c>
      <c r="JJ282">
        <v>2.61963</v>
      </c>
      <c r="JK282">
        <v>1.49658</v>
      </c>
      <c r="JL282">
        <v>2.39014</v>
      </c>
      <c r="JM282">
        <v>1.54907</v>
      </c>
      <c r="JN282">
        <v>2.35474</v>
      </c>
      <c r="JO282">
        <v>34.7379</v>
      </c>
      <c r="JP282">
        <v>24.1751</v>
      </c>
      <c r="JQ282">
        <v>18</v>
      </c>
      <c r="JR282">
        <v>489.473</v>
      </c>
      <c r="JS282">
        <v>512.226</v>
      </c>
      <c r="JT282">
        <v>15.1679</v>
      </c>
      <c r="JU282">
        <v>25.9038</v>
      </c>
      <c r="JV282">
        <v>29.9998</v>
      </c>
      <c r="JW282">
        <v>26.0805</v>
      </c>
      <c r="JX282">
        <v>26.0504</v>
      </c>
      <c r="JY282">
        <v>53.1452</v>
      </c>
      <c r="JZ282">
        <v>34.6313</v>
      </c>
      <c r="KA282">
        <v>31.353</v>
      </c>
      <c r="KB282">
        <v>15.1724</v>
      </c>
      <c r="KC282">
        <v>1208.91</v>
      </c>
      <c r="KD282">
        <v>9.2563</v>
      </c>
      <c r="KE282">
        <v>100.523</v>
      </c>
      <c r="KF282">
        <v>100.935</v>
      </c>
    </row>
    <row r="283" spans="1:292">
      <c r="A283">
        <v>265</v>
      </c>
      <c r="B283">
        <v>1679513155</v>
      </c>
      <c r="C283">
        <v>4567.5</v>
      </c>
      <c r="D283" t="s">
        <v>964</v>
      </c>
      <c r="E283" t="s">
        <v>965</v>
      </c>
      <c r="F283">
        <v>5</v>
      </c>
      <c r="G283" t="s">
        <v>821</v>
      </c>
      <c r="H283">
        <v>1679513147.214286</v>
      </c>
      <c r="I283">
        <f>(J283)/1000</f>
        <v>0</v>
      </c>
      <c r="J283">
        <f>IF(DO283, AM283, AG283)</f>
        <v>0</v>
      </c>
      <c r="K283">
        <f>IF(DO283, AH283, AF283)</f>
        <v>0</v>
      </c>
      <c r="L283">
        <f>DQ283 - IF(AT283&gt;1, K283*DK283*100.0/(AV283*EE283), 0)</f>
        <v>0</v>
      </c>
      <c r="M283">
        <f>((S283-I283/2)*L283-K283)/(S283+I283/2)</f>
        <v>0</v>
      </c>
      <c r="N283">
        <f>M283*(DX283+DY283)/1000.0</f>
        <v>0</v>
      </c>
      <c r="O283">
        <f>(DQ283 - IF(AT283&gt;1, K283*DK283*100.0/(AV283*EE283), 0))*(DX283+DY283)/1000.0</f>
        <v>0</v>
      </c>
      <c r="P283">
        <f>2.0/((1/R283-1/Q283)+SIGN(R283)*SQRT((1/R283-1/Q283)*(1/R283-1/Q283) + 4*DL283/((DL283+1)*(DL283+1))*(2*1/R283*1/Q283-1/Q283*1/Q283)))</f>
        <v>0</v>
      </c>
      <c r="Q283">
        <f>IF(LEFT(DM283,1)&lt;&gt;"0",IF(LEFT(DM283,1)="1",3.0,DN283),$D$5+$E$5*(EE283*DX283/($K$5*1000))+$F$5*(EE283*DX283/($K$5*1000))*MAX(MIN(DK283,$J$5),$I$5)*MAX(MIN(DK283,$J$5),$I$5)+$G$5*MAX(MIN(DK283,$J$5),$I$5)*(EE283*DX283/($K$5*1000))+$H$5*(EE283*DX283/($K$5*1000))*(EE283*DX283/($K$5*1000)))</f>
        <v>0</v>
      </c>
      <c r="R283">
        <f>I283*(1000-(1000*0.61365*exp(17.502*V283/(240.97+V283))/(DX283+DY283)+DS283)/2)/(1000*0.61365*exp(17.502*V283/(240.97+V283))/(DX283+DY283)-DS283)</f>
        <v>0</v>
      </c>
      <c r="S283">
        <f>1/((DL283+1)/(P283/1.6)+1/(Q283/1.37)) + DL283/((DL283+1)/(P283/1.6) + DL283/(Q283/1.37))</f>
        <v>0</v>
      </c>
      <c r="T283">
        <f>(DG283*DJ283)</f>
        <v>0</v>
      </c>
      <c r="U283">
        <f>(DZ283+(T283+2*0.95*5.67E-8*(((DZ283+$B$9)+273)^4-(DZ283+273)^4)-44100*I283)/(1.84*29.3*Q283+8*0.95*5.67E-8*(DZ283+273)^3))</f>
        <v>0</v>
      </c>
      <c r="V283">
        <f>($C$9*EA283+$D$9*EB283+$E$9*U283)</f>
        <v>0</v>
      </c>
      <c r="W283">
        <f>0.61365*exp(17.502*V283/(240.97+V283))</f>
        <v>0</v>
      </c>
      <c r="X283">
        <f>(Y283/Z283*100)</f>
        <v>0</v>
      </c>
      <c r="Y283">
        <f>DS283*(DX283+DY283)/1000</f>
        <v>0</v>
      </c>
      <c r="Z283">
        <f>0.61365*exp(17.502*DZ283/(240.97+DZ283))</f>
        <v>0</v>
      </c>
      <c r="AA283">
        <f>(W283-DS283*(DX283+DY283)/1000)</f>
        <v>0</v>
      </c>
      <c r="AB283">
        <f>(-I283*44100)</f>
        <v>0</v>
      </c>
      <c r="AC283">
        <f>2*29.3*Q283*0.92*(DZ283-V283)</f>
        <v>0</v>
      </c>
      <c r="AD283">
        <f>2*0.95*5.67E-8*(((DZ283+$B$9)+273)^4-(V283+273)^4)</f>
        <v>0</v>
      </c>
      <c r="AE283">
        <f>T283+AD283+AB283+AC283</f>
        <v>0</v>
      </c>
      <c r="AF283">
        <f>DW283*AT283*(DR283-DQ283*(1000-AT283*DT283)/(1000-AT283*DS283))/(100*DK283)</f>
        <v>0</v>
      </c>
      <c r="AG283">
        <f>1000*DW283*AT283*(DS283-DT283)/(100*DK283*(1000-AT283*DS283))</f>
        <v>0</v>
      </c>
      <c r="AH283">
        <f>(AI283 - AJ283 - DX283*1E3/(8.314*(DZ283+273.15)) * AL283/DW283 * AK283) * DW283/(100*DK283) * (1000 - DT283)/1000</f>
        <v>0</v>
      </c>
      <c r="AI283">
        <v>1202.390867888816</v>
      </c>
      <c r="AJ283">
        <v>1182.785333333333</v>
      </c>
      <c r="AK283">
        <v>3.387542332855425</v>
      </c>
      <c r="AL283">
        <v>67.30913549146528</v>
      </c>
      <c r="AM283">
        <f>(AO283 - AN283 + DX283*1E3/(8.314*(DZ283+273.15)) * AQ283/DW283 * AP283) * DW283/(100*DK283) * 1000/(1000 - AO283)</f>
        <v>0</v>
      </c>
      <c r="AN283">
        <v>9.196962782188239</v>
      </c>
      <c r="AO283">
        <v>9.394858363636361</v>
      </c>
      <c r="AP283">
        <v>-9.481169788070538E-06</v>
      </c>
      <c r="AQ283">
        <v>94.11788988098148</v>
      </c>
      <c r="AR283">
        <v>0</v>
      </c>
      <c r="AS283">
        <v>0</v>
      </c>
      <c r="AT283">
        <f>IF(AR283*$H$15&gt;=AV283,1.0,(AV283/(AV283-AR283*$H$15)))</f>
        <v>0</v>
      </c>
      <c r="AU283">
        <f>(AT283-1)*100</f>
        <v>0</v>
      </c>
      <c r="AV283">
        <f>MAX(0,($B$15+$C$15*EE283)/(1+$D$15*EE283)*DX283/(DZ283+273)*$E$15)</f>
        <v>0</v>
      </c>
      <c r="AW283" t="s">
        <v>429</v>
      </c>
      <c r="AX283" t="s">
        <v>429</v>
      </c>
      <c r="AY283">
        <v>0</v>
      </c>
      <c r="AZ283">
        <v>0</v>
      </c>
      <c r="BA283">
        <f>1-AY283/AZ283</f>
        <v>0</v>
      </c>
      <c r="BB283">
        <v>0</v>
      </c>
      <c r="BC283" t="s">
        <v>429</v>
      </c>
      <c r="BD283" t="s">
        <v>429</v>
      </c>
      <c r="BE283">
        <v>0</v>
      </c>
      <c r="BF283">
        <v>0</v>
      </c>
      <c r="BG283">
        <f>1-BE283/BF283</f>
        <v>0</v>
      </c>
      <c r="BH283">
        <v>0.5</v>
      </c>
      <c r="BI283">
        <f>DH283</f>
        <v>0</v>
      </c>
      <c r="BJ283">
        <f>K283</f>
        <v>0</v>
      </c>
      <c r="BK283">
        <f>BG283*BH283*BI283</f>
        <v>0</v>
      </c>
      <c r="BL283">
        <f>(BJ283-BB283)/BI283</f>
        <v>0</v>
      </c>
      <c r="BM283">
        <f>(AZ283-BF283)/BF283</f>
        <v>0</v>
      </c>
      <c r="BN283">
        <f>AY283/(BA283+AY283/BF283)</f>
        <v>0</v>
      </c>
      <c r="BO283" t="s">
        <v>429</v>
      </c>
      <c r="BP283">
        <v>0</v>
      </c>
      <c r="BQ283">
        <f>IF(BP283&lt;&gt;0, BP283, BN283)</f>
        <v>0</v>
      </c>
      <c r="BR283">
        <f>1-BQ283/BF283</f>
        <v>0</v>
      </c>
      <c r="BS283">
        <f>(BF283-BE283)/(BF283-BQ283)</f>
        <v>0</v>
      </c>
      <c r="BT283">
        <f>(AZ283-BF283)/(AZ283-BQ283)</f>
        <v>0</v>
      </c>
      <c r="BU283">
        <f>(BF283-BE283)/(BF283-AY283)</f>
        <v>0</v>
      </c>
      <c r="BV283">
        <f>(AZ283-BF283)/(AZ283-AY283)</f>
        <v>0</v>
      </c>
      <c r="BW283">
        <f>(BS283*BQ283/BE283)</f>
        <v>0</v>
      </c>
      <c r="BX283">
        <f>(1-BW283)</f>
        <v>0</v>
      </c>
      <c r="DG283">
        <f>$B$13*EF283+$C$13*EG283+$F$13*ER283*(1-EU283)</f>
        <v>0</v>
      </c>
      <c r="DH283">
        <f>DG283*DI283</f>
        <v>0</v>
      </c>
      <c r="DI283">
        <f>($B$13*$D$11+$C$13*$D$11+$F$13*((FE283+EW283)/MAX(FE283+EW283+FF283, 0.1)*$I$11+FF283/MAX(FE283+EW283+FF283, 0.1)*$J$11))/($B$13+$C$13+$F$13)</f>
        <v>0</v>
      </c>
      <c r="DJ283">
        <f>($B$13*$K$11+$C$13*$K$11+$F$13*((FE283+EW283)/MAX(FE283+EW283+FF283, 0.1)*$P$11+FF283/MAX(FE283+EW283+FF283, 0.1)*$Q$11))/($B$13+$C$13+$F$13)</f>
        <v>0</v>
      </c>
      <c r="DK283">
        <v>2.18</v>
      </c>
      <c r="DL283">
        <v>0.5</v>
      </c>
      <c r="DM283" t="s">
        <v>430</v>
      </c>
      <c r="DN283">
        <v>2</v>
      </c>
      <c r="DO283" t="b">
        <v>1</v>
      </c>
      <c r="DP283">
        <v>1679513147.214286</v>
      </c>
      <c r="DQ283">
        <v>1147.26</v>
      </c>
      <c r="DR283">
        <v>1175.89</v>
      </c>
      <c r="DS283">
        <v>9.389813571428572</v>
      </c>
      <c r="DT283">
        <v>9.215540000000001</v>
      </c>
      <c r="DU283">
        <v>1148.235714285714</v>
      </c>
      <c r="DV283">
        <v>9.362071428571427</v>
      </c>
      <c r="DW283">
        <v>499.9985</v>
      </c>
      <c r="DX283">
        <v>89.94637857142855</v>
      </c>
      <c r="DY283">
        <v>0.09997975714285716</v>
      </c>
      <c r="DZ283">
        <v>18.93426071428572</v>
      </c>
      <c r="EA283">
        <v>19.98566428571428</v>
      </c>
      <c r="EB283">
        <v>999.9000000000002</v>
      </c>
      <c r="EC283">
        <v>0</v>
      </c>
      <c r="ED283">
        <v>0</v>
      </c>
      <c r="EE283">
        <v>10001.11357142857</v>
      </c>
      <c r="EF283">
        <v>0</v>
      </c>
      <c r="EG283">
        <v>12.4464</v>
      </c>
      <c r="EH283">
        <v>-28.63153928571429</v>
      </c>
      <c r="EI283">
        <v>1158.135</v>
      </c>
      <c r="EJ283">
        <v>1186.829285714286</v>
      </c>
      <c r="EK283">
        <v>0.1742731785714285</v>
      </c>
      <c r="EL283">
        <v>1175.89</v>
      </c>
      <c r="EM283">
        <v>9.215540000000001</v>
      </c>
      <c r="EN283">
        <v>0.8445795357142858</v>
      </c>
      <c r="EO283">
        <v>0.8289043214285715</v>
      </c>
      <c r="EP283">
        <v>4.479483214285714</v>
      </c>
      <c r="EQ283">
        <v>4.212142857142857</v>
      </c>
      <c r="ER283">
        <v>2000.028571428571</v>
      </c>
      <c r="ES283">
        <v>0.9799977857142854</v>
      </c>
      <c r="ET283">
        <v>0.020002525</v>
      </c>
      <c r="EU283">
        <v>0</v>
      </c>
      <c r="EV283">
        <v>201.45325</v>
      </c>
      <c r="EW283">
        <v>5.00078</v>
      </c>
      <c r="EX283">
        <v>3973.046071428572</v>
      </c>
      <c r="EY283">
        <v>16379.84642857143</v>
      </c>
      <c r="EZ283">
        <v>37.41717857142857</v>
      </c>
      <c r="FA283">
        <v>38.70499999999999</v>
      </c>
      <c r="FB283">
        <v>38.55103571428571</v>
      </c>
      <c r="FC283">
        <v>37.95285714285713</v>
      </c>
      <c r="FD283">
        <v>37.98192857142856</v>
      </c>
      <c r="FE283">
        <v>1955.118571428572</v>
      </c>
      <c r="FF283">
        <v>39.90892857142858</v>
      </c>
      <c r="FG283">
        <v>0</v>
      </c>
      <c r="FH283">
        <v>1679513137</v>
      </c>
      <c r="FI283">
        <v>0</v>
      </c>
      <c r="FJ283">
        <v>201.4519615384616</v>
      </c>
      <c r="FK283">
        <v>0.0006495701538215987</v>
      </c>
      <c r="FL283">
        <v>-4.482051280183738</v>
      </c>
      <c r="FM283">
        <v>3973.023076923077</v>
      </c>
      <c r="FN283">
        <v>15</v>
      </c>
      <c r="FO283">
        <v>0</v>
      </c>
      <c r="FP283" t="s">
        <v>431</v>
      </c>
      <c r="FQ283">
        <v>1679456443.1</v>
      </c>
      <c r="FR283">
        <v>1679456433.1</v>
      </c>
      <c r="FS283">
        <v>0</v>
      </c>
      <c r="FT283">
        <v>-0.109</v>
      </c>
      <c r="FU283">
        <v>0.019</v>
      </c>
      <c r="FV283">
        <v>-0.823</v>
      </c>
      <c r="FW283">
        <v>0.271</v>
      </c>
      <c r="FX283">
        <v>420</v>
      </c>
      <c r="FY283">
        <v>24</v>
      </c>
      <c r="FZ283">
        <v>0.71</v>
      </c>
      <c r="GA283">
        <v>0.25</v>
      </c>
      <c r="GB283">
        <v>-28.62310731707317</v>
      </c>
      <c r="GC283">
        <v>-0.2326536585365629</v>
      </c>
      <c r="GD283">
        <v>0.09813720706172084</v>
      </c>
      <c r="GE283">
        <v>0</v>
      </c>
      <c r="GF283">
        <v>0.1797987073170732</v>
      </c>
      <c r="GG283">
        <v>-0.0274099233449475</v>
      </c>
      <c r="GH283">
        <v>0.02185356583198434</v>
      </c>
      <c r="GI283">
        <v>1</v>
      </c>
      <c r="GJ283">
        <v>1</v>
      </c>
      <c r="GK283">
        <v>2</v>
      </c>
      <c r="GL283" t="s">
        <v>432</v>
      </c>
      <c r="GM283">
        <v>3.10116</v>
      </c>
      <c r="GN283">
        <v>2.73557</v>
      </c>
      <c r="GO283">
        <v>0.177506</v>
      </c>
      <c r="GP283">
        <v>0.180205</v>
      </c>
      <c r="GQ283">
        <v>0.0542373</v>
      </c>
      <c r="GR283">
        <v>0.0540405</v>
      </c>
      <c r="GS283">
        <v>21183.8</v>
      </c>
      <c r="GT283">
        <v>20849.7</v>
      </c>
      <c r="GU283">
        <v>26293.5</v>
      </c>
      <c r="GV283">
        <v>25761.3</v>
      </c>
      <c r="GW283">
        <v>39952.5</v>
      </c>
      <c r="GX283">
        <v>37210.2</v>
      </c>
      <c r="GY283">
        <v>46011.2</v>
      </c>
      <c r="GZ283">
        <v>42547</v>
      </c>
      <c r="HA283">
        <v>1.92027</v>
      </c>
      <c r="HB283">
        <v>1.9367</v>
      </c>
      <c r="HC283">
        <v>0.0190772</v>
      </c>
      <c r="HD283">
        <v>0</v>
      </c>
      <c r="HE283">
        <v>19.6771</v>
      </c>
      <c r="HF283">
        <v>999.9</v>
      </c>
      <c r="HG283">
        <v>32.5</v>
      </c>
      <c r="HH283">
        <v>29.8</v>
      </c>
      <c r="HI283">
        <v>15.2183</v>
      </c>
      <c r="HJ283">
        <v>61.1334</v>
      </c>
      <c r="HK283">
        <v>25.9896</v>
      </c>
      <c r="HL283">
        <v>1</v>
      </c>
      <c r="HM283">
        <v>-0.09585870000000001</v>
      </c>
      <c r="HN283">
        <v>4.16144</v>
      </c>
      <c r="HO283">
        <v>20.2271</v>
      </c>
      <c r="HP283">
        <v>5.21489</v>
      </c>
      <c r="HQ283">
        <v>11.98</v>
      </c>
      <c r="HR283">
        <v>4.96485</v>
      </c>
      <c r="HS283">
        <v>3.274</v>
      </c>
      <c r="HT283">
        <v>9999</v>
      </c>
      <c r="HU283">
        <v>9999</v>
      </c>
      <c r="HV283">
        <v>9999</v>
      </c>
      <c r="HW283">
        <v>936.9</v>
      </c>
      <c r="HX283">
        <v>1.86417</v>
      </c>
      <c r="HY283">
        <v>1.86011</v>
      </c>
      <c r="HZ283">
        <v>1.85834</v>
      </c>
      <c r="IA283">
        <v>1.85988</v>
      </c>
      <c r="IB283">
        <v>1.85989</v>
      </c>
      <c r="IC283">
        <v>1.85833</v>
      </c>
      <c r="ID283">
        <v>1.85733</v>
      </c>
      <c r="IE283">
        <v>1.85241</v>
      </c>
      <c r="IF283">
        <v>0</v>
      </c>
      <c r="IG283">
        <v>0</v>
      </c>
      <c r="IH283">
        <v>0</v>
      </c>
      <c r="II283">
        <v>0</v>
      </c>
      <c r="IJ283" t="s">
        <v>433</v>
      </c>
      <c r="IK283" t="s">
        <v>434</v>
      </c>
      <c r="IL283" t="s">
        <v>435</v>
      </c>
      <c r="IM283" t="s">
        <v>435</v>
      </c>
      <c r="IN283" t="s">
        <v>435</v>
      </c>
      <c r="IO283" t="s">
        <v>435</v>
      </c>
      <c r="IP283">
        <v>0</v>
      </c>
      <c r="IQ283">
        <v>100</v>
      </c>
      <c r="IR283">
        <v>100</v>
      </c>
      <c r="IS283">
        <v>-0.98</v>
      </c>
      <c r="IT283">
        <v>0.0278</v>
      </c>
      <c r="IU283">
        <v>-0.3228139330668147</v>
      </c>
      <c r="IV283">
        <v>-0.001399286051689175</v>
      </c>
      <c r="IW283">
        <v>1.297619083215453E-06</v>
      </c>
      <c r="IX283">
        <v>-4.997941095464379E-10</v>
      </c>
      <c r="IY283">
        <v>-0.005634625857734406</v>
      </c>
      <c r="IZ283">
        <v>-0.003512179546530375</v>
      </c>
      <c r="JA283">
        <v>0.0008073039280847738</v>
      </c>
      <c r="JB283">
        <v>-5.485301315548657E-06</v>
      </c>
      <c r="JC283">
        <v>2</v>
      </c>
      <c r="JD283">
        <v>1997</v>
      </c>
      <c r="JE283">
        <v>1</v>
      </c>
      <c r="JF283">
        <v>25</v>
      </c>
      <c r="JG283">
        <v>945.2</v>
      </c>
      <c r="JH283">
        <v>945.4</v>
      </c>
      <c r="JI283">
        <v>2.67944</v>
      </c>
      <c r="JJ283">
        <v>2.62085</v>
      </c>
      <c r="JK283">
        <v>1.49658</v>
      </c>
      <c r="JL283">
        <v>2.39014</v>
      </c>
      <c r="JM283">
        <v>1.54907</v>
      </c>
      <c r="JN283">
        <v>2.33154</v>
      </c>
      <c r="JO283">
        <v>34.7608</v>
      </c>
      <c r="JP283">
        <v>24.1751</v>
      </c>
      <c r="JQ283">
        <v>18</v>
      </c>
      <c r="JR283">
        <v>489.619</v>
      </c>
      <c r="JS283">
        <v>512.073</v>
      </c>
      <c r="JT283">
        <v>15.1771</v>
      </c>
      <c r="JU283">
        <v>25.9004</v>
      </c>
      <c r="JV283">
        <v>29.9998</v>
      </c>
      <c r="JW283">
        <v>26.0771</v>
      </c>
      <c r="JX283">
        <v>26.0465</v>
      </c>
      <c r="JY283">
        <v>53.7751</v>
      </c>
      <c r="JZ283">
        <v>34.6313</v>
      </c>
      <c r="KA283">
        <v>31.353</v>
      </c>
      <c r="KB283">
        <v>15.1845</v>
      </c>
      <c r="KC283">
        <v>1222.29</v>
      </c>
      <c r="KD283">
        <v>9.2563</v>
      </c>
      <c r="KE283">
        <v>100.523</v>
      </c>
      <c r="KF283">
        <v>100.936</v>
      </c>
    </row>
    <row r="284" spans="1:292">
      <c r="A284">
        <v>266</v>
      </c>
      <c r="B284">
        <v>1679513160</v>
      </c>
      <c r="C284">
        <v>4572.5</v>
      </c>
      <c r="D284" t="s">
        <v>966</v>
      </c>
      <c r="E284" t="s">
        <v>967</v>
      </c>
      <c r="F284">
        <v>5</v>
      </c>
      <c r="G284" t="s">
        <v>821</v>
      </c>
      <c r="H284">
        <v>1679513152.5</v>
      </c>
      <c r="I284">
        <f>(J284)/1000</f>
        <v>0</v>
      </c>
      <c r="J284">
        <f>IF(DO284, AM284, AG284)</f>
        <v>0</v>
      </c>
      <c r="K284">
        <f>IF(DO284, AH284, AF284)</f>
        <v>0</v>
      </c>
      <c r="L284">
        <f>DQ284 - IF(AT284&gt;1, K284*DK284*100.0/(AV284*EE284), 0)</f>
        <v>0</v>
      </c>
      <c r="M284">
        <f>((S284-I284/2)*L284-K284)/(S284+I284/2)</f>
        <v>0</v>
      </c>
      <c r="N284">
        <f>M284*(DX284+DY284)/1000.0</f>
        <v>0</v>
      </c>
      <c r="O284">
        <f>(DQ284 - IF(AT284&gt;1, K284*DK284*100.0/(AV284*EE284), 0))*(DX284+DY284)/1000.0</f>
        <v>0</v>
      </c>
      <c r="P284">
        <f>2.0/((1/R284-1/Q284)+SIGN(R284)*SQRT((1/R284-1/Q284)*(1/R284-1/Q284) + 4*DL284/((DL284+1)*(DL284+1))*(2*1/R284*1/Q284-1/Q284*1/Q284)))</f>
        <v>0</v>
      </c>
      <c r="Q284">
        <f>IF(LEFT(DM284,1)&lt;&gt;"0",IF(LEFT(DM284,1)="1",3.0,DN284),$D$5+$E$5*(EE284*DX284/($K$5*1000))+$F$5*(EE284*DX284/($K$5*1000))*MAX(MIN(DK284,$J$5),$I$5)*MAX(MIN(DK284,$J$5),$I$5)+$G$5*MAX(MIN(DK284,$J$5),$I$5)*(EE284*DX284/($K$5*1000))+$H$5*(EE284*DX284/($K$5*1000))*(EE284*DX284/($K$5*1000)))</f>
        <v>0</v>
      </c>
      <c r="R284">
        <f>I284*(1000-(1000*0.61365*exp(17.502*V284/(240.97+V284))/(DX284+DY284)+DS284)/2)/(1000*0.61365*exp(17.502*V284/(240.97+V284))/(DX284+DY284)-DS284)</f>
        <v>0</v>
      </c>
      <c r="S284">
        <f>1/((DL284+1)/(P284/1.6)+1/(Q284/1.37)) + DL284/((DL284+1)/(P284/1.6) + DL284/(Q284/1.37))</f>
        <v>0</v>
      </c>
      <c r="T284">
        <f>(DG284*DJ284)</f>
        <v>0</v>
      </c>
      <c r="U284">
        <f>(DZ284+(T284+2*0.95*5.67E-8*(((DZ284+$B$9)+273)^4-(DZ284+273)^4)-44100*I284)/(1.84*29.3*Q284+8*0.95*5.67E-8*(DZ284+273)^3))</f>
        <v>0</v>
      </c>
      <c r="V284">
        <f>($C$9*EA284+$D$9*EB284+$E$9*U284)</f>
        <v>0</v>
      </c>
      <c r="W284">
        <f>0.61365*exp(17.502*V284/(240.97+V284))</f>
        <v>0</v>
      </c>
      <c r="X284">
        <f>(Y284/Z284*100)</f>
        <v>0</v>
      </c>
      <c r="Y284">
        <f>DS284*(DX284+DY284)/1000</f>
        <v>0</v>
      </c>
      <c r="Z284">
        <f>0.61365*exp(17.502*DZ284/(240.97+DZ284))</f>
        <v>0</v>
      </c>
      <c r="AA284">
        <f>(W284-DS284*(DX284+DY284)/1000)</f>
        <v>0</v>
      </c>
      <c r="AB284">
        <f>(-I284*44100)</f>
        <v>0</v>
      </c>
      <c r="AC284">
        <f>2*29.3*Q284*0.92*(DZ284-V284)</f>
        <v>0</v>
      </c>
      <c r="AD284">
        <f>2*0.95*5.67E-8*(((DZ284+$B$9)+273)^4-(V284+273)^4)</f>
        <v>0</v>
      </c>
      <c r="AE284">
        <f>T284+AD284+AB284+AC284</f>
        <v>0</v>
      </c>
      <c r="AF284">
        <f>DW284*AT284*(DR284-DQ284*(1000-AT284*DT284)/(1000-AT284*DS284))/(100*DK284)</f>
        <v>0</v>
      </c>
      <c r="AG284">
        <f>1000*DW284*AT284*(DS284-DT284)/(100*DK284*(1000-AT284*DS284))</f>
        <v>0</v>
      </c>
      <c r="AH284">
        <f>(AI284 - AJ284 - DX284*1E3/(8.314*(DZ284+273.15)) * AL284/DW284 * AK284) * DW284/(100*DK284) * (1000 - DT284)/1000</f>
        <v>0</v>
      </c>
      <c r="AI284">
        <v>1219.526103699676</v>
      </c>
      <c r="AJ284">
        <v>1199.820363636363</v>
      </c>
      <c r="AK284">
        <v>3.408902416490703</v>
      </c>
      <c r="AL284">
        <v>67.30913549146528</v>
      </c>
      <c r="AM284">
        <f>(AO284 - AN284 + DX284*1E3/(8.314*(DZ284+273.15)) * AQ284/DW284 * AP284) * DW284/(100*DK284) * 1000/(1000 - AO284)</f>
        <v>0</v>
      </c>
      <c r="AN284">
        <v>9.193796050693431</v>
      </c>
      <c r="AO284">
        <v>9.38702236363636</v>
      </c>
      <c r="AP284">
        <v>-1.220323121380148E-05</v>
      </c>
      <c r="AQ284">
        <v>94.11788988098148</v>
      </c>
      <c r="AR284">
        <v>0</v>
      </c>
      <c r="AS284">
        <v>0</v>
      </c>
      <c r="AT284">
        <f>IF(AR284*$H$15&gt;=AV284,1.0,(AV284/(AV284-AR284*$H$15)))</f>
        <v>0</v>
      </c>
      <c r="AU284">
        <f>(AT284-1)*100</f>
        <v>0</v>
      </c>
      <c r="AV284">
        <f>MAX(0,($B$15+$C$15*EE284)/(1+$D$15*EE284)*DX284/(DZ284+273)*$E$15)</f>
        <v>0</v>
      </c>
      <c r="AW284" t="s">
        <v>429</v>
      </c>
      <c r="AX284" t="s">
        <v>429</v>
      </c>
      <c r="AY284">
        <v>0</v>
      </c>
      <c r="AZ284">
        <v>0</v>
      </c>
      <c r="BA284">
        <f>1-AY284/AZ284</f>
        <v>0</v>
      </c>
      <c r="BB284">
        <v>0</v>
      </c>
      <c r="BC284" t="s">
        <v>429</v>
      </c>
      <c r="BD284" t="s">
        <v>429</v>
      </c>
      <c r="BE284">
        <v>0</v>
      </c>
      <c r="BF284">
        <v>0</v>
      </c>
      <c r="BG284">
        <f>1-BE284/BF284</f>
        <v>0</v>
      </c>
      <c r="BH284">
        <v>0.5</v>
      </c>
      <c r="BI284">
        <f>DH284</f>
        <v>0</v>
      </c>
      <c r="BJ284">
        <f>K284</f>
        <v>0</v>
      </c>
      <c r="BK284">
        <f>BG284*BH284*BI284</f>
        <v>0</v>
      </c>
      <c r="BL284">
        <f>(BJ284-BB284)/BI284</f>
        <v>0</v>
      </c>
      <c r="BM284">
        <f>(AZ284-BF284)/BF284</f>
        <v>0</v>
      </c>
      <c r="BN284">
        <f>AY284/(BA284+AY284/BF284)</f>
        <v>0</v>
      </c>
      <c r="BO284" t="s">
        <v>429</v>
      </c>
      <c r="BP284">
        <v>0</v>
      </c>
      <c r="BQ284">
        <f>IF(BP284&lt;&gt;0, BP284, BN284)</f>
        <v>0</v>
      </c>
      <c r="BR284">
        <f>1-BQ284/BF284</f>
        <v>0</v>
      </c>
      <c r="BS284">
        <f>(BF284-BE284)/(BF284-BQ284)</f>
        <v>0</v>
      </c>
      <c r="BT284">
        <f>(AZ284-BF284)/(AZ284-BQ284)</f>
        <v>0</v>
      </c>
      <c r="BU284">
        <f>(BF284-BE284)/(BF284-AY284)</f>
        <v>0</v>
      </c>
      <c r="BV284">
        <f>(AZ284-BF284)/(AZ284-AY284)</f>
        <v>0</v>
      </c>
      <c r="BW284">
        <f>(BS284*BQ284/BE284)</f>
        <v>0</v>
      </c>
      <c r="BX284">
        <f>(1-BW284)</f>
        <v>0</v>
      </c>
      <c r="DG284">
        <f>$B$13*EF284+$C$13*EG284+$F$13*ER284*(1-EU284)</f>
        <v>0</v>
      </c>
      <c r="DH284">
        <f>DG284*DI284</f>
        <v>0</v>
      </c>
      <c r="DI284">
        <f>($B$13*$D$11+$C$13*$D$11+$F$13*((FE284+EW284)/MAX(FE284+EW284+FF284, 0.1)*$I$11+FF284/MAX(FE284+EW284+FF284, 0.1)*$J$11))/($B$13+$C$13+$F$13)</f>
        <v>0</v>
      </c>
      <c r="DJ284">
        <f>($B$13*$K$11+$C$13*$K$11+$F$13*((FE284+EW284)/MAX(FE284+EW284+FF284, 0.1)*$P$11+FF284/MAX(FE284+EW284+FF284, 0.1)*$Q$11))/($B$13+$C$13+$F$13)</f>
        <v>0</v>
      </c>
      <c r="DK284">
        <v>2.18</v>
      </c>
      <c r="DL284">
        <v>0.5</v>
      </c>
      <c r="DM284" t="s">
        <v>430</v>
      </c>
      <c r="DN284">
        <v>2</v>
      </c>
      <c r="DO284" t="b">
        <v>1</v>
      </c>
      <c r="DP284">
        <v>1679513152.5</v>
      </c>
      <c r="DQ284">
        <v>1165.003703703704</v>
      </c>
      <c r="DR284">
        <v>1193.708148148148</v>
      </c>
      <c r="DS284">
        <v>9.394883333333334</v>
      </c>
      <c r="DT284">
        <v>9.208189629629629</v>
      </c>
      <c r="DU284">
        <v>1165.985925925926</v>
      </c>
      <c r="DV284">
        <v>9.367089999999999</v>
      </c>
      <c r="DW284">
        <v>500.0044444444444</v>
      </c>
      <c r="DX284">
        <v>89.94572592592591</v>
      </c>
      <c r="DY284">
        <v>0.09997106296296296</v>
      </c>
      <c r="DZ284">
        <v>18.93391481481481</v>
      </c>
      <c r="EA284">
        <v>19.98384814814815</v>
      </c>
      <c r="EB284">
        <v>999.9000000000001</v>
      </c>
      <c r="EC284">
        <v>0</v>
      </c>
      <c r="ED284">
        <v>0</v>
      </c>
      <c r="EE284">
        <v>10006.59518518519</v>
      </c>
      <c r="EF284">
        <v>0</v>
      </c>
      <c r="EG284">
        <v>12.45050740740741</v>
      </c>
      <c r="EH284">
        <v>-28.70637777777777</v>
      </c>
      <c r="EI284">
        <v>1176.051851851852</v>
      </c>
      <c r="EJ284">
        <v>1204.803333333333</v>
      </c>
      <c r="EK284">
        <v>0.186693</v>
      </c>
      <c r="EL284">
        <v>1193.708148148148</v>
      </c>
      <c r="EM284">
        <v>9.208189629629629</v>
      </c>
      <c r="EN284">
        <v>0.8450294444444444</v>
      </c>
      <c r="EO284">
        <v>0.8282372592592594</v>
      </c>
      <c r="EP284">
        <v>4.487097037037038</v>
      </c>
      <c r="EQ284">
        <v>4.200667407407408</v>
      </c>
      <c r="ER284">
        <v>2000.001111111111</v>
      </c>
      <c r="ES284">
        <v>0.9799973333333332</v>
      </c>
      <c r="ET284">
        <v>0.02000298518518519</v>
      </c>
      <c r="EU284">
        <v>0</v>
      </c>
      <c r="EV284">
        <v>201.4424074074074</v>
      </c>
      <c r="EW284">
        <v>5.00078</v>
      </c>
      <c r="EX284">
        <v>3972.543333333333</v>
      </c>
      <c r="EY284">
        <v>16379.61481481482</v>
      </c>
      <c r="EZ284">
        <v>37.391</v>
      </c>
      <c r="FA284">
        <v>38.67551851851852</v>
      </c>
      <c r="FB284">
        <v>38.49511111111111</v>
      </c>
      <c r="FC284">
        <v>37.92103703703704</v>
      </c>
      <c r="FD284">
        <v>37.93725925925925</v>
      </c>
      <c r="FE284">
        <v>1955.091111111111</v>
      </c>
      <c r="FF284">
        <v>39.91</v>
      </c>
      <c r="FG284">
        <v>0</v>
      </c>
      <c r="FH284">
        <v>1679513142.4</v>
      </c>
      <c r="FI284">
        <v>0</v>
      </c>
      <c r="FJ284">
        <v>201.45508</v>
      </c>
      <c r="FK284">
        <v>0.001846146926448145</v>
      </c>
      <c r="FL284">
        <v>-7.172307691956891</v>
      </c>
      <c r="FM284">
        <v>3972.4676</v>
      </c>
      <c r="FN284">
        <v>15</v>
      </c>
      <c r="FO284">
        <v>0</v>
      </c>
      <c r="FP284" t="s">
        <v>431</v>
      </c>
      <c r="FQ284">
        <v>1679456443.1</v>
      </c>
      <c r="FR284">
        <v>1679456433.1</v>
      </c>
      <c r="FS284">
        <v>0</v>
      </c>
      <c r="FT284">
        <v>-0.109</v>
      </c>
      <c r="FU284">
        <v>0.019</v>
      </c>
      <c r="FV284">
        <v>-0.823</v>
      </c>
      <c r="FW284">
        <v>0.271</v>
      </c>
      <c r="FX284">
        <v>420</v>
      </c>
      <c r="FY284">
        <v>24</v>
      </c>
      <c r="FZ284">
        <v>0.71</v>
      </c>
      <c r="GA284">
        <v>0.25</v>
      </c>
      <c r="GB284">
        <v>-28.6642625</v>
      </c>
      <c r="GC284">
        <v>-0.7109549718572669</v>
      </c>
      <c r="GD284">
        <v>0.110989347884155</v>
      </c>
      <c r="GE284">
        <v>0</v>
      </c>
      <c r="GF284">
        <v>0.179343625</v>
      </c>
      <c r="GG284">
        <v>0.1583475534709191</v>
      </c>
      <c r="GH284">
        <v>0.02191904044511016</v>
      </c>
      <c r="GI284">
        <v>1</v>
      </c>
      <c r="GJ284">
        <v>1</v>
      </c>
      <c r="GK284">
        <v>2</v>
      </c>
      <c r="GL284" t="s">
        <v>432</v>
      </c>
      <c r="GM284">
        <v>3.10113</v>
      </c>
      <c r="GN284">
        <v>2.73536</v>
      </c>
      <c r="GO284">
        <v>0.179076</v>
      </c>
      <c r="GP284">
        <v>0.181744</v>
      </c>
      <c r="GQ284">
        <v>0.0542021</v>
      </c>
      <c r="GR284">
        <v>0.0540422</v>
      </c>
      <c r="GS284">
        <v>21143.6</v>
      </c>
      <c r="GT284">
        <v>20810.7</v>
      </c>
      <c r="GU284">
        <v>26293.8</v>
      </c>
      <c r="GV284">
        <v>25761.5</v>
      </c>
      <c r="GW284">
        <v>39954.7</v>
      </c>
      <c r="GX284">
        <v>37210.4</v>
      </c>
      <c r="GY284">
        <v>46011.8</v>
      </c>
      <c r="GZ284">
        <v>42547.1</v>
      </c>
      <c r="HA284">
        <v>1.9203</v>
      </c>
      <c r="HB284">
        <v>1.937</v>
      </c>
      <c r="HC284">
        <v>0.0182539</v>
      </c>
      <c r="HD284">
        <v>0</v>
      </c>
      <c r="HE284">
        <v>19.6785</v>
      </c>
      <c r="HF284">
        <v>999.9</v>
      </c>
      <c r="HG284">
        <v>32.5</v>
      </c>
      <c r="HH284">
        <v>29.8</v>
      </c>
      <c r="HI284">
        <v>15.2191</v>
      </c>
      <c r="HJ284">
        <v>61.1734</v>
      </c>
      <c r="HK284">
        <v>25.8373</v>
      </c>
      <c r="HL284">
        <v>1</v>
      </c>
      <c r="HM284">
        <v>-0.0963516</v>
      </c>
      <c r="HN284">
        <v>4.152</v>
      </c>
      <c r="HO284">
        <v>20.2274</v>
      </c>
      <c r="HP284">
        <v>5.21504</v>
      </c>
      <c r="HQ284">
        <v>11.98</v>
      </c>
      <c r="HR284">
        <v>4.96485</v>
      </c>
      <c r="HS284">
        <v>3.27397</v>
      </c>
      <c r="HT284">
        <v>9999</v>
      </c>
      <c r="HU284">
        <v>9999</v>
      </c>
      <c r="HV284">
        <v>9999</v>
      </c>
      <c r="HW284">
        <v>936.9</v>
      </c>
      <c r="HX284">
        <v>1.86417</v>
      </c>
      <c r="HY284">
        <v>1.86013</v>
      </c>
      <c r="HZ284">
        <v>1.85837</v>
      </c>
      <c r="IA284">
        <v>1.85989</v>
      </c>
      <c r="IB284">
        <v>1.85989</v>
      </c>
      <c r="IC284">
        <v>1.85834</v>
      </c>
      <c r="ID284">
        <v>1.85733</v>
      </c>
      <c r="IE284">
        <v>1.85241</v>
      </c>
      <c r="IF284">
        <v>0</v>
      </c>
      <c r="IG284">
        <v>0</v>
      </c>
      <c r="IH284">
        <v>0</v>
      </c>
      <c r="II284">
        <v>0</v>
      </c>
      <c r="IJ284" t="s">
        <v>433</v>
      </c>
      <c r="IK284" t="s">
        <v>434</v>
      </c>
      <c r="IL284" t="s">
        <v>435</v>
      </c>
      <c r="IM284" t="s">
        <v>435</v>
      </c>
      <c r="IN284" t="s">
        <v>435</v>
      </c>
      <c r="IO284" t="s">
        <v>435</v>
      </c>
      <c r="IP284">
        <v>0</v>
      </c>
      <c r="IQ284">
        <v>100</v>
      </c>
      <c r="IR284">
        <v>100</v>
      </c>
      <c r="IS284">
        <v>-1</v>
      </c>
      <c r="IT284">
        <v>0.0277</v>
      </c>
      <c r="IU284">
        <v>-0.3228139330668147</v>
      </c>
      <c r="IV284">
        <v>-0.001399286051689175</v>
      </c>
      <c r="IW284">
        <v>1.297619083215453E-06</v>
      </c>
      <c r="IX284">
        <v>-4.997941095464379E-10</v>
      </c>
      <c r="IY284">
        <v>-0.005634625857734406</v>
      </c>
      <c r="IZ284">
        <v>-0.003512179546530375</v>
      </c>
      <c r="JA284">
        <v>0.0008073039280847738</v>
      </c>
      <c r="JB284">
        <v>-5.485301315548657E-06</v>
      </c>
      <c r="JC284">
        <v>2</v>
      </c>
      <c r="JD284">
        <v>1997</v>
      </c>
      <c r="JE284">
        <v>1</v>
      </c>
      <c r="JF284">
        <v>25</v>
      </c>
      <c r="JG284">
        <v>945.3</v>
      </c>
      <c r="JH284">
        <v>945.4</v>
      </c>
      <c r="JI284">
        <v>2.70752</v>
      </c>
      <c r="JJ284">
        <v>2.61719</v>
      </c>
      <c r="JK284">
        <v>1.49658</v>
      </c>
      <c r="JL284">
        <v>2.39014</v>
      </c>
      <c r="JM284">
        <v>1.54907</v>
      </c>
      <c r="JN284">
        <v>2.323</v>
      </c>
      <c r="JO284">
        <v>34.7379</v>
      </c>
      <c r="JP284">
        <v>24.1751</v>
      </c>
      <c r="JQ284">
        <v>18</v>
      </c>
      <c r="JR284">
        <v>489.606</v>
      </c>
      <c r="JS284">
        <v>512.25</v>
      </c>
      <c r="JT284">
        <v>15.1881</v>
      </c>
      <c r="JU284">
        <v>25.8973</v>
      </c>
      <c r="JV284">
        <v>29.9997</v>
      </c>
      <c r="JW284">
        <v>26.0737</v>
      </c>
      <c r="JX284">
        <v>26.0439</v>
      </c>
      <c r="JY284">
        <v>54.3228</v>
      </c>
      <c r="JZ284">
        <v>34.6313</v>
      </c>
      <c r="KA284">
        <v>31.353</v>
      </c>
      <c r="KB284">
        <v>15.1942</v>
      </c>
      <c r="KC284">
        <v>1242.33</v>
      </c>
      <c r="KD284">
        <v>9.2563</v>
      </c>
      <c r="KE284">
        <v>100.524</v>
      </c>
      <c r="KF284">
        <v>100.936</v>
      </c>
    </row>
    <row r="285" spans="1:292">
      <c r="A285">
        <v>267</v>
      </c>
      <c r="B285">
        <v>1679513165</v>
      </c>
      <c r="C285">
        <v>4577.5</v>
      </c>
      <c r="D285" t="s">
        <v>968</v>
      </c>
      <c r="E285" t="s">
        <v>969</v>
      </c>
      <c r="F285">
        <v>5</v>
      </c>
      <c r="G285" t="s">
        <v>821</v>
      </c>
      <c r="H285">
        <v>1679513157.214286</v>
      </c>
      <c r="I285">
        <f>(J285)/1000</f>
        <v>0</v>
      </c>
      <c r="J285">
        <f>IF(DO285, AM285, AG285)</f>
        <v>0</v>
      </c>
      <c r="K285">
        <f>IF(DO285, AH285, AF285)</f>
        <v>0</v>
      </c>
      <c r="L285">
        <f>DQ285 - IF(AT285&gt;1, K285*DK285*100.0/(AV285*EE285), 0)</f>
        <v>0</v>
      </c>
      <c r="M285">
        <f>((S285-I285/2)*L285-K285)/(S285+I285/2)</f>
        <v>0</v>
      </c>
      <c r="N285">
        <f>M285*(DX285+DY285)/1000.0</f>
        <v>0</v>
      </c>
      <c r="O285">
        <f>(DQ285 - IF(AT285&gt;1, K285*DK285*100.0/(AV285*EE285), 0))*(DX285+DY285)/1000.0</f>
        <v>0</v>
      </c>
      <c r="P285">
        <f>2.0/((1/R285-1/Q285)+SIGN(R285)*SQRT((1/R285-1/Q285)*(1/R285-1/Q285) + 4*DL285/((DL285+1)*(DL285+1))*(2*1/R285*1/Q285-1/Q285*1/Q285)))</f>
        <v>0</v>
      </c>
      <c r="Q285">
        <f>IF(LEFT(DM285,1)&lt;&gt;"0",IF(LEFT(DM285,1)="1",3.0,DN285),$D$5+$E$5*(EE285*DX285/($K$5*1000))+$F$5*(EE285*DX285/($K$5*1000))*MAX(MIN(DK285,$J$5),$I$5)*MAX(MIN(DK285,$J$5),$I$5)+$G$5*MAX(MIN(DK285,$J$5),$I$5)*(EE285*DX285/($K$5*1000))+$H$5*(EE285*DX285/($K$5*1000))*(EE285*DX285/($K$5*1000)))</f>
        <v>0</v>
      </c>
      <c r="R285">
        <f>I285*(1000-(1000*0.61365*exp(17.502*V285/(240.97+V285))/(DX285+DY285)+DS285)/2)/(1000*0.61365*exp(17.502*V285/(240.97+V285))/(DX285+DY285)-DS285)</f>
        <v>0</v>
      </c>
      <c r="S285">
        <f>1/((DL285+1)/(P285/1.6)+1/(Q285/1.37)) + DL285/((DL285+1)/(P285/1.6) + DL285/(Q285/1.37))</f>
        <v>0</v>
      </c>
      <c r="T285">
        <f>(DG285*DJ285)</f>
        <v>0</v>
      </c>
      <c r="U285">
        <f>(DZ285+(T285+2*0.95*5.67E-8*(((DZ285+$B$9)+273)^4-(DZ285+273)^4)-44100*I285)/(1.84*29.3*Q285+8*0.95*5.67E-8*(DZ285+273)^3))</f>
        <v>0</v>
      </c>
      <c r="V285">
        <f>($C$9*EA285+$D$9*EB285+$E$9*U285)</f>
        <v>0</v>
      </c>
      <c r="W285">
        <f>0.61365*exp(17.502*V285/(240.97+V285))</f>
        <v>0</v>
      </c>
      <c r="X285">
        <f>(Y285/Z285*100)</f>
        <v>0</v>
      </c>
      <c r="Y285">
        <f>DS285*(DX285+DY285)/1000</f>
        <v>0</v>
      </c>
      <c r="Z285">
        <f>0.61365*exp(17.502*DZ285/(240.97+DZ285))</f>
        <v>0</v>
      </c>
      <c r="AA285">
        <f>(W285-DS285*(DX285+DY285)/1000)</f>
        <v>0</v>
      </c>
      <c r="AB285">
        <f>(-I285*44100)</f>
        <v>0</v>
      </c>
      <c r="AC285">
        <f>2*29.3*Q285*0.92*(DZ285-V285)</f>
        <v>0</v>
      </c>
      <c r="AD285">
        <f>2*0.95*5.67E-8*(((DZ285+$B$9)+273)^4-(V285+273)^4)</f>
        <v>0</v>
      </c>
      <c r="AE285">
        <f>T285+AD285+AB285+AC285</f>
        <v>0</v>
      </c>
      <c r="AF285">
        <f>DW285*AT285*(DR285-DQ285*(1000-AT285*DT285)/(1000-AT285*DS285))/(100*DK285)</f>
        <v>0</v>
      </c>
      <c r="AG285">
        <f>1000*DW285*AT285*(DS285-DT285)/(100*DK285*(1000-AT285*DS285))</f>
        <v>0</v>
      </c>
      <c r="AH285">
        <f>(AI285 - AJ285 - DX285*1E3/(8.314*(DZ285+273.15)) * AL285/DW285 * AK285) * DW285/(100*DK285) * (1000 - DT285)/1000</f>
        <v>0</v>
      </c>
      <c r="AI285">
        <v>1236.42930029413</v>
      </c>
      <c r="AJ285">
        <v>1216.700363636364</v>
      </c>
      <c r="AK285">
        <v>3.379080036221265</v>
      </c>
      <c r="AL285">
        <v>67.30913549146528</v>
      </c>
      <c r="AM285">
        <f>(AO285 - AN285 + DX285*1E3/(8.314*(DZ285+273.15)) * AQ285/DW285 * AP285) * DW285/(100*DK285) * 1000/(1000 - AO285)</f>
        <v>0</v>
      </c>
      <c r="AN285">
        <v>9.194853387488441</v>
      </c>
      <c r="AO285">
        <v>9.383338969696965</v>
      </c>
      <c r="AP285">
        <v>-4.214082752506399E-06</v>
      </c>
      <c r="AQ285">
        <v>94.11788988098148</v>
      </c>
      <c r="AR285">
        <v>0</v>
      </c>
      <c r="AS285">
        <v>0</v>
      </c>
      <c r="AT285">
        <f>IF(AR285*$H$15&gt;=AV285,1.0,(AV285/(AV285-AR285*$H$15)))</f>
        <v>0</v>
      </c>
      <c r="AU285">
        <f>(AT285-1)*100</f>
        <v>0</v>
      </c>
      <c r="AV285">
        <f>MAX(0,($B$15+$C$15*EE285)/(1+$D$15*EE285)*DX285/(DZ285+273)*$E$15)</f>
        <v>0</v>
      </c>
      <c r="AW285" t="s">
        <v>429</v>
      </c>
      <c r="AX285" t="s">
        <v>429</v>
      </c>
      <c r="AY285">
        <v>0</v>
      </c>
      <c r="AZ285">
        <v>0</v>
      </c>
      <c r="BA285">
        <f>1-AY285/AZ285</f>
        <v>0</v>
      </c>
      <c r="BB285">
        <v>0</v>
      </c>
      <c r="BC285" t="s">
        <v>429</v>
      </c>
      <c r="BD285" t="s">
        <v>429</v>
      </c>
      <c r="BE285">
        <v>0</v>
      </c>
      <c r="BF285">
        <v>0</v>
      </c>
      <c r="BG285">
        <f>1-BE285/BF285</f>
        <v>0</v>
      </c>
      <c r="BH285">
        <v>0.5</v>
      </c>
      <c r="BI285">
        <f>DH285</f>
        <v>0</v>
      </c>
      <c r="BJ285">
        <f>K285</f>
        <v>0</v>
      </c>
      <c r="BK285">
        <f>BG285*BH285*BI285</f>
        <v>0</v>
      </c>
      <c r="BL285">
        <f>(BJ285-BB285)/BI285</f>
        <v>0</v>
      </c>
      <c r="BM285">
        <f>(AZ285-BF285)/BF285</f>
        <v>0</v>
      </c>
      <c r="BN285">
        <f>AY285/(BA285+AY285/BF285)</f>
        <v>0</v>
      </c>
      <c r="BO285" t="s">
        <v>429</v>
      </c>
      <c r="BP285">
        <v>0</v>
      </c>
      <c r="BQ285">
        <f>IF(BP285&lt;&gt;0, BP285, BN285)</f>
        <v>0</v>
      </c>
      <c r="BR285">
        <f>1-BQ285/BF285</f>
        <v>0</v>
      </c>
      <c r="BS285">
        <f>(BF285-BE285)/(BF285-BQ285)</f>
        <v>0</v>
      </c>
      <c r="BT285">
        <f>(AZ285-BF285)/(AZ285-BQ285)</f>
        <v>0</v>
      </c>
      <c r="BU285">
        <f>(BF285-BE285)/(BF285-AY285)</f>
        <v>0</v>
      </c>
      <c r="BV285">
        <f>(AZ285-BF285)/(AZ285-AY285)</f>
        <v>0</v>
      </c>
      <c r="BW285">
        <f>(BS285*BQ285/BE285)</f>
        <v>0</v>
      </c>
      <c r="BX285">
        <f>(1-BW285)</f>
        <v>0</v>
      </c>
      <c r="DG285">
        <f>$B$13*EF285+$C$13*EG285+$F$13*ER285*(1-EU285)</f>
        <v>0</v>
      </c>
      <c r="DH285">
        <f>DG285*DI285</f>
        <v>0</v>
      </c>
      <c r="DI285">
        <f>($B$13*$D$11+$C$13*$D$11+$F$13*((FE285+EW285)/MAX(FE285+EW285+FF285, 0.1)*$I$11+FF285/MAX(FE285+EW285+FF285, 0.1)*$J$11))/($B$13+$C$13+$F$13)</f>
        <v>0</v>
      </c>
      <c r="DJ285">
        <f>($B$13*$K$11+$C$13*$K$11+$F$13*((FE285+EW285)/MAX(FE285+EW285+FF285, 0.1)*$P$11+FF285/MAX(FE285+EW285+FF285, 0.1)*$Q$11))/($B$13+$C$13+$F$13)</f>
        <v>0</v>
      </c>
      <c r="DK285">
        <v>2.18</v>
      </c>
      <c r="DL285">
        <v>0.5</v>
      </c>
      <c r="DM285" t="s">
        <v>430</v>
      </c>
      <c r="DN285">
        <v>2</v>
      </c>
      <c r="DO285" t="b">
        <v>1</v>
      </c>
      <c r="DP285">
        <v>1679513157.214286</v>
      </c>
      <c r="DQ285">
        <v>1180.833928571429</v>
      </c>
      <c r="DR285">
        <v>1209.529642857143</v>
      </c>
      <c r="DS285">
        <v>9.391984285714285</v>
      </c>
      <c r="DT285">
        <v>9.196106785714283</v>
      </c>
      <c r="DU285">
        <v>1181.822857142857</v>
      </c>
      <c r="DV285">
        <v>9.364220000000001</v>
      </c>
      <c r="DW285">
        <v>500.0116428571428</v>
      </c>
      <c r="DX285">
        <v>89.94448928571428</v>
      </c>
      <c r="DY285">
        <v>0.1000271642857143</v>
      </c>
      <c r="DZ285">
        <v>18.93182142857142</v>
      </c>
      <c r="EA285">
        <v>19.98473571428572</v>
      </c>
      <c r="EB285">
        <v>999.9000000000002</v>
      </c>
      <c r="EC285">
        <v>0</v>
      </c>
      <c r="ED285">
        <v>0</v>
      </c>
      <c r="EE285">
        <v>10003.09607142857</v>
      </c>
      <c r="EF285">
        <v>0</v>
      </c>
      <c r="EG285">
        <v>12.45443214285714</v>
      </c>
      <c r="EH285">
        <v>-28.69713928571429</v>
      </c>
      <c r="EI285">
        <v>1192.027857142857</v>
      </c>
      <c r="EJ285">
        <v>1220.756428571429</v>
      </c>
      <c r="EK285">
        <v>0.1958775714285715</v>
      </c>
      <c r="EL285">
        <v>1209.529642857143</v>
      </c>
      <c r="EM285">
        <v>9.196106785714283</v>
      </c>
      <c r="EN285">
        <v>0.8447571785714285</v>
      </c>
      <c r="EO285">
        <v>0.8271391071428571</v>
      </c>
      <c r="EP285">
        <v>4.482491428571429</v>
      </c>
      <c r="EQ285">
        <v>4.181782857142857</v>
      </c>
      <c r="ER285">
        <v>1999.989285714286</v>
      </c>
      <c r="ES285">
        <v>0.9799970357142855</v>
      </c>
      <c r="ET285">
        <v>0.02000328571428572</v>
      </c>
      <c r="EU285">
        <v>0</v>
      </c>
      <c r="EV285">
        <v>201.4425000000001</v>
      </c>
      <c r="EW285">
        <v>5.00078</v>
      </c>
      <c r="EX285">
        <v>3972.087142857144</v>
      </c>
      <c r="EY285">
        <v>16379.525</v>
      </c>
      <c r="EZ285">
        <v>37.35471428571428</v>
      </c>
      <c r="FA285">
        <v>38.66042857142857</v>
      </c>
      <c r="FB285">
        <v>38.36353571428571</v>
      </c>
      <c r="FC285">
        <v>37.89703571428571</v>
      </c>
      <c r="FD285">
        <v>37.89928571428571</v>
      </c>
      <c r="FE285">
        <v>1955.079285714286</v>
      </c>
      <c r="FF285">
        <v>39.91</v>
      </c>
      <c r="FG285">
        <v>0</v>
      </c>
      <c r="FH285">
        <v>1679513147.2</v>
      </c>
      <c r="FI285">
        <v>0</v>
      </c>
      <c r="FJ285">
        <v>201.44652</v>
      </c>
      <c r="FK285">
        <v>0.04584614509212461</v>
      </c>
      <c r="FL285">
        <v>-7.837692313011257</v>
      </c>
      <c r="FM285">
        <v>3971.955199999999</v>
      </c>
      <c r="FN285">
        <v>15</v>
      </c>
      <c r="FO285">
        <v>0</v>
      </c>
      <c r="FP285" t="s">
        <v>431</v>
      </c>
      <c r="FQ285">
        <v>1679456443.1</v>
      </c>
      <c r="FR285">
        <v>1679456433.1</v>
      </c>
      <c r="FS285">
        <v>0</v>
      </c>
      <c r="FT285">
        <v>-0.109</v>
      </c>
      <c r="FU285">
        <v>0.019</v>
      </c>
      <c r="FV285">
        <v>-0.823</v>
      </c>
      <c r="FW285">
        <v>0.271</v>
      </c>
      <c r="FX285">
        <v>420</v>
      </c>
      <c r="FY285">
        <v>24</v>
      </c>
      <c r="FZ285">
        <v>0.71</v>
      </c>
      <c r="GA285">
        <v>0.25</v>
      </c>
      <c r="GB285">
        <v>-28.697965</v>
      </c>
      <c r="GC285">
        <v>-0.06346491557210712</v>
      </c>
      <c r="GD285">
        <v>0.0848047273151679</v>
      </c>
      <c r="GE285">
        <v>1</v>
      </c>
      <c r="GF285">
        <v>0.1860065</v>
      </c>
      <c r="GG285">
        <v>0.1220493208255154</v>
      </c>
      <c r="GH285">
        <v>0.01866153682176256</v>
      </c>
      <c r="GI285">
        <v>1</v>
      </c>
      <c r="GJ285">
        <v>2</v>
      </c>
      <c r="GK285">
        <v>2</v>
      </c>
      <c r="GL285" t="s">
        <v>476</v>
      </c>
      <c r="GM285">
        <v>3.10109</v>
      </c>
      <c r="GN285">
        <v>2.73536</v>
      </c>
      <c r="GO285">
        <v>0.180628</v>
      </c>
      <c r="GP285">
        <v>0.183262</v>
      </c>
      <c r="GQ285">
        <v>0.0541894</v>
      </c>
      <c r="GR285">
        <v>0.0540382</v>
      </c>
      <c r="GS285">
        <v>21103.8</v>
      </c>
      <c r="GT285">
        <v>20772.3</v>
      </c>
      <c r="GU285">
        <v>26293.9</v>
      </c>
      <c r="GV285">
        <v>25761.7</v>
      </c>
      <c r="GW285">
        <v>39955.5</v>
      </c>
      <c r="GX285">
        <v>37210.9</v>
      </c>
      <c r="GY285">
        <v>46011.8</v>
      </c>
      <c r="GZ285">
        <v>42547.2</v>
      </c>
      <c r="HA285">
        <v>1.92013</v>
      </c>
      <c r="HB285">
        <v>1.937</v>
      </c>
      <c r="HC285">
        <v>0.0188686</v>
      </c>
      <c r="HD285">
        <v>0</v>
      </c>
      <c r="HE285">
        <v>19.6787</v>
      </c>
      <c r="HF285">
        <v>999.9</v>
      </c>
      <c r="HG285">
        <v>32.4</v>
      </c>
      <c r="HH285">
        <v>29.8</v>
      </c>
      <c r="HI285">
        <v>15.1716</v>
      </c>
      <c r="HJ285">
        <v>60.5834</v>
      </c>
      <c r="HK285">
        <v>25.8454</v>
      </c>
      <c r="HL285">
        <v>1</v>
      </c>
      <c r="HM285">
        <v>-0.0965371</v>
      </c>
      <c r="HN285">
        <v>4.12757</v>
      </c>
      <c r="HO285">
        <v>20.2279</v>
      </c>
      <c r="HP285">
        <v>5.21415</v>
      </c>
      <c r="HQ285">
        <v>11.98</v>
      </c>
      <c r="HR285">
        <v>4.9648</v>
      </c>
      <c r="HS285">
        <v>3.27395</v>
      </c>
      <c r="HT285">
        <v>9999</v>
      </c>
      <c r="HU285">
        <v>9999</v>
      </c>
      <c r="HV285">
        <v>9999</v>
      </c>
      <c r="HW285">
        <v>936.9</v>
      </c>
      <c r="HX285">
        <v>1.86417</v>
      </c>
      <c r="HY285">
        <v>1.86017</v>
      </c>
      <c r="HZ285">
        <v>1.85837</v>
      </c>
      <c r="IA285">
        <v>1.85988</v>
      </c>
      <c r="IB285">
        <v>1.85989</v>
      </c>
      <c r="IC285">
        <v>1.85834</v>
      </c>
      <c r="ID285">
        <v>1.85734</v>
      </c>
      <c r="IE285">
        <v>1.85238</v>
      </c>
      <c r="IF285">
        <v>0</v>
      </c>
      <c r="IG285">
        <v>0</v>
      </c>
      <c r="IH285">
        <v>0</v>
      </c>
      <c r="II285">
        <v>0</v>
      </c>
      <c r="IJ285" t="s">
        <v>433</v>
      </c>
      <c r="IK285" t="s">
        <v>434</v>
      </c>
      <c r="IL285" t="s">
        <v>435</v>
      </c>
      <c r="IM285" t="s">
        <v>435</v>
      </c>
      <c r="IN285" t="s">
        <v>435</v>
      </c>
      <c r="IO285" t="s">
        <v>435</v>
      </c>
      <c r="IP285">
        <v>0</v>
      </c>
      <c r="IQ285">
        <v>100</v>
      </c>
      <c r="IR285">
        <v>100</v>
      </c>
      <c r="IS285">
        <v>-1</v>
      </c>
      <c r="IT285">
        <v>0.0277</v>
      </c>
      <c r="IU285">
        <v>-0.3228139330668147</v>
      </c>
      <c r="IV285">
        <v>-0.001399286051689175</v>
      </c>
      <c r="IW285">
        <v>1.297619083215453E-06</v>
      </c>
      <c r="IX285">
        <v>-4.997941095464379E-10</v>
      </c>
      <c r="IY285">
        <v>-0.005634625857734406</v>
      </c>
      <c r="IZ285">
        <v>-0.003512179546530375</v>
      </c>
      <c r="JA285">
        <v>0.0008073039280847738</v>
      </c>
      <c r="JB285">
        <v>-5.485301315548657E-06</v>
      </c>
      <c r="JC285">
        <v>2</v>
      </c>
      <c r="JD285">
        <v>1997</v>
      </c>
      <c r="JE285">
        <v>1</v>
      </c>
      <c r="JF285">
        <v>25</v>
      </c>
      <c r="JG285">
        <v>945.4</v>
      </c>
      <c r="JH285">
        <v>945.5</v>
      </c>
      <c r="JI285">
        <v>2.73926</v>
      </c>
      <c r="JJ285">
        <v>2.60864</v>
      </c>
      <c r="JK285">
        <v>1.49658</v>
      </c>
      <c r="JL285">
        <v>2.39014</v>
      </c>
      <c r="JM285">
        <v>1.54907</v>
      </c>
      <c r="JN285">
        <v>2.35474</v>
      </c>
      <c r="JO285">
        <v>34.7608</v>
      </c>
      <c r="JP285">
        <v>24.1838</v>
      </c>
      <c r="JQ285">
        <v>18</v>
      </c>
      <c r="JR285">
        <v>489.474</v>
      </c>
      <c r="JS285">
        <v>512.2140000000001</v>
      </c>
      <c r="JT285">
        <v>15.1983</v>
      </c>
      <c r="JU285">
        <v>25.8939</v>
      </c>
      <c r="JV285">
        <v>29.9998</v>
      </c>
      <c r="JW285">
        <v>26.07</v>
      </c>
      <c r="JX285">
        <v>26.04</v>
      </c>
      <c r="JY285">
        <v>54.9522</v>
      </c>
      <c r="JZ285">
        <v>34.351</v>
      </c>
      <c r="KA285">
        <v>30.9806</v>
      </c>
      <c r="KB285">
        <v>15.2065</v>
      </c>
      <c r="KC285">
        <v>1255.69</v>
      </c>
      <c r="KD285">
        <v>9.2563</v>
      </c>
      <c r="KE285">
        <v>100.524</v>
      </c>
      <c r="KF285">
        <v>100.937</v>
      </c>
    </row>
    <row r="286" spans="1:292">
      <c r="A286">
        <v>268</v>
      </c>
      <c r="B286">
        <v>1679513170</v>
      </c>
      <c r="C286">
        <v>4582.5</v>
      </c>
      <c r="D286" t="s">
        <v>970</v>
      </c>
      <c r="E286" t="s">
        <v>971</v>
      </c>
      <c r="F286">
        <v>5</v>
      </c>
      <c r="G286" t="s">
        <v>821</v>
      </c>
      <c r="H286">
        <v>1679513162.5</v>
      </c>
      <c r="I286">
        <f>(J286)/1000</f>
        <v>0</v>
      </c>
      <c r="J286">
        <f>IF(DO286, AM286, AG286)</f>
        <v>0</v>
      </c>
      <c r="K286">
        <f>IF(DO286, AH286, AF286)</f>
        <v>0</v>
      </c>
      <c r="L286">
        <f>DQ286 - IF(AT286&gt;1, K286*DK286*100.0/(AV286*EE286), 0)</f>
        <v>0</v>
      </c>
      <c r="M286">
        <f>((S286-I286/2)*L286-K286)/(S286+I286/2)</f>
        <v>0</v>
      </c>
      <c r="N286">
        <f>M286*(DX286+DY286)/1000.0</f>
        <v>0</v>
      </c>
      <c r="O286">
        <f>(DQ286 - IF(AT286&gt;1, K286*DK286*100.0/(AV286*EE286), 0))*(DX286+DY286)/1000.0</f>
        <v>0</v>
      </c>
      <c r="P286">
        <f>2.0/((1/R286-1/Q286)+SIGN(R286)*SQRT((1/R286-1/Q286)*(1/R286-1/Q286) + 4*DL286/((DL286+1)*(DL286+1))*(2*1/R286*1/Q286-1/Q286*1/Q286)))</f>
        <v>0</v>
      </c>
      <c r="Q286">
        <f>IF(LEFT(DM286,1)&lt;&gt;"0",IF(LEFT(DM286,1)="1",3.0,DN286),$D$5+$E$5*(EE286*DX286/($K$5*1000))+$F$5*(EE286*DX286/($K$5*1000))*MAX(MIN(DK286,$J$5),$I$5)*MAX(MIN(DK286,$J$5),$I$5)+$G$5*MAX(MIN(DK286,$J$5),$I$5)*(EE286*DX286/($K$5*1000))+$H$5*(EE286*DX286/($K$5*1000))*(EE286*DX286/($K$5*1000)))</f>
        <v>0</v>
      </c>
      <c r="R286">
        <f>I286*(1000-(1000*0.61365*exp(17.502*V286/(240.97+V286))/(DX286+DY286)+DS286)/2)/(1000*0.61365*exp(17.502*V286/(240.97+V286))/(DX286+DY286)-DS286)</f>
        <v>0</v>
      </c>
      <c r="S286">
        <f>1/((DL286+1)/(P286/1.6)+1/(Q286/1.37)) + DL286/((DL286+1)/(P286/1.6) + DL286/(Q286/1.37))</f>
        <v>0</v>
      </c>
      <c r="T286">
        <f>(DG286*DJ286)</f>
        <v>0</v>
      </c>
      <c r="U286">
        <f>(DZ286+(T286+2*0.95*5.67E-8*(((DZ286+$B$9)+273)^4-(DZ286+273)^4)-44100*I286)/(1.84*29.3*Q286+8*0.95*5.67E-8*(DZ286+273)^3))</f>
        <v>0</v>
      </c>
      <c r="V286">
        <f>($C$9*EA286+$D$9*EB286+$E$9*U286)</f>
        <v>0</v>
      </c>
      <c r="W286">
        <f>0.61365*exp(17.502*V286/(240.97+V286))</f>
        <v>0</v>
      </c>
      <c r="X286">
        <f>(Y286/Z286*100)</f>
        <v>0</v>
      </c>
      <c r="Y286">
        <f>DS286*(DX286+DY286)/1000</f>
        <v>0</v>
      </c>
      <c r="Z286">
        <f>0.61365*exp(17.502*DZ286/(240.97+DZ286))</f>
        <v>0</v>
      </c>
      <c r="AA286">
        <f>(W286-DS286*(DX286+DY286)/1000)</f>
        <v>0</v>
      </c>
      <c r="AB286">
        <f>(-I286*44100)</f>
        <v>0</v>
      </c>
      <c r="AC286">
        <f>2*29.3*Q286*0.92*(DZ286-V286)</f>
        <v>0</v>
      </c>
      <c r="AD286">
        <f>2*0.95*5.67E-8*(((DZ286+$B$9)+273)^4-(V286+273)^4)</f>
        <v>0</v>
      </c>
      <c r="AE286">
        <f>T286+AD286+AB286+AC286</f>
        <v>0</v>
      </c>
      <c r="AF286">
        <f>DW286*AT286*(DR286-DQ286*(1000-AT286*DT286)/(1000-AT286*DS286))/(100*DK286)</f>
        <v>0</v>
      </c>
      <c r="AG286">
        <f>1000*DW286*AT286*(DS286-DT286)/(100*DK286*(1000-AT286*DS286))</f>
        <v>0</v>
      </c>
      <c r="AH286">
        <f>(AI286 - AJ286 - DX286*1E3/(8.314*(DZ286+273.15)) * AL286/DW286 * AK286) * DW286/(100*DK286) * (1000 - DT286)/1000</f>
        <v>0</v>
      </c>
      <c r="AI286">
        <v>1253.193754123819</v>
      </c>
      <c r="AJ286">
        <v>1233.548787878787</v>
      </c>
      <c r="AK286">
        <v>3.381028850361457</v>
      </c>
      <c r="AL286">
        <v>67.30913549146528</v>
      </c>
      <c r="AM286">
        <f>(AO286 - AN286 + DX286*1E3/(8.314*(DZ286+273.15)) * AQ286/DW286 * AP286) * DW286/(100*DK286) * 1000/(1000 - AO286)</f>
        <v>0</v>
      </c>
      <c r="AN286">
        <v>9.175129017261332</v>
      </c>
      <c r="AO286">
        <v>9.375720969696969</v>
      </c>
      <c r="AP286">
        <v>-4.772112020129401E-06</v>
      </c>
      <c r="AQ286">
        <v>94.11788988098148</v>
      </c>
      <c r="AR286">
        <v>0</v>
      </c>
      <c r="AS286">
        <v>0</v>
      </c>
      <c r="AT286">
        <f>IF(AR286*$H$15&gt;=AV286,1.0,(AV286/(AV286-AR286*$H$15)))</f>
        <v>0</v>
      </c>
      <c r="AU286">
        <f>(AT286-1)*100</f>
        <v>0</v>
      </c>
      <c r="AV286">
        <f>MAX(0,($B$15+$C$15*EE286)/(1+$D$15*EE286)*DX286/(DZ286+273)*$E$15)</f>
        <v>0</v>
      </c>
      <c r="AW286" t="s">
        <v>429</v>
      </c>
      <c r="AX286" t="s">
        <v>429</v>
      </c>
      <c r="AY286">
        <v>0</v>
      </c>
      <c r="AZ286">
        <v>0</v>
      </c>
      <c r="BA286">
        <f>1-AY286/AZ286</f>
        <v>0</v>
      </c>
      <c r="BB286">
        <v>0</v>
      </c>
      <c r="BC286" t="s">
        <v>429</v>
      </c>
      <c r="BD286" t="s">
        <v>429</v>
      </c>
      <c r="BE286">
        <v>0</v>
      </c>
      <c r="BF286">
        <v>0</v>
      </c>
      <c r="BG286">
        <f>1-BE286/BF286</f>
        <v>0</v>
      </c>
      <c r="BH286">
        <v>0.5</v>
      </c>
      <c r="BI286">
        <f>DH286</f>
        <v>0</v>
      </c>
      <c r="BJ286">
        <f>K286</f>
        <v>0</v>
      </c>
      <c r="BK286">
        <f>BG286*BH286*BI286</f>
        <v>0</v>
      </c>
      <c r="BL286">
        <f>(BJ286-BB286)/BI286</f>
        <v>0</v>
      </c>
      <c r="BM286">
        <f>(AZ286-BF286)/BF286</f>
        <v>0</v>
      </c>
      <c r="BN286">
        <f>AY286/(BA286+AY286/BF286)</f>
        <v>0</v>
      </c>
      <c r="BO286" t="s">
        <v>429</v>
      </c>
      <c r="BP286">
        <v>0</v>
      </c>
      <c r="BQ286">
        <f>IF(BP286&lt;&gt;0, BP286, BN286)</f>
        <v>0</v>
      </c>
      <c r="BR286">
        <f>1-BQ286/BF286</f>
        <v>0</v>
      </c>
      <c r="BS286">
        <f>(BF286-BE286)/(BF286-BQ286)</f>
        <v>0</v>
      </c>
      <c r="BT286">
        <f>(AZ286-BF286)/(AZ286-BQ286)</f>
        <v>0</v>
      </c>
      <c r="BU286">
        <f>(BF286-BE286)/(BF286-AY286)</f>
        <v>0</v>
      </c>
      <c r="BV286">
        <f>(AZ286-BF286)/(AZ286-AY286)</f>
        <v>0</v>
      </c>
      <c r="BW286">
        <f>(BS286*BQ286/BE286)</f>
        <v>0</v>
      </c>
      <c r="BX286">
        <f>(1-BW286)</f>
        <v>0</v>
      </c>
      <c r="DG286">
        <f>$B$13*EF286+$C$13*EG286+$F$13*ER286*(1-EU286)</f>
        <v>0</v>
      </c>
      <c r="DH286">
        <f>DG286*DI286</f>
        <v>0</v>
      </c>
      <c r="DI286">
        <f>($B$13*$D$11+$C$13*$D$11+$F$13*((FE286+EW286)/MAX(FE286+EW286+FF286, 0.1)*$I$11+FF286/MAX(FE286+EW286+FF286, 0.1)*$J$11))/($B$13+$C$13+$F$13)</f>
        <v>0</v>
      </c>
      <c r="DJ286">
        <f>($B$13*$K$11+$C$13*$K$11+$F$13*((FE286+EW286)/MAX(FE286+EW286+FF286, 0.1)*$P$11+FF286/MAX(FE286+EW286+FF286, 0.1)*$Q$11))/($B$13+$C$13+$F$13)</f>
        <v>0</v>
      </c>
      <c r="DK286">
        <v>2.18</v>
      </c>
      <c r="DL286">
        <v>0.5</v>
      </c>
      <c r="DM286" t="s">
        <v>430</v>
      </c>
      <c r="DN286">
        <v>2</v>
      </c>
      <c r="DO286" t="b">
        <v>1</v>
      </c>
      <c r="DP286">
        <v>1679513162.5</v>
      </c>
      <c r="DQ286">
        <v>1198.556666666667</v>
      </c>
      <c r="DR286">
        <v>1227.279259259259</v>
      </c>
      <c r="DS286">
        <v>9.385283703703703</v>
      </c>
      <c r="DT286">
        <v>9.187393703703705</v>
      </c>
      <c r="DU286">
        <v>1199.553703703704</v>
      </c>
      <c r="DV286">
        <v>9.357586666666666</v>
      </c>
      <c r="DW286">
        <v>500.0226296296296</v>
      </c>
      <c r="DX286">
        <v>89.94391111111111</v>
      </c>
      <c r="DY286">
        <v>0.09996020370370372</v>
      </c>
      <c r="DZ286">
        <v>18.93047777777778</v>
      </c>
      <c r="EA286">
        <v>19.98886666666667</v>
      </c>
      <c r="EB286">
        <v>999.9000000000001</v>
      </c>
      <c r="EC286">
        <v>0</v>
      </c>
      <c r="ED286">
        <v>0</v>
      </c>
      <c r="EE286">
        <v>10003.65296296296</v>
      </c>
      <c r="EF286">
        <v>0</v>
      </c>
      <c r="EG286">
        <v>12.45557407407407</v>
      </c>
      <c r="EH286">
        <v>-28.72347407407407</v>
      </c>
      <c r="EI286">
        <v>1209.910740740741</v>
      </c>
      <c r="EJ286">
        <v>1238.659259259259</v>
      </c>
      <c r="EK286">
        <v>0.1978893703703704</v>
      </c>
      <c r="EL286">
        <v>1227.279259259259</v>
      </c>
      <c r="EM286">
        <v>9.187393703703705</v>
      </c>
      <c r="EN286">
        <v>0.844149074074074</v>
      </c>
      <c r="EO286">
        <v>0.8263501851851851</v>
      </c>
      <c r="EP286">
        <v>4.472207037037037</v>
      </c>
      <c r="EQ286">
        <v>4.168177407407407</v>
      </c>
      <c r="ER286">
        <v>1999.982222222222</v>
      </c>
      <c r="ES286">
        <v>0.9799967777777776</v>
      </c>
      <c r="ET286">
        <v>0.02000353703703703</v>
      </c>
      <c r="EU286">
        <v>0</v>
      </c>
      <c r="EV286">
        <v>201.4376296296296</v>
      </c>
      <c r="EW286">
        <v>5.00078</v>
      </c>
      <c r="EX286">
        <v>3971.590740740741</v>
      </c>
      <c r="EY286">
        <v>16379.46666666667</v>
      </c>
      <c r="EZ286">
        <v>37.29848148148148</v>
      </c>
      <c r="FA286">
        <v>38.62711111111111</v>
      </c>
      <c r="FB286">
        <v>38.29374074074074</v>
      </c>
      <c r="FC286">
        <v>37.86785185185185</v>
      </c>
      <c r="FD286">
        <v>37.86081481481482</v>
      </c>
      <c r="FE286">
        <v>1955.072222222222</v>
      </c>
      <c r="FF286">
        <v>39.91</v>
      </c>
      <c r="FG286">
        <v>0</v>
      </c>
      <c r="FH286">
        <v>1679513152</v>
      </c>
      <c r="FI286">
        <v>0</v>
      </c>
      <c r="FJ286">
        <v>201.42892</v>
      </c>
      <c r="FK286">
        <v>-0.1917692353016455</v>
      </c>
      <c r="FL286">
        <v>-3.472307680119862</v>
      </c>
      <c r="FM286">
        <v>3971.544800000001</v>
      </c>
      <c r="FN286">
        <v>15</v>
      </c>
      <c r="FO286">
        <v>0</v>
      </c>
      <c r="FP286" t="s">
        <v>431</v>
      </c>
      <c r="FQ286">
        <v>1679456443.1</v>
      </c>
      <c r="FR286">
        <v>1679456433.1</v>
      </c>
      <c r="FS286">
        <v>0</v>
      </c>
      <c r="FT286">
        <v>-0.109</v>
      </c>
      <c r="FU286">
        <v>0.019</v>
      </c>
      <c r="FV286">
        <v>-0.823</v>
      </c>
      <c r="FW286">
        <v>0.271</v>
      </c>
      <c r="FX286">
        <v>420</v>
      </c>
      <c r="FY286">
        <v>24</v>
      </c>
      <c r="FZ286">
        <v>0.71</v>
      </c>
      <c r="GA286">
        <v>0.25</v>
      </c>
      <c r="GB286">
        <v>-28.7043512195122</v>
      </c>
      <c r="GC286">
        <v>-0.1594975609756003</v>
      </c>
      <c r="GD286">
        <v>0.09263436153791495</v>
      </c>
      <c r="GE286">
        <v>0</v>
      </c>
      <c r="GF286">
        <v>0.198157</v>
      </c>
      <c r="GG286">
        <v>0.01683993031358915</v>
      </c>
      <c r="GH286">
        <v>0.007748089740971405</v>
      </c>
      <c r="GI286">
        <v>1</v>
      </c>
      <c r="GJ286">
        <v>1</v>
      </c>
      <c r="GK286">
        <v>2</v>
      </c>
      <c r="GL286" t="s">
        <v>432</v>
      </c>
      <c r="GM286">
        <v>3.10111</v>
      </c>
      <c r="GN286">
        <v>2.73541</v>
      </c>
      <c r="GO286">
        <v>0.182162</v>
      </c>
      <c r="GP286">
        <v>0.184801</v>
      </c>
      <c r="GQ286">
        <v>0.0541486</v>
      </c>
      <c r="GR286">
        <v>0.0539215</v>
      </c>
      <c r="GS286">
        <v>21064.4</v>
      </c>
      <c r="GT286">
        <v>20733.5</v>
      </c>
      <c r="GU286">
        <v>26294</v>
      </c>
      <c r="GV286">
        <v>25762</v>
      </c>
      <c r="GW286">
        <v>39957.7</v>
      </c>
      <c r="GX286">
        <v>37216</v>
      </c>
      <c r="GY286">
        <v>46012.1</v>
      </c>
      <c r="GZ286">
        <v>42547.6</v>
      </c>
      <c r="HA286">
        <v>1.92013</v>
      </c>
      <c r="HB286">
        <v>1.93725</v>
      </c>
      <c r="HC286">
        <v>0.0190586</v>
      </c>
      <c r="HD286">
        <v>0</v>
      </c>
      <c r="HE286">
        <v>19.6787</v>
      </c>
      <c r="HF286">
        <v>999.9</v>
      </c>
      <c r="HG286">
        <v>32.4</v>
      </c>
      <c r="HH286">
        <v>29.8</v>
      </c>
      <c r="HI286">
        <v>15.17</v>
      </c>
      <c r="HJ286">
        <v>60.8634</v>
      </c>
      <c r="HK286">
        <v>25.8574</v>
      </c>
      <c r="HL286">
        <v>1</v>
      </c>
      <c r="HM286">
        <v>-0.0971037</v>
      </c>
      <c r="HN286">
        <v>4.13042</v>
      </c>
      <c r="HO286">
        <v>20.2279</v>
      </c>
      <c r="HP286">
        <v>5.21385</v>
      </c>
      <c r="HQ286">
        <v>11.98</v>
      </c>
      <c r="HR286">
        <v>4.9647</v>
      </c>
      <c r="HS286">
        <v>3.27393</v>
      </c>
      <c r="HT286">
        <v>9999</v>
      </c>
      <c r="HU286">
        <v>9999</v>
      </c>
      <c r="HV286">
        <v>9999</v>
      </c>
      <c r="HW286">
        <v>936.9</v>
      </c>
      <c r="HX286">
        <v>1.86417</v>
      </c>
      <c r="HY286">
        <v>1.86017</v>
      </c>
      <c r="HZ286">
        <v>1.85837</v>
      </c>
      <c r="IA286">
        <v>1.85988</v>
      </c>
      <c r="IB286">
        <v>1.85989</v>
      </c>
      <c r="IC286">
        <v>1.85832</v>
      </c>
      <c r="ID286">
        <v>1.85736</v>
      </c>
      <c r="IE286">
        <v>1.8524</v>
      </c>
      <c r="IF286">
        <v>0</v>
      </c>
      <c r="IG286">
        <v>0</v>
      </c>
      <c r="IH286">
        <v>0</v>
      </c>
      <c r="II286">
        <v>0</v>
      </c>
      <c r="IJ286" t="s">
        <v>433</v>
      </c>
      <c r="IK286" t="s">
        <v>434</v>
      </c>
      <c r="IL286" t="s">
        <v>435</v>
      </c>
      <c r="IM286" t="s">
        <v>435</v>
      </c>
      <c r="IN286" t="s">
        <v>435</v>
      </c>
      <c r="IO286" t="s">
        <v>435</v>
      </c>
      <c r="IP286">
        <v>0</v>
      </c>
      <c r="IQ286">
        <v>100</v>
      </c>
      <c r="IR286">
        <v>100</v>
      </c>
      <c r="IS286">
        <v>-1.01</v>
      </c>
      <c r="IT286">
        <v>0.0276</v>
      </c>
      <c r="IU286">
        <v>-0.3228139330668147</v>
      </c>
      <c r="IV286">
        <v>-0.001399286051689175</v>
      </c>
      <c r="IW286">
        <v>1.297619083215453E-06</v>
      </c>
      <c r="IX286">
        <v>-4.997941095464379E-10</v>
      </c>
      <c r="IY286">
        <v>-0.005634625857734406</v>
      </c>
      <c r="IZ286">
        <v>-0.003512179546530375</v>
      </c>
      <c r="JA286">
        <v>0.0008073039280847738</v>
      </c>
      <c r="JB286">
        <v>-5.485301315548657E-06</v>
      </c>
      <c r="JC286">
        <v>2</v>
      </c>
      <c r="JD286">
        <v>1997</v>
      </c>
      <c r="JE286">
        <v>1</v>
      </c>
      <c r="JF286">
        <v>25</v>
      </c>
      <c r="JG286">
        <v>945.4</v>
      </c>
      <c r="JH286">
        <v>945.6</v>
      </c>
      <c r="JI286">
        <v>2.76611</v>
      </c>
      <c r="JJ286">
        <v>2.60864</v>
      </c>
      <c r="JK286">
        <v>1.49658</v>
      </c>
      <c r="JL286">
        <v>2.39014</v>
      </c>
      <c r="JM286">
        <v>1.54907</v>
      </c>
      <c r="JN286">
        <v>2.39136</v>
      </c>
      <c r="JO286">
        <v>34.7608</v>
      </c>
      <c r="JP286">
        <v>24.1838</v>
      </c>
      <c r="JQ286">
        <v>18</v>
      </c>
      <c r="JR286">
        <v>489.448</v>
      </c>
      <c r="JS286">
        <v>512.348</v>
      </c>
      <c r="JT286">
        <v>15.2097</v>
      </c>
      <c r="JU286">
        <v>25.8911</v>
      </c>
      <c r="JV286">
        <v>29.9997</v>
      </c>
      <c r="JW286">
        <v>26.0667</v>
      </c>
      <c r="JX286">
        <v>26.0363</v>
      </c>
      <c r="JY286">
        <v>55.5004</v>
      </c>
      <c r="JZ286">
        <v>34.0607</v>
      </c>
      <c r="KA286">
        <v>30.9806</v>
      </c>
      <c r="KB286">
        <v>15.2132</v>
      </c>
      <c r="KC286">
        <v>1275.72</v>
      </c>
      <c r="KD286">
        <v>9.26186</v>
      </c>
      <c r="KE286">
        <v>100.525</v>
      </c>
      <c r="KF286">
        <v>100.938</v>
      </c>
    </row>
    <row r="287" spans="1:292">
      <c r="A287">
        <v>269</v>
      </c>
      <c r="B287">
        <v>1679513175</v>
      </c>
      <c r="C287">
        <v>4587.5</v>
      </c>
      <c r="D287" t="s">
        <v>972</v>
      </c>
      <c r="E287" t="s">
        <v>973</v>
      </c>
      <c r="F287">
        <v>5</v>
      </c>
      <c r="G287" t="s">
        <v>821</v>
      </c>
      <c r="H287">
        <v>1679513167.214286</v>
      </c>
      <c r="I287">
        <f>(J287)/1000</f>
        <v>0</v>
      </c>
      <c r="J287">
        <f>IF(DO287, AM287, AG287)</f>
        <v>0</v>
      </c>
      <c r="K287">
        <f>IF(DO287, AH287, AF287)</f>
        <v>0</v>
      </c>
      <c r="L287">
        <f>DQ287 - IF(AT287&gt;1, K287*DK287*100.0/(AV287*EE287), 0)</f>
        <v>0</v>
      </c>
      <c r="M287">
        <f>((S287-I287/2)*L287-K287)/(S287+I287/2)</f>
        <v>0</v>
      </c>
      <c r="N287">
        <f>M287*(DX287+DY287)/1000.0</f>
        <v>0</v>
      </c>
      <c r="O287">
        <f>(DQ287 - IF(AT287&gt;1, K287*DK287*100.0/(AV287*EE287), 0))*(DX287+DY287)/1000.0</f>
        <v>0</v>
      </c>
      <c r="P287">
        <f>2.0/((1/R287-1/Q287)+SIGN(R287)*SQRT((1/R287-1/Q287)*(1/R287-1/Q287) + 4*DL287/((DL287+1)*(DL287+1))*(2*1/R287*1/Q287-1/Q287*1/Q287)))</f>
        <v>0</v>
      </c>
      <c r="Q287">
        <f>IF(LEFT(DM287,1)&lt;&gt;"0",IF(LEFT(DM287,1)="1",3.0,DN287),$D$5+$E$5*(EE287*DX287/($K$5*1000))+$F$5*(EE287*DX287/($K$5*1000))*MAX(MIN(DK287,$J$5),$I$5)*MAX(MIN(DK287,$J$5),$I$5)+$G$5*MAX(MIN(DK287,$J$5),$I$5)*(EE287*DX287/($K$5*1000))+$H$5*(EE287*DX287/($K$5*1000))*(EE287*DX287/($K$5*1000)))</f>
        <v>0</v>
      </c>
      <c r="R287">
        <f>I287*(1000-(1000*0.61365*exp(17.502*V287/(240.97+V287))/(DX287+DY287)+DS287)/2)/(1000*0.61365*exp(17.502*V287/(240.97+V287))/(DX287+DY287)-DS287)</f>
        <v>0</v>
      </c>
      <c r="S287">
        <f>1/((DL287+1)/(P287/1.6)+1/(Q287/1.37)) + DL287/((DL287+1)/(P287/1.6) + DL287/(Q287/1.37))</f>
        <v>0</v>
      </c>
      <c r="T287">
        <f>(DG287*DJ287)</f>
        <v>0</v>
      </c>
      <c r="U287">
        <f>(DZ287+(T287+2*0.95*5.67E-8*(((DZ287+$B$9)+273)^4-(DZ287+273)^4)-44100*I287)/(1.84*29.3*Q287+8*0.95*5.67E-8*(DZ287+273)^3))</f>
        <v>0</v>
      </c>
      <c r="V287">
        <f>($C$9*EA287+$D$9*EB287+$E$9*U287)</f>
        <v>0</v>
      </c>
      <c r="W287">
        <f>0.61365*exp(17.502*V287/(240.97+V287))</f>
        <v>0</v>
      </c>
      <c r="X287">
        <f>(Y287/Z287*100)</f>
        <v>0</v>
      </c>
      <c r="Y287">
        <f>DS287*(DX287+DY287)/1000</f>
        <v>0</v>
      </c>
      <c r="Z287">
        <f>0.61365*exp(17.502*DZ287/(240.97+DZ287))</f>
        <v>0</v>
      </c>
      <c r="AA287">
        <f>(W287-DS287*(DX287+DY287)/1000)</f>
        <v>0</v>
      </c>
      <c r="AB287">
        <f>(-I287*44100)</f>
        <v>0</v>
      </c>
      <c r="AC287">
        <f>2*29.3*Q287*0.92*(DZ287-V287)</f>
        <v>0</v>
      </c>
      <c r="AD287">
        <f>2*0.95*5.67E-8*(((DZ287+$B$9)+273)^4-(V287+273)^4)</f>
        <v>0</v>
      </c>
      <c r="AE287">
        <f>T287+AD287+AB287+AC287</f>
        <v>0</v>
      </c>
      <c r="AF287">
        <f>DW287*AT287*(DR287-DQ287*(1000-AT287*DT287)/(1000-AT287*DS287))/(100*DK287)</f>
        <v>0</v>
      </c>
      <c r="AG287">
        <f>1000*DW287*AT287*(DS287-DT287)/(100*DK287*(1000-AT287*DS287))</f>
        <v>0</v>
      </c>
      <c r="AH287">
        <f>(AI287 - AJ287 - DX287*1E3/(8.314*(DZ287+273.15)) * AL287/DW287 * AK287) * DW287/(100*DK287) * (1000 - DT287)/1000</f>
        <v>0</v>
      </c>
      <c r="AI287">
        <v>1270.229616145452</v>
      </c>
      <c r="AJ287">
        <v>1250.514424242424</v>
      </c>
      <c r="AK287">
        <v>3.386138866334833</v>
      </c>
      <c r="AL287">
        <v>67.30913549146528</v>
      </c>
      <c r="AM287">
        <f>(AO287 - AN287 + DX287*1E3/(8.314*(DZ287+273.15)) * AQ287/DW287 * AP287) * DW287/(100*DK287) * 1000/(1000 - AO287)</f>
        <v>0</v>
      </c>
      <c r="AN287">
        <v>9.186086467047414</v>
      </c>
      <c r="AO287">
        <v>9.37041315151515</v>
      </c>
      <c r="AP287">
        <v>-1.27244176912169E-05</v>
      </c>
      <c r="AQ287">
        <v>94.11788988098148</v>
      </c>
      <c r="AR287">
        <v>0</v>
      </c>
      <c r="AS287">
        <v>0</v>
      </c>
      <c r="AT287">
        <f>IF(AR287*$H$15&gt;=AV287,1.0,(AV287/(AV287-AR287*$H$15)))</f>
        <v>0</v>
      </c>
      <c r="AU287">
        <f>(AT287-1)*100</f>
        <v>0</v>
      </c>
      <c r="AV287">
        <f>MAX(0,($B$15+$C$15*EE287)/(1+$D$15*EE287)*DX287/(DZ287+273)*$E$15)</f>
        <v>0</v>
      </c>
      <c r="AW287" t="s">
        <v>429</v>
      </c>
      <c r="AX287" t="s">
        <v>429</v>
      </c>
      <c r="AY287">
        <v>0</v>
      </c>
      <c r="AZ287">
        <v>0</v>
      </c>
      <c r="BA287">
        <f>1-AY287/AZ287</f>
        <v>0</v>
      </c>
      <c r="BB287">
        <v>0</v>
      </c>
      <c r="BC287" t="s">
        <v>429</v>
      </c>
      <c r="BD287" t="s">
        <v>429</v>
      </c>
      <c r="BE287">
        <v>0</v>
      </c>
      <c r="BF287">
        <v>0</v>
      </c>
      <c r="BG287">
        <f>1-BE287/BF287</f>
        <v>0</v>
      </c>
      <c r="BH287">
        <v>0.5</v>
      </c>
      <c r="BI287">
        <f>DH287</f>
        <v>0</v>
      </c>
      <c r="BJ287">
        <f>K287</f>
        <v>0</v>
      </c>
      <c r="BK287">
        <f>BG287*BH287*BI287</f>
        <v>0</v>
      </c>
      <c r="BL287">
        <f>(BJ287-BB287)/BI287</f>
        <v>0</v>
      </c>
      <c r="BM287">
        <f>(AZ287-BF287)/BF287</f>
        <v>0</v>
      </c>
      <c r="BN287">
        <f>AY287/(BA287+AY287/BF287)</f>
        <v>0</v>
      </c>
      <c r="BO287" t="s">
        <v>429</v>
      </c>
      <c r="BP287">
        <v>0</v>
      </c>
      <c r="BQ287">
        <f>IF(BP287&lt;&gt;0, BP287, BN287)</f>
        <v>0</v>
      </c>
      <c r="BR287">
        <f>1-BQ287/BF287</f>
        <v>0</v>
      </c>
      <c r="BS287">
        <f>(BF287-BE287)/(BF287-BQ287)</f>
        <v>0</v>
      </c>
      <c r="BT287">
        <f>(AZ287-BF287)/(AZ287-BQ287)</f>
        <v>0</v>
      </c>
      <c r="BU287">
        <f>(BF287-BE287)/(BF287-AY287)</f>
        <v>0</v>
      </c>
      <c r="BV287">
        <f>(AZ287-BF287)/(AZ287-AY287)</f>
        <v>0</v>
      </c>
      <c r="BW287">
        <f>(BS287*BQ287/BE287)</f>
        <v>0</v>
      </c>
      <c r="BX287">
        <f>(1-BW287)</f>
        <v>0</v>
      </c>
      <c r="DG287">
        <f>$B$13*EF287+$C$13*EG287+$F$13*ER287*(1-EU287)</f>
        <v>0</v>
      </c>
      <c r="DH287">
        <f>DG287*DI287</f>
        <v>0</v>
      </c>
      <c r="DI287">
        <f>($B$13*$D$11+$C$13*$D$11+$F$13*((FE287+EW287)/MAX(FE287+EW287+FF287, 0.1)*$I$11+FF287/MAX(FE287+EW287+FF287, 0.1)*$J$11))/($B$13+$C$13+$F$13)</f>
        <v>0</v>
      </c>
      <c r="DJ287">
        <f>($B$13*$K$11+$C$13*$K$11+$F$13*((FE287+EW287)/MAX(FE287+EW287+FF287, 0.1)*$P$11+FF287/MAX(FE287+EW287+FF287, 0.1)*$Q$11))/($B$13+$C$13+$F$13)</f>
        <v>0</v>
      </c>
      <c r="DK287">
        <v>2.18</v>
      </c>
      <c r="DL287">
        <v>0.5</v>
      </c>
      <c r="DM287" t="s">
        <v>430</v>
      </c>
      <c r="DN287">
        <v>2</v>
      </c>
      <c r="DO287" t="b">
        <v>1</v>
      </c>
      <c r="DP287">
        <v>1679513167.214286</v>
      </c>
      <c r="DQ287">
        <v>1214.361428571428</v>
      </c>
      <c r="DR287">
        <v>1243.065357142857</v>
      </c>
      <c r="DS287">
        <v>9.378799285714285</v>
      </c>
      <c r="DT287">
        <v>9.187930714285715</v>
      </c>
      <c r="DU287">
        <v>1215.366428571429</v>
      </c>
      <c r="DV287">
        <v>9.351168571428571</v>
      </c>
      <c r="DW287">
        <v>499.9963214285714</v>
      </c>
      <c r="DX287">
        <v>89.94454285714286</v>
      </c>
      <c r="DY287">
        <v>0.09990041071428571</v>
      </c>
      <c r="DZ287">
        <v>18.93184642857143</v>
      </c>
      <c r="EA287">
        <v>19.98833571428571</v>
      </c>
      <c r="EB287">
        <v>999.9000000000002</v>
      </c>
      <c r="EC287">
        <v>0</v>
      </c>
      <c r="ED287">
        <v>0</v>
      </c>
      <c r="EE287">
        <v>10007.56607142857</v>
      </c>
      <c r="EF287">
        <v>0</v>
      </c>
      <c r="EG287">
        <v>12.45481428571429</v>
      </c>
      <c r="EH287">
        <v>-28.704275</v>
      </c>
      <c r="EI287">
        <v>1225.857857142857</v>
      </c>
      <c r="EJ287">
        <v>1254.5925</v>
      </c>
      <c r="EK287">
        <v>0.1908690357142857</v>
      </c>
      <c r="EL287">
        <v>1243.065357142857</v>
      </c>
      <c r="EM287">
        <v>9.187930714285715</v>
      </c>
      <c r="EN287">
        <v>0.8435718928571427</v>
      </c>
      <c r="EO287">
        <v>0.8264042857142858</v>
      </c>
      <c r="EP287">
        <v>4.462435357142858</v>
      </c>
      <c r="EQ287">
        <v>4.169103571428571</v>
      </c>
      <c r="ER287">
        <v>2000.006071428572</v>
      </c>
      <c r="ES287">
        <v>0.9799969285714284</v>
      </c>
      <c r="ET287">
        <v>0.02000339285714286</v>
      </c>
      <c r="EU287">
        <v>0</v>
      </c>
      <c r="EV287">
        <v>201.4826785714286</v>
      </c>
      <c r="EW287">
        <v>5.00078</v>
      </c>
      <c r="EX287">
        <v>3971.367142857143</v>
      </c>
      <c r="EY287">
        <v>16379.66071428571</v>
      </c>
      <c r="EZ287">
        <v>37.26103571428571</v>
      </c>
      <c r="FA287">
        <v>38.59792857142856</v>
      </c>
      <c r="FB287">
        <v>38.19846428571428</v>
      </c>
      <c r="FC287">
        <v>37.85025</v>
      </c>
      <c r="FD287">
        <v>37.83224999999999</v>
      </c>
      <c r="FE287">
        <v>1955.096071428572</v>
      </c>
      <c r="FF287">
        <v>39.91</v>
      </c>
      <c r="FG287">
        <v>0</v>
      </c>
      <c r="FH287">
        <v>1679513157.4</v>
      </c>
      <c r="FI287">
        <v>0</v>
      </c>
      <c r="FJ287">
        <v>201.4585769230769</v>
      </c>
      <c r="FK287">
        <v>0.4356581245531126</v>
      </c>
      <c r="FL287">
        <v>-1.445811971760228</v>
      </c>
      <c r="FM287">
        <v>3971.297307692307</v>
      </c>
      <c r="FN287">
        <v>15</v>
      </c>
      <c r="FO287">
        <v>0</v>
      </c>
      <c r="FP287" t="s">
        <v>431</v>
      </c>
      <c r="FQ287">
        <v>1679456443.1</v>
      </c>
      <c r="FR287">
        <v>1679456433.1</v>
      </c>
      <c r="FS287">
        <v>0</v>
      </c>
      <c r="FT287">
        <v>-0.109</v>
      </c>
      <c r="FU287">
        <v>0.019</v>
      </c>
      <c r="FV287">
        <v>-0.823</v>
      </c>
      <c r="FW287">
        <v>0.271</v>
      </c>
      <c r="FX287">
        <v>420</v>
      </c>
      <c r="FY287">
        <v>24</v>
      </c>
      <c r="FZ287">
        <v>0.71</v>
      </c>
      <c r="GA287">
        <v>0.25</v>
      </c>
      <c r="GB287">
        <v>-28.72502439024391</v>
      </c>
      <c r="GC287">
        <v>0.130204181184665</v>
      </c>
      <c r="GD287">
        <v>0.07949301175141799</v>
      </c>
      <c r="GE287">
        <v>0</v>
      </c>
      <c r="GF287">
        <v>0.1953735365853659</v>
      </c>
      <c r="GG287">
        <v>-0.02634961672473863</v>
      </c>
      <c r="GH287">
        <v>0.01114106397926719</v>
      </c>
      <c r="GI287">
        <v>1</v>
      </c>
      <c r="GJ287">
        <v>1</v>
      </c>
      <c r="GK287">
        <v>2</v>
      </c>
      <c r="GL287" t="s">
        <v>432</v>
      </c>
      <c r="GM287">
        <v>3.101</v>
      </c>
      <c r="GN287">
        <v>2.73552</v>
      </c>
      <c r="GO287">
        <v>0.183696</v>
      </c>
      <c r="GP287">
        <v>0.186305</v>
      </c>
      <c r="GQ287">
        <v>0.0541394</v>
      </c>
      <c r="GR287">
        <v>0.0541906</v>
      </c>
      <c r="GS287">
        <v>21025</v>
      </c>
      <c r="GT287">
        <v>20695.5</v>
      </c>
      <c r="GU287">
        <v>26294.1</v>
      </c>
      <c r="GV287">
        <v>25762.2</v>
      </c>
      <c r="GW287">
        <v>39958.3</v>
      </c>
      <c r="GX287">
        <v>37205.6</v>
      </c>
      <c r="GY287">
        <v>46012.2</v>
      </c>
      <c r="GZ287">
        <v>42547.7</v>
      </c>
      <c r="HA287">
        <v>1.92033</v>
      </c>
      <c r="HB287">
        <v>1.93712</v>
      </c>
      <c r="HC287">
        <v>0.0181757</v>
      </c>
      <c r="HD287">
        <v>0</v>
      </c>
      <c r="HE287">
        <v>19.6787</v>
      </c>
      <c r="HF287">
        <v>999.9</v>
      </c>
      <c r="HG287">
        <v>32.3</v>
      </c>
      <c r="HH287">
        <v>29.8</v>
      </c>
      <c r="HI287">
        <v>15.125</v>
      </c>
      <c r="HJ287">
        <v>60.7834</v>
      </c>
      <c r="HK287">
        <v>25.9095</v>
      </c>
      <c r="HL287">
        <v>1</v>
      </c>
      <c r="HM287">
        <v>-0.09722310000000001</v>
      </c>
      <c r="HN287">
        <v>4.13916</v>
      </c>
      <c r="HO287">
        <v>20.2275</v>
      </c>
      <c r="HP287">
        <v>5.21355</v>
      </c>
      <c r="HQ287">
        <v>11.98</v>
      </c>
      <c r="HR287">
        <v>4.9647</v>
      </c>
      <c r="HS287">
        <v>3.27393</v>
      </c>
      <c r="HT287">
        <v>9999</v>
      </c>
      <c r="HU287">
        <v>9999</v>
      </c>
      <c r="HV287">
        <v>9999</v>
      </c>
      <c r="HW287">
        <v>936.9</v>
      </c>
      <c r="HX287">
        <v>1.86417</v>
      </c>
      <c r="HY287">
        <v>1.86014</v>
      </c>
      <c r="HZ287">
        <v>1.85837</v>
      </c>
      <c r="IA287">
        <v>1.85985</v>
      </c>
      <c r="IB287">
        <v>1.85989</v>
      </c>
      <c r="IC287">
        <v>1.85831</v>
      </c>
      <c r="ID287">
        <v>1.85734</v>
      </c>
      <c r="IE287">
        <v>1.85241</v>
      </c>
      <c r="IF287">
        <v>0</v>
      </c>
      <c r="IG287">
        <v>0</v>
      </c>
      <c r="IH287">
        <v>0</v>
      </c>
      <c r="II287">
        <v>0</v>
      </c>
      <c r="IJ287" t="s">
        <v>433</v>
      </c>
      <c r="IK287" t="s">
        <v>434</v>
      </c>
      <c r="IL287" t="s">
        <v>435</v>
      </c>
      <c r="IM287" t="s">
        <v>435</v>
      </c>
      <c r="IN287" t="s">
        <v>435</v>
      </c>
      <c r="IO287" t="s">
        <v>435</v>
      </c>
      <c r="IP287">
        <v>0</v>
      </c>
      <c r="IQ287">
        <v>100</v>
      </c>
      <c r="IR287">
        <v>100</v>
      </c>
      <c r="IS287">
        <v>-1.01</v>
      </c>
      <c r="IT287">
        <v>0.0276</v>
      </c>
      <c r="IU287">
        <v>-0.3228139330668147</v>
      </c>
      <c r="IV287">
        <v>-0.001399286051689175</v>
      </c>
      <c r="IW287">
        <v>1.297619083215453E-06</v>
      </c>
      <c r="IX287">
        <v>-4.997941095464379E-10</v>
      </c>
      <c r="IY287">
        <v>-0.005634625857734406</v>
      </c>
      <c r="IZ287">
        <v>-0.003512179546530375</v>
      </c>
      <c r="JA287">
        <v>0.0008073039280847738</v>
      </c>
      <c r="JB287">
        <v>-5.485301315548657E-06</v>
      </c>
      <c r="JC287">
        <v>2</v>
      </c>
      <c r="JD287">
        <v>1997</v>
      </c>
      <c r="JE287">
        <v>1</v>
      </c>
      <c r="JF287">
        <v>25</v>
      </c>
      <c r="JG287">
        <v>945.5</v>
      </c>
      <c r="JH287">
        <v>945.7</v>
      </c>
      <c r="JI287">
        <v>2.79785</v>
      </c>
      <c r="JJ287">
        <v>2.60986</v>
      </c>
      <c r="JK287">
        <v>1.49658</v>
      </c>
      <c r="JL287">
        <v>2.39014</v>
      </c>
      <c r="JM287">
        <v>1.54907</v>
      </c>
      <c r="JN287">
        <v>2.40601</v>
      </c>
      <c r="JO287">
        <v>34.7608</v>
      </c>
      <c r="JP287">
        <v>24.1838</v>
      </c>
      <c r="JQ287">
        <v>18</v>
      </c>
      <c r="JR287">
        <v>489.537</v>
      </c>
      <c r="JS287">
        <v>512.232</v>
      </c>
      <c r="JT287">
        <v>15.2168</v>
      </c>
      <c r="JU287">
        <v>25.8873</v>
      </c>
      <c r="JV287">
        <v>29.9998</v>
      </c>
      <c r="JW287">
        <v>26.0634</v>
      </c>
      <c r="JX287">
        <v>26.0329</v>
      </c>
      <c r="JY287">
        <v>56.1258</v>
      </c>
      <c r="JZ287">
        <v>34.0607</v>
      </c>
      <c r="KA287">
        <v>30.9806</v>
      </c>
      <c r="KB287">
        <v>15.2175</v>
      </c>
      <c r="KC287">
        <v>1289.1</v>
      </c>
      <c r="KD287">
        <v>9.25939</v>
      </c>
      <c r="KE287">
        <v>100.525</v>
      </c>
      <c r="KF287">
        <v>100.938</v>
      </c>
    </row>
    <row r="288" spans="1:292">
      <c r="A288">
        <v>270</v>
      </c>
      <c r="B288">
        <v>1679513180</v>
      </c>
      <c r="C288">
        <v>4592.5</v>
      </c>
      <c r="D288" t="s">
        <v>974</v>
      </c>
      <c r="E288" t="s">
        <v>975</v>
      </c>
      <c r="F288">
        <v>5</v>
      </c>
      <c r="G288" t="s">
        <v>821</v>
      </c>
      <c r="H288">
        <v>1679513172.5</v>
      </c>
      <c r="I288">
        <f>(J288)/1000</f>
        <v>0</v>
      </c>
      <c r="J288">
        <f>IF(DO288, AM288, AG288)</f>
        <v>0</v>
      </c>
      <c r="K288">
        <f>IF(DO288, AH288, AF288)</f>
        <v>0</v>
      </c>
      <c r="L288">
        <f>DQ288 - IF(AT288&gt;1, K288*DK288*100.0/(AV288*EE288), 0)</f>
        <v>0</v>
      </c>
      <c r="M288">
        <f>((S288-I288/2)*L288-K288)/(S288+I288/2)</f>
        <v>0</v>
      </c>
      <c r="N288">
        <f>M288*(DX288+DY288)/1000.0</f>
        <v>0</v>
      </c>
      <c r="O288">
        <f>(DQ288 - IF(AT288&gt;1, K288*DK288*100.0/(AV288*EE288), 0))*(DX288+DY288)/1000.0</f>
        <v>0</v>
      </c>
      <c r="P288">
        <f>2.0/((1/R288-1/Q288)+SIGN(R288)*SQRT((1/R288-1/Q288)*(1/R288-1/Q288) + 4*DL288/((DL288+1)*(DL288+1))*(2*1/R288*1/Q288-1/Q288*1/Q288)))</f>
        <v>0</v>
      </c>
      <c r="Q288">
        <f>IF(LEFT(DM288,1)&lt;&gt;"0",IF(LEFT(DM288,1)="1",3.0,DN288),$D$5+$E$5*(EE288*DX288/($K$5*1000))+$F$5*(EE288*DX288/($K$5*1000))*MAX(MIN(DK288,$J$5),$I$5)*MAX(MIN(DK288,$J$5),$I$5)+$G$5*MAX(MIN(DK288,$J$5),$I$5)*(EE288*DX288/($K$5*1000))+$H$5*(EE288*DX288/($K$5*1000))*(EE288*DX288/($K$5*1000)))</f>
        <v>0</v>
      </c>
      <c r="R288">
        <f>I288*(1000-(1000*0.61365*exp(17.502*V288/(240.97+V288))/(DX288+DY288)+DS288)/2)/(1000*0.61365*exp(17.502*V288/(240.97+V288))/(DX288+DY288)-DS288)</f>
        <v>0</v>
      </c>
      <c r="S288">
        <f>1/((DL288+1)/(P288/1.6)+1/(Q288/1.37)) + DL288/((DL288+1)/(P288/1.6) + DL288/(Q288/1.37))</f>
        <v>0</v>
      </c>
      <c r="T288">
        <f>(DG288*DJ288)</f>
        <v>0</v>
      </c>
      <c r="U288">
        <f>(DZ288+(T288+2*0.95*5.67E-8*(((DZ288+$B$9)+273)^4-(DZ288+273)^4)-44100*I288)/(1.84*29.3*Q288+8*0.95*5.67E-8*(DZ288+273)^3))</f>
        <v>0</v>
      </c>
      <c r="V288">
        <f>($C$9*EA288+$D$9*EB288+$E$9*U288)</f>
        <v>0</v>
      </c>
      <c r="W288">
        <f>0.61365*exp(17.502*V288/(240.97+V288))</f>
        <v>0</v>
      </c>
      <c r="X288">
        <f>(Y288/Z288*100)</f>
        <v>0</v>
      </c>
      <c r="Y288">
        <f>DS288*(DX288+DY288)/1000</f>
        <v>0</v>
      </c>
      <c r="Z288">
        <f>0.61365*exp(17.502*DZ288/(240.97+DZ288))</f>
        <v>0</v>
      </c>
      <c r="AA288">
        <f>(W288-DS288*(DX288+DY288)/1000)</f>
        <v>0</v>
      </c>
      <c r="AB288">
        <f>(-I288*44100)</f>
        <v>0</v>
      </c>
      <c r="AC288">
        <f>2*29.3*Q288*0.92*(DZ288-V288)</f>
        <v>0</v>
      </c>
      <c r="AD288">
        <f>2*0.95*5.67E-8*(((DZ288+$B$9)+273)^4-(V288+273)^4)</f>
        <v>0</v>
      </c>
      <c r="AE288">
        <f>T288+AD288+AB288+AC288</f>
        <v>0</v>
      </c>
      <c r="AF288">
        <f>DW288*AT288*(DR288-DQ288*(1000-AT288*DT288)/(1000-AT288*DS288))/(100*DK288)</f>
        <v>0</v>
      </c>
      <c r="AG288">
        <f>1000*DW288*AT288*(DS288-DT288)/(100*DK288*(1000-AT288*DS288))</f>
        <v>0</v>
      </c>
      <c r="AH288">
        <f>(AI288 - AJ288 - DX288*1E3/(8.314*(DZ288+273.15)) * AL288/DW288 * AK288) * DW288/(100*DK288) * (1000 - DT288)/1000</f>
        <v>0</v>
      </c>
      <c r="AI288">
        <v>1287.024876403464</v>
      </c>
      <c r="AJ288">
        <v>1267.336484848485</v>
      </c>
      <c r="AK288">
        <v>3.374041982845346</v>
      </c>
      <c r="AL288">
        <v>67.30913549146528</v>
      </c>
      <c r="AM288">
        <f>(AO288 - AN288 + DX288*1E3/(8.314*(DZ288+273.15)) * AQ288/DW288 * AP288) * DW288/(100*DK288) * 1000/(1000 - AO288)</f>
        <v>0</v>
      </c>
      <c r="AN288">
        <v>9.231521668614359</v>
      </c>
      <c r="AO288">
        <v>9.390254060606063</v>
      </c>
      <c r="AP288">
        <v>2.673033385923925E-05</v>
      </c>
      <c r="AQ288">
        <v>94.11788988098148</v>
      </c>
      <c r="AR288">
        <v>0</v>
      </c>
      <c r="AS288">
        <v>0</v>
      </c>
      <c r="AT288">
        <f>IF(AR288*$H$15&gt;=AV288,1.0,(AV288/(AV288-AR288*$H$15)))</f>
        <v>0</v>
      </c>
      <c r="AU288">
        <f>(AT288-1)*100</f>
        <v>0</v>
      </c>
      <c r="AV288">
        <f>MAX(0,($B$15+$C$15*EE288)/(1+$D$15*EE288)*DX288/(DZ288+273)*$E$15)</f>
        <v>0</v>
      </c>
      <c r="AW288" t="s">
        <v>429</v>
      </c>
      <c r="AX288" t="s">
        <v>429</v>
      </c>
      <c r="AY288">
        <v>0</v>
      </c>
      <c r="AZ288">
        <v>0</v>
      </c>
      <c r="BA288">
        <f>1-AY288/AZ288</f>
        <v>0</v>
      </c>
      <c r="BB288">
        <v>0</v>
      </c>
      <c r="BC288" t="s">
        <v>429</v>
      </c>
      <c r="BD288" t="s">
        <v>429</v>
      </c>
      <c r="BE288">
        <v>0</v>
      </c>
      <c r="BF288">
        <v>0</v>
      </c>
      <c r="BG288">
        <f>1-BE288/BF288</f>
        <v>0</v>
      </c>
      <c r="BH288">
        <v>0.5</v>
      </c>
      <c r="BI288">
        <f>DH288</f>
        <v>0</v>
      </c>
      <c r="BJ288">
        <f>K288</f>
        <v>0</v>
      </c>
      <c r="BK288">
        <f>BG288*BH288*BI288</f>
        <v>0</v>
      </c>
      <c r="BL288">
        <f>(BJ288-BB288)/BI288</f>
        <v>0</v>
      </c>
      <c r="BM288">
        <f>(AZ288-BF288)/BF288</f>
        <v>0</v>
      </c>
      <c r="BN288">
        <f>AY288/(BA288+AY288/BF288)</f>
        <v>0</v>
      </c>
      <c r="BO288" t="s">
        <v>429</v>
      </c>
      <c r="BP288">
        <v>0</v>
      </c>
      <c r="BQ288">
        <f>IF(BP288&lt;&gt;0, BP288, BN288)</f>
        <v>0</v>
      </c>
      <c r="BR288">
        <f>1-BQ288/BF288</f>
        <v>0</v>
      </c>
      <c r="BS288">
        <f>(BF288-BE288)/(BF288-BQ288)</f>
        <v>0</v>
      </c>
      <c r="BT288">
        <f>(AZ288-BF288)/(AZ288-BQ288)</f>
        <v>0</v>
      </c>
      <c r="BU288">
        <f>(BF288-BE288)/(BF288-AY288)</f>
        <v>0</v>
      </c>
      <c r="BV288">
        <f>(AZ288-BF288)/(AZ288-AY288)</f>
        <v>0</v>
      </c>
      <c r="BW288">
        <f>(BS288*BQ288/BE288)</f>
        <v>0</v>
      </c>
      <c r="BX288">
        <f>(1-BW288)</f>
        <v>0</v>
      </c>
      <c r="DG288">
        <f>$B$13*EF288+$C$13*EG288+$F$13*ER288*(1-EU288)</f>
        <v>0</v>
      </c>
      <c r="DH288">
        <f>DG288*DI288</f>
        <v>0</v>
      </c>
      <c r="DI288">
        <f>($B$13*$D$11+$C$13*$D$11+$F$13*((FE288+EW288)/MAX(FE288+EW288+FF288, 0.1)*$I$11+FF288/MAX(FE288+EW288+FF288, 0.1)*$J$11))/($B$13+$C$13+$F$13)</f>
        <v>0</v>
      </c>
      <c r="DJ288">
        <f>($B$13*$K$11+$C$13*$K$11+$F$13*((FE288+EW288)/MAX(FE288+EW288+FF288, 0.1)*$P$11+FF288/MAX(FE288+EW288+FF288, 0.1)*$Q$11))/($B$13+$C$13+$F$13)</f>
        <v>0</v>
      </c>
      <c r="DK288">
        <v>2.18</v>
      </c>
      <c r="DL288">
        <v>0.5</v>
      </c>
      <c r="DM288" t="s">
        <v>430</v>
      </c>
      <c r="DN288">
        <v>2</v>
      </c>
      <c r="DO288" t="b">
        <v>1</v>
      </c>
      <c r="DP288">
        <v>1679513172.5</v>
      </c>
      <c r="DQ288">
        <v>1232.032962962963</v>
      </c>
      <c r="DR288">
        <v>1260.742962962963</v>
      </c>
      <c r="DS288">
        <v>9.377697407407409</v>
      </c>
      <c r="DT288">
        <v>9.200044814814815</v>
      </c>
      <c r="DU288">
        <v>1233.045925925926</v>
      </c>
      <c r="DV288">
        <v>9.350077407407408</v>
      </c>
      <c r="DW288">
        <v>500.0098888888888</v>
      </c>
      <c r="DX288">
        <v>89.94587407407408</v>
      </c>
      <c r="DY288">
        <v>0.09998992962962962</v>
      </c>
      <c r="DZ288">
        <v>18.93448888888889</v>
      </c>
      <c r="EA288">
        <v>19.98715555555555</v>
      </c>
      <c r="EB288">
        <v>999.9000000000001</v>
      </c>
      <c r="EC288">
        <v>0</v>
      </c>
      <c r="ED288">
        <v>0</v>
      </c>
      <c r="EE288">
        <v>9998.935925925927</v>
      </c>
      <c r="EF288">
        <v>0</v>
      </c>
      <c r="EG288">
        <v>12.45034074074074</v>
      </c>
      <c r="EH288">
        <v>-28.71053333333333</v>
      </c>
      <c r="EI288">
        <v>1243.695925925926</v>
      </c>
      <c r="EJ288">
        <v>1272.45</v>
      </c>
      <c r="EK288">
        <v>0.1776527037037037</v>
      </c>
      <c r="EL288">
        <v>1260.742962962963</v>
      </c>
      <c r="EM288">
        <v>9.200044814814815</v>
      </c>
      <c r="EN288">
        <v>0.8434853333333332</v>
      </c>
      <c r="EO288">
        <v>0.8275061851851852</v>
      </c>
      <c r="EP288">
        <v>4.460969629629629</v>
      </c>
      <c r="EQ288">
        <v>4.188054814814815</v>
      </c>
      <c r="ER288">
        <v>2000.010740740741</v>
      </c>
      <c r="ES288">
        <v>0.9799968888888887</v>
      </c>
      <c r="ET288">
        <v>0.02000342962962963</v>
      </c>
      <c r="EU288">
        <v>0</v>
      </c>
      <c r="EV288">
        <v>201.4848518518518</v>
      </c>
      <c r="EW288">
        <v>5.00078</v>
      </c>
      <c r="EX288">
        <v>3971.047037037037</v>
      </c>
      <c r="EY288">
        <v>16379.68888888889</v>
      </c>
      <c r="EZ288">
        <v>37.22900000000001</v>
      </c>
      <c r="FA288">
        <v>38.57133333333333</v>
      </c>
      <c r="FB288">
        <v>38.13411111111112</v>
      </c>
      <c r="FC288">
        <v>37.82859259259259</v>
      </c>
      <c r="FD288">
        <v>37.79362962962963</v>
      </c>
      <c r="FE288">
        <v>1955.100740740741</v>
      </c>
      <c r="FF288">
        <v>39.91</v>
      </c>
      <c r="FG288">
        <v>0</v>
      </c>
      <c r="FH288">
        <v>1679513162.2</v>
      </c>
      <c r="FI288">
        <v>0</v>
      </c>
      <c r="FJ288">
        <v>201.4637692307692</v>
      </c>
      <c r="FK288">
        <v>0.2144273538282586</v>
      </c>
      <c r="FL288">
        <v>-3.869401712266832</v>
      </c>
      <c r="FM288">
        <v>3971.038461538462</v>
      </c>
      <c r="FN288">
        <v>15</v>
      </c>
      <c r="FO288">
        <v>0</v>
      </c>
      <c r="FP288" t="s">
        <v>431</v>
      </c>
      <c r="FQ288">
        <v>1679456443.1</v>
      </c>
      <c r="FR288">
        <v>1679456433.1</v>
      </c>
      <c r="FS288">
        <v>0</v>
      </c>
      <c r="FT288">
        <v>-0.109</v>
      </c>
      <c r="FU288">
        <v>0.019</v>
      </c>
      <c r="FV288">
        <v>-0.823</v>
      </c>
      <c r="FW288">
        <v>0.271</v>
      </c>
      <c r="FX288">
        <v>420</v>
      </c>
      <c r="FY288">
        <v>24</v>
      </c>
      <c r="FZ288">
        <v>0.71</v>
      </c>
      <c r="GA288">
        <v>0.25</v>
      </c>
      <c r="GB288">
        <v>-28.69431219512195</v>
      </c>
      <c r="GC288">
        <v>-0.02539651567947697</v>
      </c>
      <c r="GD288">
        <v>0.07455195992948643</v>
      </c>
      <c r="GE288">
        <v>1</v>
      </c>
      <c r="GF288">
        <v>0.1813971463414634</v>
      </c>
      <c r="GG288">
        <v>-0.1657573379790943</v>
      </c>
      <c r="GH288">
        <v>0.02271419062683596</v>
      </c>
      <c r="GI288">
        <v>1</v>
      </c>
      <c r="GJ288">
        <v>2</v>
      </c>
      <c r="GK288">
        <v>2</v>
      </c>
      <c r="GL288" t="s">
        <v>476</v>
      </c>
      <c r="GM288">
        <v>3.10104</v>
      </c>
      <c r="GN288">
        <v>2.73535</v>
      </c>
      <c r="GO288">
        <v>0.185202</v>
      </c>
      <c r="GP288">
        <v>0.187804</v>
      </c>
      <c r="GQ288">
        <v>0.054229</v>
      </c>
      <c r="GR288">
        <v>0.0542311</v>
      </c>
      <c r="GS288">
        <v>20986.5</v>
      </c>
      <c r="GT288">
        <v>20657.4</v>
      </c>
      <c r="GU288">
        <v>26294.4</v>
      </c>
      <c r="GV288">
        <v>25762.3</v>
      </c>
      <c r="GW288">
        <v>39955</v>
      </c>
      <c r="GX288">
        <v>37204.6</v>
      </c>
      <c r="GY288">
        <v>46012.5</v>
      </c>
      <c r="GZ288">
        <v>42548.1</v>
      </c>
      <c r="HA288">
        <v>1.9203</v>
      </c>
      <c r="HB288">
        <v>1.93725</v>
      </c>
      <c r="HC288">
        <v>0.0189245</v>
      </c>
      <c r="HD288">
        <v>0</v>
      </c>
      <c r="HE288">
        <v>19.6787</v>
      </c>
      <c r="HF288">
        <v>999.9</v>
      </c>
      <c r="HG288">
        <v>32.3</v>
      </c>
      <c r="HH288">
        <v>29.8</v>
      </c>
      <c r="HI288">
        <v>15.1234</v>
      </c>
      <c r="HJ288">
        <v>61.0334</v>
      </c>
      <c r="HK288">
        <v>26.0697</v>
      </c>
      <c r="HL288">
        <v>1</v>
      </c>
      <c r="HM288">
        <v>-0.0976016</v>
      </c>
      <c r="HN288">
        <v>4.108</v>
      </c>
      <c r="HO288">
        <v>20.2284</v>
      </c>
      <c r="HP288">
        <v>5.21444</v>
      </c>
      <c r="HQ288">
        <v>11.98</v>
      </c>
      <c r="HR288">
        <v>4.96465</v>
      </c>
      <c r="HS288">
        <v>3.2738</v>
      </c>
      <c r="HT288">
        <v>9999</v>
      </c>
      <c r="HU288">
        <v>9999</v>
      </c>
      <c r="HV288">
        <v>9999</v>
      </c>
      <c r="HW288">
        <v>936.9</v>
      </c>
      <c r="HX288">
        <v>1.86417</v>
      </c>
      <c r="HY288">
        <v>1.86013</v>
      </c>
      <c r="HZ288">
        <v>1.85837</v>
      </c>
      <c r="IA288">
        <v>1.85988</v>
      </c>
      <c r="IB288">
        <v>1.85989</v>
      </c>
      <c r="IC288">
        <v>1.85832</v>
      </c>
      <c r="ID288">
        <v>1.85734</v>
      </c>
      <c r="IE288">
        <v>1.85238</v>
      </c>
      <c r="IF288">
        <v>0</v>
      </c>
      <c r="IG288">
        <v>0</v>
      </c>
      <c r="IH288">
        <v>0</v>
      </c>
      <c r="II288">
        <v>0</v>
      </c>
      <c r="IJ288" t="s">
        <v>433</v>
      </c>
      <c r="IK288" t="s">
        <v>434</v>
      </c>
      <c r="IL288" t="s">
        <v>435</v>
      </c>
      <c r="IM288" t="s">
        <v>435</v>
      </c>
      <c r="IN288" t="s">
        <v>435</v>
      </c>
      <c r="IO288" t="s">
        <v>435</v>
      </c>
      <c r="IP288">
        <v>0</v>
      </c>
      <c r="IQ288">
        <v>100</v>
      </c>
      <c r="IR288">
        <v>100</v>
      </c>
      <c r="IS288">
        <v>-1.02</v>
      </c>
      <c r="IT288">
        <v>0.0278</v>
      </c>
      <c r="IU288">
        <v>-0.3228139330668147</v>
      </c>
      <c r="IV288">
        <v>-0.001399286051689175</v>
      </c>
      <c r="IW288">
        <v>1.297619083215453E-06</v>
      </c>
      <c r="IX288">
        <v>-4.997941095464379E-10</v>
      </c>
      <c r="IY288">
        <v>-0.005634625857734406</v>
      </c>
      <c r="IZ288">
        <v>-0.003512179546530375</v>
      </c>
      <c r="JA288">
        <v>0.0008073039280847738</v>
      </c>
      <c r="JB288">
        <v>-5.485301315548657E-06</v>
      </c>
      <c r="JC288">
        <v>2</v>
      </c>
      <c r="JD288">
        <v>1997</v>
      </c>
      <c r="JE288">
        <v>1</v>
      </c>
      <c r="JF288">
        <v>25</v>
      </c>
      <c r="JG288">
        <v>945.6</v>
      </c>
      <c r="JH288">
        <v>945.8</v>
      </c>
      <c r="JI288">
        <v>2.82471</v>
      </c>
      <c r="JJ288">
        <v>2.60742</v>
      </c>
      <c r="JK288">
        <v>1.49658</v>
      </c>
      <c r="JL288">
        <v>2.39014</v>
      </c>
      <c r="JM288">
        <v>1.54907</v>
      </c>
      <c r="JN288">
        <v>2.42432</v>
      </c>
      <c r="JO288">
        <v>34.7608</v>
      </c>
      <c r="JP288">
        <v>24.1838</v>
      </c>
      <c r="JQ288">
        <v>18</v>
      </c>
      <c r="JR288">
        <v>489.492</v>
      </c>
      <c r="JS288">
        <v>512.2809999999999</v>
      </c>
      <c r="JT288">
        <v>15.2227</v>
      </c>
      <c r="JU288">
        <v>25.8842</v>
      </c>
      <c r="JV288">
        <v>29.9999</v>
      </c>
      <c r="JW288">
        <v>26.0597</v>
      </c>
      <c r="JX288">
        <v>26.0291</v>
      </c>
      <c r="JY288">
        <v>56.6684</v>
      </c>
      <c r="JZ288">
        <v>34.0607</v>
      </c>
      <c r="KA288">
        <v>30.9806</v>
      </c>
      <c r="KB288">
        <v>15.2322</v>
      </c>
      <c r="KC288">
        <v>1309.13</v>
      </c>
      <c r="KD288">
        <v>9.25939</v>
      </c>
      <c r="KE288">
        <v>100.526</v>
      </c>
      <c r="KF288">
        <v>100.939</v>
      </c>
    </row>
    <row r="289" spans="1:292">
      <c r="A289">
        <v>271</v>
      </c>
      <c r="B289">
        <v>1679513185</v>
      </c>
      <c r="C289">
        <v>4597.5</v>
      </c>
      <c r="D289" t="s">
        <v>976</v>
      </c>
      <c r="E289" t="s">
        <v>977</v>
      </c>
      <c r="F289">
        <v>5</v>
      </c>
      <c r="G289" t="s">
        <v>821</v>
      </c>
      <c r="H289">
        <v>1679513177.214286</v>
      </c>
      <c r="I289">
        <f>(J289)/1000</f>
        <v>0</v>
      </c>
      <c r="J289">
        <f>IF(DO289, AM289, AG289)</f>
        <v>0</v>
      </c>
      <c r="K289">
        <f>IF(DO289, AH289, AF289)</f>
        <v>0</v>
      </c>
      <c r="L289">
        <f>DQ289 - IF(AT289&gt;1, K289*DK289*100.0/(AV289*EE289), 0)</f>
        <v>0</v>
      </c>
      <c r="M289">
        <f>((S289-I289/2)*L289-K289)/(S289+I289/2)</f>
        <v>0</v>
      </c>
      <c r="N289">
        <f>M289*(DX289+DY289)/1000.0</f>
        <v>0</v>
      </c>
      <c r="O289">
        <f>(DQ289 - IF(AT289&gt;1, K289*DK289*100.0/(AV289*EE289), 0))*(DX289+DY289)/1000.0</f>
        <v>0</v>
      </c>
      <c r="P289">
        <f>2.0/((1/R289-1/Q289)+SIGN(R289)*SQRT((1/R289-1/Q289)*(1/R289-1/Q289) + 4*DL289/((DL289+1)*(DL289+1))*(2*1/R289*1/Q289-1/Q289*1/Q289)))</f>
        <v>0</v>
      </c>
      <c r="Q289">
        <f>IF(LEFT(DM289,1)&lt;&gt;"0",IF(LEFT(DM289,1)="1",3.0,DN289),$D$5+$E$5*(EE289*DX289/($K$5*1000))+$F$5*(EE289*DX289/($K$5*1000))*MAX(MIN(DK289,$J$5),$I$5)*MAX(MIN(DK289,$J$5),$I$5)+$G$5*MAX(MIN(DK289,$J$5),$I$5)*(EE289*DX289/($K$5*1000))+$H$5*(EE289*DX289/($K$5*1000))*(EE289*DX289/($K$5*1000)))</f>
        <v>0</v>
      </c>
      <c r="R289">
        <f>I289*(1000-(1000*0.61365*exp(17.502*V289/(240.97+V289))/(DX289+DY289)+DS289)/2)/(1000*0.61365*exp(17.502*V289/(240.97+V289))/(DX289+DY289)-DS289)</f>
        <v>0</v>
      </c>
      <c r="S289">
        <f>1/((DL289+1)/(P289/1.6)+1/(Q289/1.37)) + DL289/((DL289+1)/(P289/1.6) + DL289/(Q289/1.37))</f>
        <v>0</v>
      </c>
      <c r="T289">
        <f>(DG289*DJ289)</f>
        <v>0</v>
      </c>
      <c r="U289">
        <f>(DZ289+(T289+2*0.95*5.67E-8*(((DZ289+$B$9)+273)^4-(DZ289+273)^4)-44100*I289)/(1.84*29.3*Q289+8*0.95*5.67E-8*(DZ289+273)^3))</f>
        <v>0</v>
      </c>
      <c r="V289">
        <f>($C$9*EA289+$D$9*EB289+$E$9*U289)</f>
        <v>0</v>
      </c>
      <c r="W289">
        <f>0.61365*exp(17.502*V289/(240.97+V289))</f>
        <v>0</v>
      </c>
      <c r="X289">
        <f>(Y289/Z289*100)</f>
        <v>0</v>
      </c>
      <c r="Y289">
        <f>DS289*(DX289+DY289)/1000</f>
        <v>0</v>
      </c>
      <c r="Z289">
        <f>0.61365*exp(17.502*DZ289/(240.97+DZ289))</f>
        <v>0</v>
      </c>
      <c r="AA289">
        <f>(W289-DS289*(DX289+DY289)/1000)</f>
        <v>0</v>
      </c>
      <c r="AB289">
        <f>(-I289*44100)</f>
        <v>0</v>
      </c>
      <c r="AC289">
        <f>2*29.3*Q289*0.92*(DZ289-V289)</f>
        <v>0</v>
      </c>
      <c r="AD289">
        <f>2*0.95*5.67E-8*(((DZ289+$B$9)+273)^4-(V289+273)^4)</f>
        <v>0</v>
      </c>
      <c r="AE289">
        <f>T289+AD289+AB289+AC289</f>
        <v>0</v>
      </c>
      <c r="AF289">
        <f>DW289*AT289*(DR289-DQ289*(1000-AT289*DT289)/(1000-AT289*DS289))/(100*DK289)</f>
        <v>0</v>
      </c>
      <c r="AG289">
        <f>1000*DW289*AT289*(DS289-DT289)/(100*DK289*(1000-AT289*DS289))</f>
        <v>0</v>
      </c>
      <c r="AH289">
        <f>(AI289 - AJ289 - DX289*1E3/(8.314*(DZ289+273.15)) * AL289/DW289 * AK289) * DW289/(100*DK289) * (1000 - DT289)/1000</f>
        <v>0</v>
      </c>
      <c r="AI289">
        <v>1303.993794563714</v>
      </c>
      <c r="AJ289">
        <v>1284.260727272727</v>
      </c>
      <c r="AK289">
        <v>3.39197002024817</v>
      </c>
      <c r="AL289">
        <v>67.30913549146528</v>
      </c>
      <c r="AM289">
        <f>(AO289 - AN289 + DX289*1E3/(8.314*(DZ289+273.15)) * AQ289/DW289 * AP289) * DW289/(100*DK289) * 1000/(1000 - AO289)</f>
        <v>0</v>
      </c>
      <c r="AN289">
        <v>9.236271907494148</v>
      </c>
      <c r="AO289">
        <v>9.401491333333338</v>
      </c>
      <c r="AP289">
        <v>1.154160630614951E-05</v>
      </c>
      <c r="AQ289">
        <v>94.11788988098148</v>
      </c>
      <c r="AR289">
        <v>0</v>
      </c>
      <c r="AS289">
        <v>0</v>
      </c>
      <c r="AT289">
        <f>IF(AR289*$H$15&gt;=AV289,1.0,(AV289/(AV289-AR289*$H$15)))</f>
        <v>0</v>
      </c>
      <c r="AU289">
        <f>(AT289-1)*100</f>
        <v>0</v>
      </c>
      <c r="AV289">
        <f>MAX(0,($B$15+$C$15*EE289)/(1+$D$15*EE289)*DX289/(DZ289+273)*$E$15)</f>
        <v>0</v>
      </c>
      <c r="AW289" t="s">
        <v>429</v>
      </c>
      <c r="AX289" t="s">
        <v>429</v>
      </c>
      <c r="AY289">
        <v>0</v>
      </c>
      <c r="AZ289">
        <v>0</v>
      </c>
      <c r="BA289">
        <f>1-AY289/AZ289</f>
        <v>0</v>
      </c>
      <c r="BB289">
        <v>0</v>
      </c>
      <c r="BC289" t="s">
        <v>429</v>
      </c>
      <c r="BD289" t="s">
        <v>429</v>
      </c>
      <c r="BE289">
        <v>0</v>
      </c>
      <c r="BF289">
        <v>0</v>
      </c>
      <c r="BG289">
        <f>1-BE289/BF289</f>
        <v>0</v>
      </c>
      <c r="BH289">
        <v>0.5</v>
      </c>
      <c r="BI289">
        <f>DH289</f>
        <v>0</v>
      </c>
      <c r="BJ289">
        <f>K289</f>
        <v>0</v>
      </c>
      <c r="BK289">
        <f>BG289*BH289*BI289</f>
        <v>0</v>
      </c>
      <c r="BL289">
        <f>(BJ289-BB289)/BI289</f>
        <v>0</v>
      </c>
      <c r="BM289">
        <f>(AZ289-BF289)/BF289</f>
        <v>0</v>
      </c>
      <c r="BN289">
        <f>AY289/(BA289+AY289/BF289)</f>
        <v>0</v>
      </c>
      <c r="BO289" t="s">
        <v>429</v>
      </c>
      <c r="BP289">
        <v>0</v>
      </c>
      <c r="BQ289">
        <f>IF(BP289&lt;&gt;0, BP289, BN289)</f>
        <v>0</v>
      </c>
      <c r="BR289">
        <f>1-BQ289/BF289</f>
        <v>0</v>
      </c>
      <c r="BS289">
        <f>(BF289-BE289)/(BF289-BQ289)</f>
        <v>0</v>
      </c>
      <c r="BT289">
        <f>(AZ289-BF289)/(AZ289-BQ289)</f>
        <v>0</v>
      </c>
      <c r="BU289">
        <f>(BF289-BE289)/(BF289-AY289)</f>
        <v>0</v>
      </c>
      <c r="BV289">
        <f>(AZ289-BF289)/(AZ289-AY289)</f>
        <v>0</v>
      </c>
      <c r="BW289">
        <f>(BS289*BQ289/BE289)</f>
        <v>0</v>
      </c>
      <c r="BX289">
        <f>(1-BW289)</f>
        <v>0</v>
      </c>
      <c r="DG289">
        <f>$B$13*EF289+$C$13*EG289+$F$13*ER289*(1-EU289)</f>
        <v>0</v>
      </c>
      <c r="DH289">
        <f>DG289*DI289</f>
        <v>0</v>
      </c>
      <c r="DI289">
        <f>($B$13*$D$11+$C$13*$D$11+$F$13*((FE289+EW289)/MAX(FE289+EW289+FF289, 0.1)*$I$11+FF289/MAX(FE289+EW289+FF289, 0.1)*$J$11))/($B$13+$C$13+$F$13)</f>
        <v>0</v>
      </c>
      <c r="DJ289">
        <f>($B$13*$K$11+$C$13*$K$11+$F$13*((FE289+EW289)/MAX(FE289+EW289+FF289, 0.1)*$P$11+FF289/MAX(FE289+EW289+FF289, 0.1)*$Q$11))/($B$13+$C$13+$F$13)</f>
        <v>0</v>
      </c>
      <c r="DK289">
        <v>2.18</v>
      </c>
      <c r="DL289">
        <v>0.5</v>
      </c>
      <c r="DM289" t="s">
        <v>430</v>
      </c>
      <c r="DN289">
        <v>2</v>
      </c>
      <c r="DO289" t="b">
        <v>1</v>
      </c>
      <c r="DP289">
        <v>1679513177.214286</v>
      </c>
      <c r="DQ289">
        <v>1247.811428571429</v>
      </c>
      <c r="DR289">
        <v>1276.536785714286</v>
      </c>
      <c r="DS289">
        <v>9.382804285714286</v>
      </c>
      <c r="DT289">
        <v>9.218020714285714</v>
      </c>
      <c r="DU289">
        <v>1248.832142857143</v>
      </c>
      <c r="DV289">
        <v>9.355133214285713</v>
      </c>
      <c r="DW289">
        <v>499.9837857142857</v>
      </c>
      <c r="DX289">
        <v>89.94625357142858</v>
      </c>
      <c r="DY289">
        <v>0.09998252857142854</v>
      </c>
      <c r="DZ289">
        <v>18.93498571428572</v>
      </c>
      <c r="EA289">
        <v>19.98597142857142</v>
      </c>
      <c r="EB289">
        <v>999.9000000000002</v>
      </c>
      <c r="EC289">
        <v>0</v>
      </c>
      <c r="ED289">
        <v>0</v>
      </c>
      <c r="EE289">
        <v>10000.18178571429</v>
      </c>
      <c r="EF289">
        <v>0</v>
      </c>
      <c r="EG289">
        <v>12.44992857142857</v>
      </c>
      <c r="EH289">
        <v>-28.72446428571429</v>
      </c>
      <c r="EI289">
        <v>1259.631785714286</v>
      </c>
      <c r="EJ289">
        <v>1288.413571428571</v>
      </c>
      <c r="EK289">
        <v>0.16478425</v>
      </c>
      <c r="EL289">
        <v>1276.536785714286</v>
      </c>
      <c r="EM289">
        <v>9.218020714285714</v>
      </c>
      <c r="EN289">
        <v>0.8439482142857143</v>
      </c>
      <c r="EO289">
        <v>0.8291264285714286</v>
      </c>
      <c r="EP289">
        <v>4.468799285714286</v>
      </c>
      <c r="EQ289">
        <v>4.215949642857143</v>
      </c>
      <c r="ER289">
        <v>2000.015</v>
      </c>
      <c r="ES289">
        <v>0.9799968214285713</v>
      </c>
      <c r="ET289">
        <v>0.02000351071428572</v>
      </c>
      <c r="EU289">
        <v>0</v>
      </c>
      <c r="EV289">
        <v>201.501</v>
      </c>
      <c r="EW289">
        <v>5.00078</v>
      </c>
      <c r="EX289">
        <v>3970.679285714285</v>
      </c>
      <c r="EY289">
        <v>16379.73214285715</v>
      </c>
      <c r="EZ289">
        <v>37.21625</v>
      </c>
      <c r="FA289">
        <v>38.55314285714285</v>
      </c>
      <c r="FB289">
        <v>38.07796428571429</v>
      </c>
      <c r="FC289">
        <v>37.80564285714286</v>
      </c>
      <c r="FD289">
        <v>37.77432142857143</v>
      </c>
      <c r="FE289">
        <v>1955.105</v>
      </c>
      <c r="FF289">
        <v>39.91</v>
      </c>
      <c r="FG289">
        <v>0</v>
      </c>
      <c r="FH289">
        <v>1679513167</v>
      </c>
      <c r="FI289">
        <v>0</v>
      </c>
      <c r="FJ289">
        <v>201.4973846153846</v>
      </c>
      <c r="FK289">
        <v>-0.02010256723727175</v>
      </c>
      <c r="FL289">
        <v>-6.591452965103396</v>
      </c>
      <c r="FM289">
        <v>3970.718461538461</v>
      </c>
      <c r="FN289">
        <v>15</v>
      </c>
      <c r="FO289">
        <v>0</v>
      </c>
      <c r="FP289" t="s">
        <v>431</v>
      </c>
      <c r="FQ289">
        <v>1679456443.1</v>
      </c>
      <c r="FR289">
        <v>1679456433.1</v>
      </c>
      <c r="FS289">
        <v>0</v>
      </c>
      <c r="FT289">
        <v>-0.109</v>
      </c>
      <c r="FU289">
        <v>0.019</v>
      </c>
      <c r="FV289">
        <v>-0.823</v>
      </c>
      <c r="FW289">
        <v>0.271</v>
      </c>
      <c r="FX289">
        <v>420</v>
      </c>
      <c r="FY289">
        <v>24</v>
      </c>
      <c r="FZ289">
        <v>0.71</v>
      </c>
      <c r="GA289">
        <v>0.25</v>
      </c>
      <c r="GB289">
        <v>-28.7095</v>
      </c>
      <c r="GC289">
        <v>-0.3275351916376736</v>
      </c>
      <c r="GD289">
        <v>0.08226756762495654</v>
      </c>
      <c r="GE289">
        <v>0</v>
      </c>
      <c r="GF289">
        <v>0.1753226097560975</v>
      </c>
      <c r="GG289">
        <v>-0.1810412613240417</v>
      </c>
      <c r="GH289">
        <v>0.0233789989070638</v>
      </c>
      <c r="GI289">
        <v>1</v>
      </c>
      <c r="GJ289">
        <v>1</v>
      </c>
      <c r="GK289">
        <v>2</v>
      </c>
      <c r="GL289" t="s">
        <v>432</v>
      </c>
      <c r="GM289">
        <v>3.10099</v>
      </c>
      <c r="GN289">
        <v>2.73548</v>
      </c>
      <c r="GO289">
        <v>0.186705</v>
      </c>
      <c r="GP289">
        <v>0.189294</v>
      </c>
      <c r="GQ289">
        <v>0.0542776</v>
      </c>
      <c r="GR289">
        <v>0.0541576</v>
      </c>
      <c r="GS289">
        <v>20947.9</v>
      </c>
      <c r="GT289">
        <v>20619.4</v>
      </c>
      <c r="GU289">
        <v>26294.4</v>
      </c>
      <c r="GV289">
        <v>25762.1</v>
      </c>
      <c r="GW289">
        <v>39953.2</v>
      </c>
      <c r="GX289">
        <v>37207.4</v>
      </c>
      <c r="GY289">
        <v>46012.6</v>
      </c>
      <c r="GZ289">
        <v>42547.9</v>
      </c>
      <c r="HA289">
        <v>1.92025</v>
      </c>
      <c r="HB289">
        <v>1.9373</v>
      </c>
      <c r="HC289">
        <v>0.018768</v>
      </c>
      <c r="HD289">
        <v>0</v>
      </c>
      <c r="HE289">
        <v>19.6787</v>
      </c>
      <c r="HF289">
        <v>999.9</v>
      </c>
      <c r="HG289">
        <v>32.2</v>
      </c>
      <c r="HH289">
        <v>29.8</v>
      </c>
      <c r="HI289">
        <v>15.078</v>
      </c>
      <c r="HJ289">
        <v>61.3434</v>
      </c>
      <c r="HK289">
        <v>26.1098</v>
      </c>
      <c r="HL289">
        <v>1</v>
      </c>
      <c r="HM289">
        <v>-0.09792430000000001</v>
      </c>
      <c r="HN289">
        <v>4.10123</v>
      </c>
      <c r="HO289">
        <v>20.2285</v>
      </c>
      <c r="HP289">
        <v>5.21549</v>
      </c>
      <c r="HQ289">
        <v>11.98</v>
      </c>
      <c r="HR289">
        <v>4.9647</v>
      </c>
      <c r="HS289">
        <v>3.2738</v>
      </c>
      <c r="HT289">
        <v>9999</v>
      </c>
      <c r="HU289">
        <v>9999</v>
      </c>
      <c r="HV289">
        <v>9999</v>
      </c>
      <c r="HW289">
        <v>936.9</v>
      </c>
      <c r="HX289">
        <v>1.86417</v>
      </c>
      <c r="HY289">
        <v>1.86013</v>
      </c>
      <c r="HZ289">
        <v>1.85837</v>
      </c>
      <c r="IA289">
        <v>1.85986</v>
      </c>
      <c r="IB289">
        <v>1.85989</v>
      </c>
      <c r="IC289">
        <v>1.85835</v>
      </c>
      <c r="ID289">
        <v>1.85736</v>
      </c>
      <c r="IE289">
        <v>1.8524</v>
      </c>
      <c r="IF289">
        <v>0</v>
      </c>
      <c r="IG289">
        <v>0</v>
      </c>
      <c r="IH289">
        <v>0</v>
      </c>
      <c r="II289">
        <v>0</v>
      </c>
      <c r="IJ289" t="s">
        <v>433</v>
      </c>
      <c r="IK289" t="s">
        <v>434</v>
      </c>
      <c r="IL289" t="s">
        <v>435</v>
      </c>
      <c r="IM289" t="s">
        <v>435</v>
      </c>
      <c r="IN289" t="s">
        <v>435</v>
      </c>
      <c r="IO289" t="s">
        <v>435</v>
      </c>
      <c r="IP289">
        <v>0</v>
      </c>
      <c r="IQ289">
        <v>100</v>
      </c>
      <c r="IR289">
        <v>100</v>
      </c>
      <c r="IS289">
        <v>-1.03</v>
      </c>
      <c r="IT289">
        <v>0.0279</v>
      </c>
      <c r="IU289">
        <v>-0.3228139330668147</v>
      </c>
      <c r="IV289">
        <v>-0.001399286051689175</v>
      </c>
      <c r="IW289">
        <v>1.297619083215453E-06</v>
      </c>
      <c r="IX289">
        <v>-4.997941095464379E-10</v>
      </c>
      <c r="IY289">
        <v>-0.005634625857734406</v>
      </c>
      <c r="IZ289">
        <v>-0.003512179546530375</v>
      </c>
      <c r="JA289">
        <v>0.0008073039280847738</v>
      </c>
      <c r="JB289">
        <v>-5.485301315548657E-06</v>
      </c>
      <c r="JC289">
        <v>2</v>
      </c>
      <c r="JD289">
        <v>1997</v>
      </c>
      <c r="JE289">
        <v>1</v>
      </c>
      <c r="JF289">
        <v>25</v>
      </c>
      <c r="JG289">
        <v>945.7</v>
      </c>
      <c r="JH289">
        <v>945.9</v>
      </c>
      <c r="JI289">
        <v>2.85522</v>
      </c>
      <c r="JJ289">
        <v>2.61108</v>
      </c>
      <c r="JK289">
        <v>1.49658</v>
      </c>
      <c r="JL289">
        <v>2.39014</v>
      </c>
      <c r="JM289">
        <v>1.54907</v>
      </c>
      <c r="JN289">
        <v>2.40967</v>
      </c>
      <c r="JO289">
        <v>34.7608</v>
      </c>
      <c r="JP289">
        <v>24.1838</v>
      </c>
      <c r="JQ289">
        <v>18</v>
      </c>
      <c r="JR289">
        <v>489.436</v>
      </c>
      <c r="JS289">
        <v>512.289</v>
      </c>
      <c r="JT289">
        <v>15.2346</v>
      </c>
      <c r="JU289">
        <v>25.8808</v>
      </c>
      <c r="JV289">
        <v>29.9997</v>
      </c>
      <c r="JW289">
        <v>26.0564</v>
      </c>
      <c r="JX289">
        <v>26.0264</v>
      </c>
      <c r="JY289">
        <v>57.2871</v>
      </c>
      <c r="JZ289">
        <v>34.0607</v>
      </c>
      <c r="KA289">
        <v>30.6021</v>
      </c>
      <c r="KB289">
        <v>15.2393</v>
      </c>
      <c r="KC289">
        <v>1322.5</v>
      </c>
      <c r="KD289">
        <v>9.25939</v>
      </c>
      <c r="KE289">
        <v>100.526</v>
      </c>
      <c r="KF289">
        <v>100.938</v>
      </c>
    </row>
    <row r="290" spans="1:292">
      <c r="A290">
        <v>272</v>
      </c>
      <c r="B290">
        <v>1679513190</v>
      </c>
      <c r="C290">
        <v>4602.5</v>
      </c>
      <c r="D290" t="s">
        <v>978</v>
      </c>
      <c r="E290" t="s">
        <v>979</v>
      </c>
      <c r="F290">
        <v>5</v>
      </c>
      <c r="G290" t="s">
        <v>821</v>
      </c>
      <c r="H290">
        <v>1679513182.5</v>
      </c>
      <c r="I290">
        <f>(J290)/1000</f>
        <v>0</v>
      </c>
      <c r="J290">
        <f>IF(DO290, AM290, AG290)</f>
        <v>0</v>
      </c>
      <c r="K290">
        <f>IF(DO290, AH290, AF290)</f>
        <v>0</v>
      </c>
      <c r="L290">
        <f>DQ290 - IF(AT290&gt;1, K290*DK290*100.0/(AV290*EE290), 0)</f>
        <v>0</v>
      </c>
      <c r="M290">
        <f>((S290-I290/2)*L290-K290)/(S290+I290/2)</f>
        <v>0</v>
      </c>
      <c r="N290">
        <f>M290*(DX290+DY290)/1000.0</f>
        <v>0</v>
      </c>
      <c r="O290">
        <f>(DQ290 - IF(AT290&gt;1, K290*DK290*100.0/(AV290*EE290), 0))*(DX290+DY290)/1000.0</f>
        <v>0</v>
      </c>
      <c r="P290">
        <f>2.0/((1/R290-1/Q290)+SIGN(R290)*SQRT((1/R290-1/Q290)*(1/R290-1/Q290) + 4*DL290/((DL290+1)*(DL290+1))*(2*1/R290*1/Q290-1/Q290*1/Q290)))</f>
        <v>0</v>
      </c>
      <c r="Q290">
        <f>IF(LEFT(DM290,1)&lt;&gt;"0",IF(LEFT(DM290,1)="1",3.0,DN290),$D$5+$E$5*(EE290*DX290/($K$5*1000))+$F$5*(EE290*DX290/($K$5*1000))*MAX(MIN(DK290,$J$5),$I$5)*MAX(MIN(DK290,$J$5),$I$5)+$G$5*MAX(MIN(DK290,$J$5),$I$5)*(EE290*DX290/($K$5*1000))+$H$5*(EE290*DX290/($K$5*1000))*(EE290*DX290/($K$5*1000)))</f>
        <v>0</v>
      </c>
      <c r="R290">
        <f>I290*(1000-(1000*0.61365*exp(17.502*V290/(240.97+V290))/(DX290+DY290)+DS290)/2)/(1000*0.61365*exp(17.502*V290/(240.97+V290))/(DX290+DY290)-DS290)</f>
        <v>0</v>
      </c>
      <c r="S290">
        <f>1/((DL290+1)/(P290/1.6)+1/(Q290/1.37)) + DL290/((DL290+1)/(P290/1.6) + DL290/(Q290/1.37))</f>
        <v>0</v>
      </c>
      <c r="T290">
        <f>(DG290*DJ290)</f>
        <v>0</v>
      </c>
      <c r="U290">
        <f>(DZ290+(T290+2*0.95*5.67E-8*(((DZ290+$B$9)+273)^4-(DZ290+273)^4)-44100*I290)/(1.84*29.3*Q290+8*0.95*5.67E-8*(DZ290+273)^3))</f>
        <v>0</v>
      </c>
      <c r="V290">
        <f>($C$9*EA290+$D$9*EB290+$E$9*U290)</f>
        <v>0</v>
      </c>
      <c r="W290">
        <f>0.61365*exp(17.502*V290/(240.97+V290))</f>
        <v>0</v>
      </c>
      <c r="X290">
        <f>(Y290/Z290*100)</f>
        <v>0</v>
      </c>
      <c r="Y290">
        <f>DS290*(DX290+DY290)/1000</f>
        <v>0</v>
      </c>
      <c r="Z290">
        <f>0.61365*exp(17.502*DZ290/(240.97+DZ290))</f>
        <v>0</v>
      </c>
      <c r="AA290">
        <f>(W290-DS290*(DX290+DY290)/1000)</f>
        <v>0</v>
      </c>
      <c r="AB290">
        <f>(-I290*44100)</f>
        <v>0</v>
      </c>
      <c r="AC290">
        <f>2*29.3*Q290*0.92*(DZ290-V290)</f>
        <v>0</v>
      </c>
      <c r="AD290">
        <f>2*0.95*5.67E-8*(((DZ290+$B$9)+273)^4-(V290+273)^4)</f>
        <v>0</v>
      </c>
      <c r="AE290">
        <f>T290+AD290+AB290+AC290</f>
        <v>0</v>
      </c>
      <c r="AF290">
        <f>DW290*AT290*(DR290-DQ290*(1000-AT290*DT290)/(1000-AT290*DS290))/(100*DK290)</f>
        <v>0</v>
      </c>
      <c r="AG290">
        <f>1000*DW290*AT290*(DS290-DT290)/(100*DK290*(1000-AT290*DS290))</f>
        <v>0</v>
      </c>
      <c r="AH290">
        <f>(AI290 - AJ290 - DX290*1E3/(8.314*(DZ290+273.15)) * AL290/DW290 * AK290) * DW290/(100*DK290) * (1000 - DT290)/1000</f>
        <v>0</v>
      </c>
      <c r="AI290">
        <v>1320.916308146318</v>
      </c>
      <c r="AJ290">
        <v>1301.02006060606</v>
      </c>
      <c r="AK290">
        <v>3.353552021204126</v>
      </c>
      <c r="AL290">
        <v>67.30913549146528</v>
      </c>
      <c r="AM290">
        <f>(AO290 - AN290 + DX290*1E3/(8.314*(DZ290+273.15)) * AQ290/DW290 * AP290) * DW290/(100*DK290) * 1000/(1000 - AO290)</f>
        <v>0</v>
      </c>
      <c r="AN290">
        <v>9.193541909691417</v>
      </c>
      <c r="AO290">
        <v>9.390366545454546</v>
      </c>
      <c r="AP290">
        <v>-1.195491086153576E-05</v>
      </c>
      <c r="AQ290">
        <v>94.11788988098148</v>
      </c>
      <c r="AR290">
        <v>0</v>
      </c>
      <c r="AS290">
        <v>0</v>
      </c>
      <c r="AT290">
        <f>IF(AR290*$H$15&gt;=AV290,1.0,(AV290/(AV290-AR290*$H$15)))</f>
        <v>0</v>
      </c>
      <c r="AU290">
        <f>(AT290-1)*100</f>
        <v>0</v>
      </c>
      <c r="AV290">
        <f>MAX(0,($B$15+$C$15*EE290)/(1+$D$15*EE290)*DX290/(DZ290+273)*$E$15)</f>
        <v>0</v>
      </c>
      <c r="AW290" t="s">
        <v>429</v>
      </c>
      <c r="AX290" t="s">
        <v>429</v>
      </c>
      <c r="AY290">
        <v>0</v>
      </c>
      <c r="AZ290">
        <v>0</v>
      </c>
      <c r="BA290">
        <f>1-AY290/AZ290</f>
        <v>0</v>
      </c>
      <c r="BB290">
        <v>0</v>
      </c>
      <c r="BC290" t="s">
        <v>429</v>
      </c>
      <c r="BD290" t="s">
        <v>429</v>
      </c>
      <c r="BE290">
        <v>0</v>
      </c>
      <c r="BF290">
        <v>0</v>
      </c>
      <c r="BG290">
        <f>1-BE290/BF290</f>
        <v>0</v>
      </c>
      <c r="BH290">
        <v>0.5</v>
      </c>
      <c r="BI290">
        <f>DH290</f>
        <v>0</v>
      </c>
      <c r="BJ290">
        <f>K290</f>
        <v>0</v>
      </c>
      <c r="BK290">
        <f>BG290*BH290*BI290</f>
        <v>0</v>
      </c>
      <c r="BL290">
        <f>(BJ290-BB290)/BI290</f>
        <v>0</v>
      </c>
      <c r="BM290">
        <f>(AZ290-BF290)/BF290</f>
        <v>0</v>
      </c>
      <c r="BN290">
        <f>AY290/(BA290+AY290/BF290)</f>
        <v>0</v>
      </c>
      <c r="BO290" t="s">
        <v>429</v>
      </c>
      <c r="BP290">
        <v>0</v>
      </c>
      <c r="BQ290">
        <f>IF(BP290&lt;&gt;0, BP290, BN290)</f>
        <v>0</v>
      </c>
      <c r="BR290">
        <f>1-BQ290/BF290</f>
        <v>0</v>
      </c>
      <c r="BS290">
        <f>(BF290-BE290)/(BF290-BQ290)</f>
        <v>0</v>
      </c>
      <c r="BT290">
        <f>(AZ290-BF290)/(AZ290-BQ290)</f>
        <v>0</v>
      </c>
      <c r="BU290">
        <f>(BF290-BE290)/(BF290-AY290)</f>
        <v>0</v>
      </c>
      <c r="BV290">
        <f>(AZ290-BF290)/(AZ290-AY290)</f>
        <v>0</v>
      </c>
      <c r="BW290">
        <f>(BS290*BQ290/BE290)</f>
        <v>0</v>
      </c>
      <c r="BX290">
        <f>(1-BW290)</f>
        <v>0</v>
      </c>
      <c r="DG290">
        <f>$B$13*EF290+$C$13*EG290+$F$13*ER290*(1-EU290)</f>
        <v>0</v>
      </c>
      <c r="DH290">
        <f>DG290*DI290</f>
        <v>0</v>
      </c>
      <c r="DI290">
        <f>($B$13*$D$11+$C$13*$D$11+$F$13*((FE290+EW290)/MAX(FE290+EW290+FF290, 0.1)*$I$11+FF290/MAX(FE290+EW290+FF290, 0.1)*$J$11))/($B$13+$C$13+$F$13)</f>
        <v>0</v>
      </c>
      <c r="DJ290">
        <f>($B$13*$K$11+$C$13*$K$11+$F$13*((FE290+EW290)/MAX(FE290+EW290+FF290, 0.1)*$P$11+FF290/MAX(FE290+EW290+FF290, 0.1)*$Q$11))/($B$13+$C$13+$F$13)</f>
        <v>0</v>
      </c>
      <c r="DK290">
        <v>2.18</v>
      </c>
      <c r="DL290">
        <v>0.5</v>
      </c>
      <c r="DM290" t="s">
        <v>430</v>
      </c>
      <c r="DN290">
        <v>2</v>
      </c>
      <c r="DO290" t="b">
        <v>1</v>
      </c>
      <c r="DP290">
        <v>1679513182.5</v>
      </c>
      <c r="DQ290">
        <v>1265.45</v>
      </c>
      <c r="DR290">
        <v>1294.246296296296</v>
      </c>
      <c r="DS290">
        <v>9.392589259259259</v>
      </c>
      <c r="DT290">
        <v>9.219050740740741</v>
      </c>
      <c r="DU290">
        <v>1266.478888888889</v>
      </c>
      <c r="DV290">
        <v>9.364818888888889</v>
      </c>
      <c r="DW290">
        <v>500.0018518518519</v>
      </c>
      <c r="DX290">
        <v>89.94617407407407</v>
      </c>
      <c r="DY290">
        <v>0.1000283185185185</v>
      </c>
      <c r="DZ290">
        <v>18.93411851851852</v>
      </c>
      <c r="EA290">
        <v>19.9883037037037</v>
      </c>
      <c r="EB290">
        <v>999.9000000000001</v>
      </c>
      <c r="EC290">
        <v>0</v>
      </c>
      <c r="ED290">
        <v>0</v>
      </c>
      <c r="EE290">
        <v>9999.333333333334</v>
      </c>
      <c r="EF290">
        <v>0</v>
      </c>
      <c r="EG290">
        <v>12.4464</v>
      </c>
      <c r="EH290">
        <v>-28.79573333333333</v>
      </c>
      <c r="EI290">
        <v>1277.45</v>
      </c>
      <c r="EJ290">
        <v>1306.288148148148</v>
      </c>
      <c r="EK290">
        <v>0.1735385185185185</v>
      </c>
      <c r="EL290">
        <v>1294.246296296296</v>
      </c>
      <c r="EM290">
        <v>9.219050740740741</v>
      </c>
      <c r="EN290">
        <v>0.8448275185185183</v>
      </c>
      <c r="EO290">
        <v>0.8292183333333334</v>
      </c>
      <c r="EP290">
        <v>4.483678888888889</v>
      </c>
      <c r="EQ290">
        <v>4.217537037037037</v>
      </c>
      <c r="ER290">
        <v>1999.992962962963</v>
      </c>
      <c r="ES290">
        <v>0.9799964444444442</v>
      </c>
      <c r="ET290">
        <v>0.02000388888888889</v>
      </c>
      <c r="EU290">
        <v>0</v>
      </c>
      <c r="EV290">
        <v>201.4978148148148</v>
      </c>
      <c r="EW290">
        <v>5.00078</v>
      </c>
      <c r="EX290">
        <v>3970.128888888888</v>
      </c>
      <c r="EY290">
        <v>16379.56296296297</v>
      </c>
      <c r="EZ290">
        <v>37.17792592592593</v>
      </c>
      <c r="FA290">
        <v>38.53214814814815</v>
      </c>
      <c r="FB290">
        <v>38.00662962962964</v>
      </c>
      <c r="FC290">
        <v>37.76833333333333</v>
      </c>
      <c r="FD290">
        <v>37.73359259259259</v>
      </c>
      <c r="FE290">
        <v>1955.082962962963</v>
      </c>
      <c r="FF290">
        <v>39.91</v>
      </c>
      <c r="FG290">
        <v>0</v>
      </c>
      <c r="FH290">
        <v>1679513172.4</v>
      </c>
      <c r="FI290">
        <v>0</v>
      </c>
      <c r="FJ290">
        <v>201.49732</v>
      </c>
      <c r="FK290">
        <v>0.5919230690193766</v>
      </c>
      <c r="FL290">
        <v>-5.573846114497083</v>
      </c>
      <c r="FM290">
        <v>3970.1572</v>
      </c>
      <c r="FN290">
        <v>15</v>
      </c>
      <c r="FO290">
        <v>0</v>
      </c>
      <c r="FP290" t="s">
        <v>431</v>
      </c>
      <c r="FQ290">
        <v>1679456443.1</v>
      </c>
      <c r="FR290">
        <v>1679456433.1</v>
      </c>
      <c r="FS290">
        <v>0</v>
      </c>
      <c r="FT290">
        <v>-0.109</v>
      </c>
      <c r="FU290">
        <v>0.019</v>
      </c>
      <c r="FV290">
        <v>-0.823</v>
      </c>
      <c r="FW290">
        <v>0.271</v>
      </c>
      <c r="FX290">
        <v>420</v>
      </c>
      <c r="FY290">
        <v>24</v>
      </c>
      <c r="FZ290">
        <v>0.71</v>
      </c>
      <c r="GA290">
        <v>0.25</v>
      </c>
      <c r="GB290">
        <v>-28.7657475</v>
      </c>
      <c r="GC290">
        <v>-0.736332833020516</v>
      </c>
      <c r="GD290">
        <v>0.09620393439849537</v>
      </c>
      <c r="GE290">
        <v>0</v>
      </c>
      <c r="GF290">
        <v>0.17384085</v>
      </c>
      <c r="GG290">
        <v>0.06794746716697891</v>
      </c>
      <c r="GH290">
        <v>0.0229830652639612</v>
      </c>
      <c r="GI290">
        <v>1</v>
      </c>
      <c r="GJ290">
        <v>1</v>
      </c>
      <c r="GK290">
        <v>2</v>
      </c>
      <c r="GL290" t="s">
        <v>432</v>
      </c>
      <c r="GM290">
        <v>3.10106</v>
      </c>
      <c r="GN290">
        <v>2.73533</v>
      </c>
      <c r="GO290">
        <v>0.188184</v>
      </c>
      <c r="GP290">
        <v>0.190774</v>
      </c>
      <c r="GQ290">
        <v>0.054218</v>
      </c>
      <c r="GR290">
        <v>0.0539901</v>
      </c>
      <c r="GS290">
        <v>20909.8</v>
      </c>
      <c r="GT290">
        <v>20582.1</v>
      </c>
      <c r="GU290">
        <v>26294.3</v>
      </c>
      <c r="GV290">
        <v>25762.4</v>
      </c>
      <c r="GW290">
        <v>39955.8</v>
      </c>
      <c r="GX290">
        <v>37214.4</v>
      </c>
      <c r="GY290">
        <v>46012.5</v>
      </c>
      <c r="GZ290">
        <v>42548.1</v>
      </c>
      <c r="HA290">
        <v>1.92033</v>
      </c>
      <c r="HB290">
        <v>1.93733</v>
      </c>
      <c r="HC290">
        <v>0.0195652</v>
      </c>
      <c r="HD290">
        <v>0</v>
      </c>
      <c r="HE290">
        <v>19.6787</v>
      </c>
      <c r="HF290">
        <v>999.9</v>
      </c>
      <c r="HG290">
        <v>32.2</v>
      </c>
      <c r="HH290">
        <v>29.8</v>
      </c>
      <c r="HI290">
        <v>15.0779</v>
      </c>
      <c r="HJ290">
        <v>61.0534</v>
      </c>
      <c r="HK290">
        <v>26.0537</v>
      </c>
      <c r="HL290">
        <v>1</v>
      </c>
      <c r="HM290">
        <v>-0.0983054</v>
      </c>
      <c r="HN290">
        <v>4.09379</v>
      </c>
      <c r="HO290">
        <v>20.2288</v>
      </c>
      <c r="HP290">
        <v>5.21549</v>
      </c>
      <c r="HQ290">
        <v>11.98</v>
      </c>
      <c r="HR290">
        <v>4.96455</v>
      </c>
      <c r="HS290">
        <v>3.27395</v>
      </c>
      <c r="HT290">
        <v>9999</v>
      </c>
      <c r="HU290">
        <v>9999</v>
      </c>
      <c r="HV290">
        <v>9999</v>
      </c>
      <c r="HW290">
        <v>936.9</v>
      </c>
      <c r="HX290">
        <v>1.86417</v>
      </c>
      <c r="HY290">
        <v>1.86014</v>
      </c>
      <c r="HZ290">
        <v>1.85837</v>
      </c>
      <c r="IA290">
        <v>1.85989</v>
      </c>
      <c r="IB290">
        <v>1.85989</v>
      </c>
      <c r="IC290">
        <v>1.85833</v>
      </c>
      <c r="ID290">
        <v>1.85733</v>
      </c>
      <c r="IE290">
        <v>1.85237</v>
      </c>
      <c r="IF290">
        <v>0</v>
      </c>
      <c r="IG290">
        <v>0</v>
      </c>
      <c r="IH290">
        <v>0</v>
      </c>
      <c r="II290">
        <v>0</v>
      </c>
      <c r="IJ290" t="s">
        <v>433</v>
      </c>
      <c r="IK290" t="s">
        <v>434</v>
      </c>
      <c r="IL290" t="s">
        <v>435</v>
      </c>
      <c r="IM290" t="s">
        <v>435</v>
      </c>
      <c r="IN290" t="s">
        <v>435</v>
      </c>
      <c r="IO290" t="s">
        <v>435</v>
      </c>
      <c r="IP290">
        <v>0</v>
      </c>
      <c r="IQ290">
        <v>100</v>
      </c>
      <c r="IR290">
        <v>100</v>
      </c>
      <c r="IS290">
        <v>-1.04</v>
      </c>
      <c r="IT290">
        <v>0.0277</v>
      </c>
      <c r="IU290">
        <v>-0.3228139330668147</v>
      </c>
      <c r="IV290">
        <v>-0.001399286051689175</v>
      </c>
      <c r="IW290">
        <v>1.297619083215453E-06</v>
      </c>
      <c r="IX290">
        <v>-4.997941095464379E-10</v>
      </c>
      <c r="IY290">
        <v>-0.005634625857734406</v>
      </c>
      <c r="IZ290">
        <v>-0.003512179546530375</v>
      </c>
      <c r="JA290">
        <v>0.0008073039280847738</v>
      </c>
      <c r="JB290">
        <v>-5.485301315548657E-06</v>
      </c>
      <c r="JC290">
        <v>2</v>
      </c>
      <c r="JD290">
        <v>1997</v>
      </c>
      <c r="JE290">
        <v>1</v>
      </c>
      <c r="JF290">
        <v>25</v>
      </c>
      <c r="JG290">
        <v>945.8</v>
      </c>
      <c r="JH290">
        <v>945.9</v>
      </c>
      <c r="JI290">
        <v>2.88208</v>
      </c>
      <c r="JJ290">
        <v>2.61353</v>
      </c>
      <c r="JK290">
        <v>1.49658</v>
      </c>
      <c r="JL290">
        <v>2.39014</v>
      </c>
      <c r="JM290">
        <v>1.54907</v>
      </c>
      <c r="JN290">
        <v>2.39746</v>
      </c>
      <c r="JO290">
        <v>34.7608</v>
      </c>
      <c r="JP290">
        <v>24.1838</v>
      </c>
      <c r="JQ290">
        <v>18</v>
      </c>
      <c r="JR290">
        <v>489.453</v>
      </c>
      <c r="JS290">
        <v>512.271</v>
      </c>
      <c r="JT290">
        <v>15.2431</v>
      </c>
      <c r="JU290">
        <v>25.8776</v>
      </c>
      <c r="JV290">
        <v>29.9998</v>
      </c>
      <c r="JW290">
        <v>26.0531</v>
      </c>
      <c r="JX290">
        <v>26.0226</v>
      </c>
      <c r="JY290">
        <v>57.8255</v>
      </c>
      <c r="JZ290">
        <v>33.7811</v>
      </c>
      <c r="KA290">
        <v>30.6021</v>
      </c>
      <c r="KB290">
        <v>15.2469</v>
      </c>
      <c r="KC290">
        <v>1342.53</v>
      </c>
      <c r="KD290">
        <v>9.25939</v>
      </c>
      <c r="KE290">
        <v>100.526</v>
      </c>
      <c r="KF290">
        <v>100.939</v>
      </c>
    </row>
    <row r="291" spans="1:292">
      <c r="A291">
        <v>273</v>
      </c>
      <c r="B291">
        <v>1679513195</v>
      </c>
      <c r="C291">
        <v>4607.5</v>
      </c>
      <c r="D291" t="s">
        <v>980</v>
      </c>
      <c r="E291" t="s">
        <v>981</v>
      </c>
      <c r="F291">
        <v>5</v>
      </c>
      <c r="G291" t="s">
        <v>821</v>
      </c>
      <c r="H291">
        <v>1679513187.214286</v>
      </c>
      <c r="I291">
        <f>(J291)/1000</f>
        <v>0</v>
      </c>
      <c r="J291">
        <f>IF(DO291, AM291, AG291)</f>
        <v>0</v>
      </c>
      <c r="K291">
        <f>IF(DO291, AH291, AF291)</f>
        <v>0</v>
      </c>
      <c r="L291">
        <f>DQ291 - IF(AT291&gt;1, K291*DK291*100.0/(AV291*EE291), 0)</f>
        <v>0</v>
      </c>
      <c r="M291">
        <f>((S291-I291/2)*L291-K291)/(S291+I291/2)</f>
        <v>0</v>
      </c>
      <c r="N291">
        <f>M291*(DX291+DY291)/1000.0</f>
        <v>0</v>
      </c>
      <c r="O291">
        <f>(DQ291 - IF(AT291&gt;1, K291*DK291*100.0/(AV291*EE291), 0))*(DX291+DY291)/1000.0</f>
        <v>0</v>
      </c>
      <c r="P291">
        <f>2.0/((1/R291-1/Q291)+SIGN(R291)*SQRT((1/R291-1/Q291)*(1/R291-1/Q291) + 4*DL291/((DL291+1)*(DL291+1))*(2*1/R291*1/Q291-1/Q291*1/Q291)))</f>
        <v>0</v>
      </c>
      <c r="Q291">
        <f>IF(LEFT(DM291,1)&lt;&gt;"0",IF(LEFT(DM291,1)="1",3.0,DN291),$D$5+$E$5*(EE291*DX291/($K$5*1000))+$F$5*(EE291*DX291/($K$5*1000))*MAX(MIN(DK291,$J$5),$I$5)*MAX(MIN(DK291,$J$5),$I$5)+$G$5*MAX(MIN(DK291,$J$5),$I$5)*(EE291*DX291/($K$5*1000))+$H$5*(EE291*DX291/($K$5*1000))*(EE291*DX291/($K$5*1000)))</f>
        <v>0</v>
      </c>
      <c r="R291">
        <f>I291*(1000-(1000*0.61365*exp(17.502*V291/(240.97+V291))/(DX291+DY291)+DS291)/2)/(1000*0.61365*exp(17.502*V291/(240.97+V291))/(DX291+DY291)-DS291)</f>
        <v>0</v>
      </c>
      <c r="S291">
        <f>1/((DL291+1)/(P291/1.6)+1/(Q291/1.37)) + DL291/((DL291+1)/(P291/1.6) + DL291/(Q291/1.37))</f>
        <v>0</v>
      </c>
      <c r="T291">
        <f>(DG291*DJ291)</f>
        <v>0</v>
      </c>
      <c r="U291">
        <f>(DZ291+(T291+2*0.95*5.67E-8*(((DZ291+$B$9)+273)^4-(DZ291+273)^4)-44100*I291)/(1.84*29.3*Q291+8*0.95*5.67E-8*(DZ291+273)^3))</f>
        <v>0</v>
      </c>
      <c r="V291">
        <f>($C$9*EA291+$D$9*EB291+$E$9*U291)</f>
        <v>0</v>
      </c>
      <c r="W291">
        <f>0.61365*exp(17.502*V291/(240.97+V291))</f>
        <v>0</v>
      </c>
      <c r="X291">
        <f>(Y291/Z291*100)</f>
        <v>0</v>
      </c>
      <c r="Y291">
        <f>DS291*(DX291+DY291)/1000</f>
        <v>0</v>
      </c>
      <c r="Z291">
        <f>0.61365*exp(17.502*DZ291/(240.97+DZ291))</f>
        <v>0</v>
      </c>
      <c r="AA291">
        <f>(W291-DS291*(DX291+DY291)/1000)</f>
        <v>0</v>
      </c>
      <c r="AB291">
        <f>(-I291*44100)</f>
        <v>0</v>
      </c>
      <c r="AC291">
        <f>2*29.3*Q291*0.92*(DZ291-V291)</f>
        <v>0</v>
      </c>
      <c r="AD291">
        <f>2*0.95*5.67E-8*(((DZ291+$B$9)+273)^4-(V291+273)^4)</f>
        <v>0</v>
      </c>
      <c r="AE291">
        <f>T291+AD291+AB291+AC291</f>
        <v>0</v>
      </c>
      <c r="AF291">
        <f>DW291*AT291*(DR291-DQ291*(1000-AT291*DT291)/(1000-AT291*DS291))/(100*DK291)</f>
        <v>0</v>
      </c>
      <c r="AG291">
        <f>1000*DW291*AT291*(DS291-DT291)/(100*DK291*(1000-AT291*DS291))</f>
        <v>0</v>
      </c>
      <c r="AH291">
        <f>(AI291 - AJ291 - DX291*1E3/(8.314*(DZ291+273.15)) * AL291/DW291 * AK291) * DW291/(100*DK291) * (1000 - DT291)/1000</f>
        <v>0</v>
      </c>
      <c r="AI291">
        <v>1337.771258124253</v>
      </c>
      <c r="AJ291">
        <v>1317.855333333332</v>
      </c>
      <c r="AK291">
        <v>3.369191237548685</v>
      </c>
      <c r="AL291">
        <v>67.30913549146528</v>
      </c>
      <c r="AM291">
        <f>(AO291 - AN291 + DX291*1E3/(8.314*(DZ291+273.15)) * AQ291/DW291 * AP291) * DW291/(100*DK291) * 1000/(1000 - AO291)</f>
        <v>0</v>
      </c>
      <c r="AN291">
        <v>9.18307275992883</v>
      </c>
      <c r="AO291">
        <v>9.380170242424242</v>
      </c>
      <c r="AP291">
        <v>-1.350224660665693E-05</v>
      </c>
      <c r="AQ291">
        <v>94.11788988098148</v>
      </c>
      <c r="AR291">
        <v>0</v>
      </c>
      <c r="AS291">
        <v>0</v>
      </c>
      <c r="AT291">
        <f>IF(AR291*$H$15&gt;=AV291,1.0,(AV291/(AV291-AR291*$H$15)))</f>
        <v>0</v>
      </c>
      <c r="AU291">
        <f>(AT291-1)*100</f>
        <v>0</v>
      </c>
      <c r="AV291">
        <f>MAX(0,($B$15+$C$15*EE291)/(1+$D$15*EE291)*DX291/(DZ291+273)*$E$15)</f>
        <v>0</v>
      </c>
      <c r="AW291" t="s">
        <v>429</v>
      </c>
      <c r="AX291" t="s">
        <v>429</v>
      </c>
      <c r="AY291">
        <v>0</v>
      </c>
      <c r="AZ291">
        <v>0</v>
      </c>
      <c r="BA291">
        <f>1-AY291/AZ291</f>
        <v>0</v>
      </c>
      <c r="BB291">
        <v>0</v>
      </c>
      <c r="BC291" t="s">
        <v>429</v>
      </c>
      <c r="BD291" t="s">
        <v>429</v>
      </c>
      <c r="BE291">
        <v>0</v>
      </c>
      <c r="BF291">
        <v>0</v>
      </c>
      <c r="BG291">
        <f>1-BE291/BF291</f>
        <v>0</v>
      </c>
      <c r="BH291">
        <v>0.5</v>
      </c>
      <c r="BI291">
        <f>DH291</f>
        <v>0</v>
      </c>
      <c r="BJ291">
        <f>K291</f>
        <v>0</v>
      </c>
      <c r="BK291">
        <f>BG291*BH291*BI291</f>
        <v>0</v>
      </c>
      <c r="BL291">
        <f>(BJ291-BB291)/BI291</f>
        <v>0</v>
      </c>
      <c r="BM291">
        <f>(AZ291-BF291)/BF291</f>
        <v>0</v>
      </c>
      <c r="BN291">
        <f>AY291/(BA291+AY291/BF291)</f>
        <v>0</v>
      </c>
      <c r="BO291" t="s">
        <v>429</v>
      </c>
      <c r="BP291">
        <v>0</v>
      </c>
      <c r="BQ291">
        <f>IF(BP291&lt;&gt;0, BP291, BN291)</f>
        <v>0</v>
      </c>
      <c r="BR291">
        <f>1-BQ291/BF291</f>
        <v>0</v>
      </c>
      <c r="BS291">
        <f>(BF291-BE291)/(BF291-BQ291)</f>
        <v>0</v>
      </c>
      <c r="BT291">
        <f>(AZ291-BF291)/(AZ291-BQ291)</f>
        <v>0</v>
      </c>
      <c r="BU291">
        <f>(BF291-BE291)/(BF291-AY291)</f>
        <v>0</v>
      </c>
      <c r="BV291">
        <f>(AZ291-BF291)/(AZ291-AY291)</f>
        <v>0</v>
      </c>
      <c r="BW291">
        <f>(BS291*BQ291/BE291)</f>
        <v>0</v>
      </c>
      <c r="BX291">
        <f>(1-BW291)</f>
        <v>0</v>
      </c>
      <c r="DG291">
        <f>$B$13*EF291+$C$13*EG291+$F$13*ER291*(1-EU291)</f>
        <v>0</v>
      </c>
      <c r="DH291">
        <f>DG291*DI291</f>
        <v>0</v>
      </c>
      <c r="DI291">
        <f>($B$13*$D$11+$C$13*$D$11+$F$13*((FE291+EW291)/MAX(FE291+EW291+FF291, 0.1)*$I$11+FF291/MAX(FE291+EW291+FF291, 0.1)*$J$11))/($B$13+$C$13+$F$13)</f>
        <v>0</v>
      </c>
      <c r="DJ291">
        <f>($B$13*$K$11+$C$13*$K$11+$F$13*((FE291+EW291)/MAX(FE291+EW291+FF291, 0.1)*$P$11+FF291/MAX(FE291+EW291+FF291, 0.1)*$Q$11))/($B$13+$C$13+$F$13)</f>
        <v>0</v>
      </c>
      <c r="DK291">
        <v>2.18</v>
      </c>
      <c r="DL291">
        <v>0.5</v>
      </c>
      <c r="DM291" t="s">
        <v>430</v>
      </c>
      <c r="DN291">
        <v>2</v>
      </c>
      <c r="DO291" t="b">
        <v>1</v>
      </c>
      <c r="DP291">
        <v>1679513187.214286</v>
      </c>
      <c r="DQ291">
        <v>1281.176785714286</v>
      </c>
      <c r="DR291">
        <v>1310.047857142857</v>
      </c>
      <c r="DS291">
        <v>9.392468214285714</v>
      </c>
      <c r="DT291">
        <v>9.205225714285715</v>
      </c>
      <c r="DU291">
        <v>1282.214642857143</v>
      </c>
      <c r="DV291">
        <v>9.364699642857143</v>
      </c>
      <c r="DW291">
        <v>499.9992857142857</v>
      </c>
      <c r="DX291">
        <v>89.94618571428573</v>
      </c>
      <c r="DY291">
        <v>0.09997878214285713</v>
      </c>
      <c r="DZ291">
        <v>18.93459642857143</v>
      </c>
      <c r="EA291">
        <v>19.99451428571428</v>
      </c>
      <c r="EB291">
        <v>999.9000000000002</v>
      </c>
      <c r="EC291">
        <v>0</v>
      </c>
      <c r="ED291">
        <v>0</v>
      </c>
      <c r="EE291">
        <v>10007.21142857143</v>
      </c>
      <c r="EF291">
        <v>0</v>
      </c>
      <c r="EG291">
        <v>12.4464</v>
      </c>
      <c r="EH291">
        <v>-28.87040714285714</v>
      </c>
      <c r="EI291">
        <v>1293.325714285714</v>
      </c>
      <c r="EJ291">
        <v>1322.218928571429</v>
      </c>
      <c r="EK291">
        <v>0.1872426071428571</v>
      </c>
      <c r="EL291">
        <v>1310.047857142857</v>
      </c>
      <c r="EM291">
        <v>9.205225714285715</v>
      </c>
      <c r="EN291">
        <v>0.8448167142857143</v>
      </c>
      <c r="EO291">
        <v>0.827975</v>
      </c>
      <c r="EP291">
        <v>4.483496785714286</v>
      </c>
      <c r="EQ291">
        <v>4.1961425</v>
      </c>
      <c r="ER291">
        <v>2000.007142857143</v>
      </c>
      <c r="ES291">
        <v>0.9799964999999998</v>
      </c>
      <c r="ET291">
        <v>0.02000385</v>
      </c>
      <c r="EU291">
        <v>0</v>
      </c>
      <c r="EV291">
        <v>201.4700714285714</v>
      </c>
      <c r="EW291">
        <v>5.00078</v>
      </c>
      <c r="EX291">
        <v>3969.813571428571</v>
      </c>
      <c r="EY291">
        <v>16379.69285714285</v>
      </c>
      <c r="EZ291">
        <v>37.14482142857143</v>
      </c>
      <c r="FA291">
        <v>38.50653571428571</v>
      </c>
      <c r="FB291">
        <v>37.97957142857143</v>
      </c>
      <c r="FC291">
        <v>37.74532142857142</v>
      </c>
      <c r="FD291">
        <v>37.7207857142857</v>
      </c>
      <c r="FE291">
        <v>1955.097142857143</v>
      </c>
      <c r="FF291">
        <v>39.91</v>
      </c>
      <c r="FG291">
        <v>0</v>
      </c>
      <c r="FH291">
        <v>1679513177.2</v>
      </c>
      <c r="FI291">
        <v>0</v>
      </c>
      <c r="FJ291">
        <v>201.49132</v>
      </c>
      <c r="FK291">
        <v>-0.296153847529408</v>
      </c>
      <c r="FL291">
        <v>-5.063846157453594</v>
      </c>
      <c r="FM291">
        <v>3969.7772</v>
      </c>
      <c r="FN291">
        <v>15</v>
      </c>
      <c r="FO291">
        <v>0</v>
      </c>
      <c r="FP291" t="s">
        <v>431</v>
      </c>
      <c r="FQ291">
        <v>1679456443.1</v>
      </c>
      <c r="FR291">
        <v>1679456433.1</v>
      </c>
      <c r="FS291">
        <v>0</v>
      </c>
      <c r="FT291">
        <v>-0.109</v>
      </c>
      <c r="FU291">
        <v>0.019</v>
      </c>
      <c r="FV291">
        <v>-0.823</v>
      </c>
      <c r="FW291">
        <v>0.271</v>
      </c>
      <c r="FX291">
        <v>420</v>
      </c>
      <c r="FY291">
        <v>24</v>
      </c>
      <c r="FZ291">
        <v>0.71</v>
      </c>
      <c r="GA291">
        <v>0.25</v>
      </c>
      <c r="GB291">
        <v>-28.8182025</v>
      </c>
      <c r="GC291">
        <v>-1.095502063789794</v>
      </c>
      <c r="GD291">
        <v>0.122439236945311</v>
      </c>
      <c r="GE291">
        <v>0</v>
      </c>
      <c r="GF291">
        <v>0.17762215</v>
      </c>
      <c r="GG291">
        <v>0.2193505891181989</v>
      </c>
      <c r="GH291">
        <v>0.02394795224392892</v>
      </c>
      <c r="GI291">
        <v>1</v>
      </c>
      <c r="GJ291">
        <v>1</v>
      </c>
      <c r="GK291">
        <v>2</v>
      </c>
      <c r="GL291" t="s">
        <v>432</v>
      </c>
      <c r="GM291">
        <v>3.10119</v>
      </c>
      <c r="GN291">
        <v>2.73544</v>
      </c>
      <c r="GO291">
        <v>0.189663</v>
      </c>
      <c r="GP291">
        <v>0.192221</v>
      </c>
      <c r="GQ291">
        <v>0.0541791</v>
      </c>
      <c r="GR291">
        <v>0.0540799</v>
      </c>
      <c r="GS291">
        <v>20872</v>
      </c>
      <c r="GT291">
        <v>20545.6</v>
      </c>
      <c r="GU291">
        <v>26294.7</v>
      </c>
      <c r="GV291">
        <v>25762.7</v>
      </c>
      <c r="GW291">
        <v>39958.2</v>
      </c>
      <c r="GX291">
        <v>37211.1</v>
      </c>
      <c r="GY291">
        <v>46013.2</v>
      </c>
      <c r="GZ291">
        <v>42548.2</v>
      </c>
      <c r="HA291">
        <v>1.92085</v>
      </c>
      <c r="HB291">
        <v>1.93718</v>
      </c>
      <c r="HC291">
        <v>0.0191033</v>
      </c>
      <c r="HD291">
        <v>0</v>
      </c>
      <c r="HE291">
        <v>19.6787</v>
      </c>
      <c r="HF291">
        <v>999.9</v>
      </c>
      <c r="HG291">
        <v>32.1</v>
      </c>
      <c r="HH291">
        <v>29.8</v>
      </c>
      <c r="HI291">
        <v>15.0303</v>
      </c>
      <c r="HJ291">
        <v>60.9134</v>
      </c>
      <c r="HK291">
        <v>26.0697</v>
      </c>
      <c r="HL291">
        <v>1</v>
      </c>
      <c r="HM291">
        <v>-0.0987271</v>
      </c>
      <c r="HN291">
        <v>4.11508</v>
      </c>
      <c r="HO291">
        <v>20.2282</v>
      </c>
      <c r="HP291">
        <v>5.21549</v>
      </c>
      <c r="HQ291">
        <v>11.98</v>
      </c>
      <c r="HR291">
        <v>4.96465</v>
      </c>
      <c r="HS291">
        <v>3.27393</v>
      </c>
      <c r="HT291">
        <v>9999</v>
      </c>
      <c r="HU291">
        <v>9999</v>
      </c>
      <c r="HV291">
        <v>9999</v>
      </c>
      <c r="HW291">
        <v>936.9</v>
      </c>
      <c r="HX291">
        <v>1.86417</v>
      </c>
      <c r="HY291">
        <v>1.86014</v>
      </c>
      <c r="HZ291">
        <v>1.85837</v>
      </c>
      <c r="IA291">
        <v>1.85988</v>
      </c>
      <c r="IB291">
        <v>1.85989</v>
      </c>
      <c r="IC291">
        <v>1.85833</v>
      </c>
      <c r="ID291">
        <v>1.85733</v>
      </c>
      <c r="IE291">
        <v>1.85238</v>
      </c>
      <c r="IF291">
        <v>0</v>
      </c>
      <c r="IG291">
        <v>0</v>
      </c>
      <c r="IH291">
        <v>0</v>
      </c>
      <c r="II291">
        <v>0</v>
      </c>
      <c r="IJ291" t="s">
        <v>433</v>
      </c>
      <c r="IK291" t="s">
        <v>434</v>
      </c>
      <c r="IL291" t="s">
        <v>435</v>
      </c>
      <c r="IM291" t="s">
        <v>435</v>
      </c>
      <c r="IN291" t="s">
        <v>435</v>
      </c>
      <c r="IO291" t="s">
        <v>435</v>
      </c>
      <c r="IP291">
        <v>0</v>
      </c>
      <c r="IQ291">
        <v>100</v>
      </c>
      <c r="IR291">
        <v>100</v>
      </c>
      <c r="IS291">
        <v>-1.05</v>
      </c>
      <c r="IT291">
        <v>0.0276</v>
      </c>
      <c r="IU291">
        <v>-0.3228139330668147</v>
      </c>
      <c r="IV291">
        <v>-0.001399286051689175</v>
      </c>
      <c r="IW291">
        <v>1.297619083215453E-06</v>
      </c>
      <c r="IX291">
        <v>-4.997941095464379E-10</v>
      </c>
      <c r="IY291">
        <v>-0.005634625857734406</v>
      </c>
      <c r="IZ291">
        <v>-0.003512179546530375</v>
      </c>
      <c r="JA291">
        <v>0.0008073039280847738</v>
      </c>
      <c r="JB291">
        <v>-5.485301315548657E-06</v>
      </c>
      <c r="JC291">
        <v>2</v>
      </c>
      <c r="JD291">
        <v>1997</v>
      </c>
      <c r="JE291">
        <v>1</v>
      </c>
      <c r="JF291">
        <v>25</v>
      </c>
      <c r="JG291">
        <v>945.9</v>
      </c>
      <c r="JH291">
        <v>946</v>
      </c>
      <c r="JI291">
        <v>2.9126</v>
      </c>
      <c r="JJ291">
        <v>2.60864</v>
      </c>
      <c r="JK291">
        <v>1.49658</v>
      </c>
      <c r="JL291">
        <v>2.39014</v>
      </c>
      <c r="JM291">
        <v>1.54907</v>
      </c>
      <c r="JN291">
        <v>2.36816</v>
      </c>
      <c r="JO291">
        <v>34.7608</v>
      </c>
      <c r="JP291">
        <v>24.1751</v>
      </c>
      <c r="JQ291">
        <v>18</v>
      </c>
      <c r="JR291">
        <v>489.73</v>
      </c>
      <c r="JS291">
        <v>512.141</v>
      </c>
      <c r="JT291">
        <v>15.2496</v>
      </c>
      <c r="JU291">
        <v>25.8743</v>
      </c>
      <c r="JV291">
        <v>29.9998</v>
      </c>
      <c r="JW291">
        <v>26.0498</v>
      </c>
      <c r="JX291">
        <v>26.0193</v>
      </c>
      <c r="JY291">
        <v>58.4449</v>
      </c>
      <c r="JZ291">
        <v>33.7811</v>
      </c>
      <c r="KA291">
        <v>30.6021</v>
      </c>
      <c r="KB291">
        <v>15.2476</v>
      </c>
      <c r="KC291">
        <v>1355.89</v>
      </c>
      <c r="KD291">
        <v>9.25939</v>
      </c>
      <c r="KE291">
        <v>100.527</v>
      </c>
      <c r="KF291">
        <v>100.94</v>
      </c>
    </row>
    <row r="292" spans="1:292">
      <c r="A292">
        <v>274</v>
      </c>
      <c r="B292">
        <v>1679513200</v>
      </c>
      <c r="C292">
        <v>4612.5</v>
      </c>
      <c r="D292" t="s">
        <v>982</v>
      </c>
      <c r="E292" t="s">
        <v>983</v>
      </c>
      <c r="F292">
        <v>5</v>
      </c>
      <c r="G292" t="s">
        <v>821</v>
      </c>
      <c r="H292">
        <v>1679513192.5</v>
      </c>
      <c r="I292">
        <f>(J292)/1000</f>
        <v>0</v>
      </c>
      <c r="J292">
        <f>IF(DO292, AM292, AG292)</f>
        <v>0</v>
      </c>
      <c r="K292">
        <f>IF(DO292, AH292, AF292)</f>
        <v>0</v>
      </c>
      <c r="L292">
        <f>DQ292 - IF(AT292&gt;1, K292*DK292*100.0/(AV292*EE292), 0)</f>
        <v>0</v>
      </c>
      <c r="M292">
        <f>((S292-I292/2)*L292-K292)/(S292+I292/2)</f>
        <v>0</v>
      </c>
      <c r="N292">
        <f>M292*(DX292+DY292)/1000.0</f>
        <v>0</v>
      </c>
      <c r="O292">
        <f>(DQ292 - IF(AT292&gt;1, K292*DK292*100.0/(AV292*EE292), 0))*(DX292+DY292)/1000.0</f>
        <v>0</v>
      </c>
      <c r="P292">
        <f>2.0/((1/R292-1/Q292)+SIGN(R292)*SQRT((1/R292-1/Q292)*(1/R292-1/Q292) + 4*DL292/((DL292+1)*(DL292+1))*(2*1/R292*1/Q292-1/Q292*1/Q292)))</f>
        <v>0</v>
      </c>
      <c r="Q292">
        <f>IF(LEFT(DM292,1)&lt;&gt;"0",IF(LEFT(DM292,1)="1",3.0,DN292),$D$5+$E$5*(EE292*DX292/($K$5*1000))+$F$5*(EE292*DX292/($K$5*1000))*MAX(MIN(DK292,$J$5),$I$5)*MAX(MIN(DK292,$J$5),$I$5)+$G$5*MAX(MIN(DK292,$J$5),$I$5)*(EE292*DX292/($K$5*1000))+$H$5*(EE292*DX292/($K$5*1000))*(EE292*DX292/($K$5*1000)))</f>
        <v>0</v>
      </c>
      <c r="R292">
        <f>I292*(1000-(1000*0.61365*exp(17.502*V292/(240.97+V292))/(DX292+DY292)+DS292)/2)/(1000*0.61365*exp(17.502*V292/(240.97+V292))/(DX292+DY292)-DS292)</f>
        <v>0</v>
      </c>
      <c r="S292">
        <f>1/((DL292+1)/(P292/1.6)+1/(Q292/1.37)) + DL292/((DL292+1)/(P292/1.6) + DL292/(Q292/1.37))</f>
        <v>0</v>
      </c>
      <c r="T292">
        <f>(DG292*DJ292)</f>
        <v>0</v>
      </c>
      <c r="U292">
        <f>(DZ292+(T292+2*0.95*5.67E-8*(((DZ292+$B$9)+273)^4-(DZ292+273)^4)-44100*I292)/(1.84*29.3*Q292+8*0.95*5.67E-8*(DZ292+273)^3))</f>
        <v>0</v>
      </c>
      <c r="V292">
        <f>($C$9*EA292+$D$9*EB292+$E$9*U292)</f>
        <v>0</v>
      </c>
      <c r="W292">
        <f>0.61365*exp(17.502*V292/(240.97+V292))</f>
        <v>0</v>
      </c>
      <c r="X292">
        <f>(Y292/Z292*100)</f>
        <v>0</v>
      </c>
      <c r="Y292">
        <f>DS292*(DX292+DY292)/1000</f>
        <v>0</v>
      </c>
      <c r="Z292">
        <f>0.61365*exp(17.502*DZ292/(240.97+DZ292))</f>
        <v>0</v>
      </c>
      <c r="AA292">
        <f>(W292-DS292*(DX292+DY292)/1000)</f>
        <v>0</v>
      </c>
      <c r="AB292">
        <f>(-I292*44100)</f>
        <v>0</v>
      </c>
      <c r="AC292">
        <f>2*29.3*Q292*0.92*(DZ292-V292)</f>
        <v>0</v>
      </c>
      <c r="AD292">
        <f>2*0.95*5.67E-8*(((DZ292+$B$9)+273)^4-(V292+273)^4)</f>
        <v>0</v>
      </c>
      <c r="AE292">
        <f>T292+AD292+AB292+AC292</f>
        <v>0</v>
      </c>
      <c r="AF292">
        <f>DW292*AT292*(DR292-DQ292*(1000-AT292*DT292)/(1000-AT292*DS292))/(100*DK292)</f>
        <v>0</v>
      </c>
      <c r="AG292">
        <f>1000*DW292*AT292*(DS292-DT292)/(100*DK292*(1000-AT292*DS292))</f>
        <v>0</v>
      </c>
      <c r="AH292">
        <f>(AI292 - AJ292 - DX292*1E3/(8.314*(DZ292+273.15)) * AL292/DW292 * AK292) * DW292/(100*DK292) * (1000 - DT292)/1000</f>
        <v>0</v>
      </c>
      <c r="AI292">
        <v>1354.52275625526</v>
      </c>
      <c r="AJ292">
        <v>1334.585393939393</v>
      </c>
      <c r="AK292">
        <v>3.342636686914753</v>
      </c>
      <c r="AL292">
        <v>67.30913549146528</v>
      </c>
      <c r="AM292">
        <f>(AO292 - AN292 + DX292*1E3/(8.314*(DZ292+273.15)) * AQ292/DW292 * AP292) * DW292/(100*DK292) * 1000/(1000 - AO292)</f>
        <v>0</v>
      </c>
      <c r="AN292">
        <v>9.208841682700971</v>
      </c>
      <c r="AO292">
        <v>9.384956363636364</v>
      </c>
      <c r="AP292">
        <v>5.964759107837461E-06</v>
      </c>
      <c r="AQ292">
        <v>94.11788988098148</v>
      </c>
      <c r="AR292">
        <v>0</v>
      </c>
      <c r="AS292">
        <v>0</v>
      </c>
      <c r="AT292">
        <f>IF(AR292*$H$15&gt;=AV292,1.0,(AV292/(AV292-AR292*$H$15)))</f>
        <v>0</v>
      </c>
      <c r="AU292">
        <f>(AT292-1)*100</f>
        <v>0</v>
      </c>
      <c r="AV292">
        <f>MAX(0,($B$15+$C$15*EE292)/(1+$D$15*EE292)*DX292/(DZ292+273)*$E$15)</f>
        <v>0</v>
      </c>
      <c r="AW292" t="s">
        <v>429</v>
      </c>
      <c r="AX292" t="s">
        <v>429</v>
      </c>
      <c r="AY292">
        <v>0</v>
      </c>
      <c r="AZ292">
        <v>0</v>
      </c>
      <c r="BA292">
        <f>1-AY292/AZ292</f>
        <v>0</v>
      </c>
      <c r="BB292">
        <v>0</v>
      </c>
      <c r="BC292" t="s">
        <v>429</v>
      </c>
      <c r="BD292" t="s">
        <v>429</v>
      </c>
      <c r="BE292">
        <v>0</v>
      </c>
      <c r="BF292">
        <v>0</v>
      </c>
      <c r="BG292">
        <f>1-BE292/BF292</f>
        <v>0</v>
      </c>
      <c r="BH292">
        <v>0.5</v>
      </c>
      <c r="BI292">
        <f>DH292</f>
        <v>0</v>
      </c>
      <c r="BJ292">
        <f>K292</f>
        <v>0</v>
      </c>
      <c r="BK292">
        <f>BG292*BH292*BI292</f>
        <v>0</v>
      </c>
      <c r="BL292">
        <f>(BJ292-BB292)/BI292</f>
        <v>0</v>
      </c>
      <c r="BM292">
        <f>(AZ292-BF292)/BF292</f>
        <v>0</v>
      </c>
      <c r="BN292">
        <f>AY292/(BA292+AY292/BF292)</f>
        <v>0</v>
      </c>
      <c r="BO292" t="s">
        <v>429</v>
      </c>
      <c r="BP292">
        <v>0</v>
      </c>
      <c r="BQ292">
        <f>IF(BP292&lt;&gt;0, BP292, BN292)</f>
        <v>0</v>
      </c>
      <c r="BR292">
        <f>1-BQ292/BF292</f>
        <v>0</v>
      </c>
      <c r="BS292">
        <f>(BF292-BE292)/(BF292-BQ292)</f>
        <v>0</v>
      </c>
      <c r="BT292">
        <f>(AZ292-BF292)/(AZ292-BQ292)</f>
        <v>0</v>
      </c>
      <c r="BU292">
        <f>(BF292-BE292)/(BF292-AY292)</f>
        <v>0</v>
      </c>
      <c r="BV292">
        <f>(AZ292-BF292)/(AZ292-AY292)</f>
        <v>0</v>
      </c>
      <c r="BW292">
        <f>(BS292*BQ292/BE292)</f>
        <v>0</v>
      </c>
      <c r="BX292">
        <f>(1-BW292)</f>
        <v>0</v>
      </c>
      <c r="DG292">
        <f>$B$13*EF292+$C$13*EG292+$F$13*ER292*(1-EU292)</f>
        <v>0</v>
      </c>
      <c r="DH292">
        <f>DG292*DI292</f>
        <v>0</v>
      </c>
      <c r="DI292">
        <f>($B$13*$D$11+$C$13*$D$11+$F$13*((FE292+EW292)/MAX(FE292+EW292+FF292, 0.1)*$I$11+FF292/MAX(FE292+EW292+FF292, 0.1)*$J$11))/($B$13+$C$13+$F$13)</f>
        <v>0</v>
      </c>
      <c r="DJ292">
        <f>($B$13*$K$11+$C$13*$K$11+$F$13*((FE292+EW292)/MAX(FE292+EW292+FF292, 0.1)*$P$11+FF292/MAX(FE292+EW292+FF292, 0.1)*$Q$11))/($B$13+$C$13+$F$13)</f>
        <v>0</v>
      </c>
      <c r="DK292">
        <v>2.18</v>
      </c>
      <c r="DL292">
        <v>0.5</v>
      </c>
      <c r="DM292" t="s">
        <v>430</v>
      </c>
      <c r="DN292">
        <v>2</v>
      </c>
      <c r="DO292" t="b">
        <v>1</v>
      </c>
      <c r="DP292">
        <v>1679513192.5</v>
      </c>
      <c r="DQ292">
        <v>1298.788518518518</v>
      </c>
      <c r="DR292">
        <v>1327.716296296296</v>
      </c>
      <c r="DS292">
        <v>9.387784814814815</v>
      </c>
      <c r="DT292">
        <v>9.196163703703704</v>
      </c>
      <c r="DU292">
        <v>1299.836666666667</v>
      </c>
      <c r="DV292">
        <v>9.360062222222224</v>
      </c>
      <c r="DW292">
        <v>500.0074444444445</v>
      </c>
      <c r="DX292">
        <v>89.94667037037036</v>
      </c>
      <c r="DY292">
        <v>0.1000002148148148</v>
      </c>
      <c r="DZ292">
        <v>18.93748888888889</v>
      </c>
      <c r="EA292">
        <v>19.99727777777778</v>
      </c>
      <c r="EB292">
        <v>999.9000000000001</v>
      </c>
      <c r="EC292">
        <v>0</v>
      </c>
      <c r="ED292">
        <v>0</v>
      </c>
      <c r="EE292">
        <v>10007.48148148148</v>
      </c>
      <c r="EF292">
        <v>0</v>
      </c>
      <c r="EG292">
        <v>12.4464</v>
      </c>
      <c r="EH292">
        <v>-28.92787777777778</v>
      </c>
      <c r="EI292">
        <v>1311.096666666667</v>
      </c>
      <c r="EJ292">
        <v>1340.04</v>
      </c>
      <c r="EK292">
        <v>0.1916203703703704</v>
      </c>
      <c r="EL292">
        <v>1327.716296296296</v>
      </c>
      <c r="EM292">
        <v>9.196163703703704</v>
      </c>
      <c r="EN292">
        <v>0.8443999259259259</v>
      </c>
      <c r="EO292">
        <v>0.8271643703703703</v>
      </c>
      <c r="EP292">
        <v>4.476447407407408</v>
      </c>
      <c r="EQ292">
        <v>4.18221</v>
      </c>
      <c r="ER292">
        <v>2000.024074074074</v>
      </c>
      <c r="ES292">
        <v>0.9799965555555554</v>
      </c>
      <c r="ET292">
        <v>0.02000379629629629</v>
      </c>
      <c r="EU292">
        <v>0</v>
      </c>
      <c r="EV292">
        <v>201.4522962962963</v>
      </c>
      <c r="EW292">
        <v>5.00078</v>
      </c>
      <c r="EX292">
        <v>3969.359629629629</v>
      </c>
      <c r="EY292">
        <v>16379.82222222222</v>
      </c>
      <c r="EZ292">
        <v>37.10170370370371</v>
      </c>
      <c r="FA292">
        <v>38.47666666666666</v>
      </c>
      <c r="FB292">
        <v>37.94877777777778</v>
      </c>
      <c r="FC292">
        <v>37.71970370370371</v>
      </c>
      <c r="FD292">
        <v>37.69177777777778</v>
      </c>
      <c r="FE292">
        <v>1955.114074074074</v>
      </c>
      <c r="FF292">
        <v>39.91</v>
      </c>
      <c r="FG292">
        <v>0</v>
      </c>
      <c r="FH292">
        <v>1679513182.6</v>
      </c>
      <c r="FI292">
        <v>0</v>
      </c>
      <c r="FJ292">
        <v>201.4815</v>
      </c>
      <c r="FK292">
        <v>-0.3323418787339323</v>
      </c>
      <c r="FL292">
        <v>-4.735384646100303</v>
      </c>
      <c r="FM292">
        <v>3969.32423076923</v>
      </c>
      <c r="FN292">
        <v>15</v>
      </c>
      <c r="FO292">
        <v>0</v>
      </c>
      <c r="FP292" t="s">
        <v>431</v>
      </c>
      <c r="FQ292">
        <v>1679456443.1</v>
      </c>
      <c r="FR292">
        <v>1679456433.1</v>
      </c>
      <c r="FS292">
        <v>0</v>
      </c>
      <c r="FT292">
        <v>-0.109</v>
      </c>
      <c r="FU292">
        <v>0.019</v>
      </c>
      <c r="FV292">
        <v>-0.823</v>
      </c>
      <c r="FW292">
        <v>0.271</v>
      </c>
      <c r="FX292">
        <v>420</v>
      </c>
      <c r="FY292">
        <v>24</v>
      </c>
      <c r="FZ292">
        <v>0.71</v>
      </c>
      <c r="GA292">
        <v>0.25</v>
      </c>
      <c r="GB292">
        <v>-28.88735853658536</v>
      </c>
      <c r="GC292">
        <v>-0.5804341463415535</v>
      </c>
      <c r="GD292">
        <v>0.08976720835260169</v>
      </c>
      <c r="GE292">
        <v>0</v>
      </c>
      <c r="GF292">
        <v>0.1836578780487805</v>
      </c>
      <c r="GG292">
        <v>0.04084233449477374</v>
      </c>
      <c r="GH292">
        <v>0.01828109928406682</v>
      </c>
      <c r="GI292">
        <v>1</v>
      </c>
      <c r="GJ292">
        <v>1</v>
      </c>
      <c r="GK292">
        <v>2</v>
      </c>
      <c r="GL292" t="s">
        <v>432</v>
      </c>
      <c r="GM292">
        <v>3.10099</v>
      </c>
      <c r="GN292">
        <v>2.73564</v>
      </c>
      <c r="GO292">
        <v>0.191124</v>
      </c>
      <c r="GP292">
        <v>0.193688</v>
      </c>
      <c r="GQ292">
        <v>0.0542033</v>
      </c>
      <c r="GR292">
        <v>0.0541276</v>
      </c>
      <c r="GS292">
        <v>20834.4</v>
      </c>
      <c r="GT292">
        <v>20508.3</v>
      </c>
      <c r="GU292">
        <v>26294.6</v>
      </c>
      <c r="GV292">
        <v>25762.6</v>
      </c>
      <c r="GW292">
        <v>39957.4</v>
      </c>
      <c r="GX292">
        <v>37209.4</v>
      </c>
      <c r="GY292">
        <v>46013.3</v>
      </c>
      <c r="GZ292">
        <v>42548.2</v>
      </c>
      <c r="HA292">
        <v>1.92045</v>
      </c>
      <c r="HB292">
        <v>1.93765</v>
      </c>
      <c r="HC292">
        <v>0.0190362</v>
      </c>
      <c r="HD292">
        <v>0</v>
      </c>
      <c r="HE292">
        <v>19.6793</v>
      </c>
      <c r="HF292">
        <v>999.9</v>
      </c>
      <c r="HG292">
        <v>32.1</v>
      </c>
      <c r="HH292">
        <v>29.8</v>
      </c>
      <c r="HI292">
        <v>15.0311</v>
      </c>
      <c r="HJ292">
        <v>61.4034</v>
      </c>
      <c r="HK292">
        <v>26.0096</v>
      </c>
      <c r="HL292">
        <v>1</v>
      </c>
      <c r="HM292">
        <v>-0.0987856</v>
      </c>
      <c r="HN292">
        <v>4.12712</v>
      </c>
      <c r="HO292">
        <v>20.2279</v>
      </c>
      <c r="HP292">
        <v>5.21564</v>
      </c>
      <c r="HQ292">
        <v>11.98</v>
      </c>
      <c r="HR292">
        <v>4.96475</v>
      </c>
      <c r="HS292">
        <v>3.27395</v>
      </c>
      <c r="HT292">
        <v>9999</v>
      </c>
      <c r="HU292">
        <v>9999</v>
      </c>
      <c r="HV292">
        <v>9999</v>
      </c>
      <c r="HW292">
        <v>936.9</v>
      </c>
      <c r="HX292">
        <v>1.86417</v>
      </c>
      <c r="HY292">
        <v>1.86012</v>
      </c>
      <c r="HZ292">
        <v>1.85837</v>
      </c>
      <c r="IA292">
        <v>1.85988</v>
      </c>
      <c r="IB292">
        <v>1.85989</v>
      </c>
      <c r="IC292">
        <v>1.8583</v>
      </c>
      <c r="ID292">
        <v>1.85732</v>
      </c>
      <c r="IE292">
        <v>1.85238</v>
      </c>
      <c r="IF292">
        <v>0</v>
      </c>
      <c r="IG292">
        <v>0</v>
      </c>
      <c r="IH292">
        <v>0</v>
      </c>
      <c r="II292">
        <v>0</v>
      </c>
      <c r="IJ292" t="s">
        <v>433</v>
      </c>
      <c r="IK292" t="s">
        <v>434</v>
      </c>
      <c r="IL292" t="s">
        <v>435</v>
      </c>
      <c r="IM292" t="s">
        <v>435</v>
      </c>
      <c r="IN292" t="s">
        <v>435</v>
      </c>
      <c r="IO292" t="s">
        <v>435</v>
      </c>
      <c r="IP292">
        <v>0</v>
      </c>
      <c r="IQ292">
        <v>100</v>
      </c>
      <c r="IR292">
        <v>100</v>
      </c>
      <c r="IS292">
        <v>-1.06</v>
      </c>
      <c r="IT292">
        <v>0.0277</v>
      </c>
      <c r="IU292">
        <v>-0.3228139330668147</v>
      </c>
      <c r="IV292">
        <v>-0.001399286051689175</v>
      </c>
      <c r="IW292">
        <v>1.297619083215453E-06</v>
      </c>
      <c r="IX292">
        <v>-4.997941095464379E-10</v>
      </c>
      <c r="IY292">
        <v>-0.005634625857734406</v>
      </c>
      <c r="IZ292">
        <v>-0.003512179546530375</v>
      </c>
      <c r="JA292">
        <v>0.0008073039280847738</v>
      </c>
      <c r="JB292">
        <v>-5.485301315548657E-06</v>
      </c>
      <c r="JC292">
        <v>2</v>
      </c>
      <c r="JD292">
        <v>1997</v>
      </c>
      <c r="JE292">
        <v>1</v>
      </c>
      <c r="JF292">
        <v>25</v>
      </c>
      <c r="JG292">
        <v>945.9</v>
      </c>
      <c r="JH292">
        <v>946.1</v>
      </c>
      <c r="JI292">
        <v>2.93945</v>
      </c>
      <c r="JJ292">
        <v>2.61353</v>
      </c>
      <c r="JK292">
        <v>1.49658</v>
      </c>
      <c r="JL292">
        <v>2.39014</v>
      </c>
      <c r="JM292">
        <v>1.54907</v>
      </c>
      <c r="JN292">
        <v>2.34985</v>
      </c>
      <c r="JO292">
        <v>34.7608</v>
      </c>
      <c r="JP292">
        <v>24.1751</v>
      </c>
      <c r="JQ292">
        <v>18</v>
      </c>
      <c r="JR292">
        <v>489.473</v>
      </c>
      <c r="JS292">
        <v>512.429</v>
      </c>
      <c r="JT292">
        <v>15.2509</v>
      </c>
      <c r="JU292">
        <v>25.8716</v>
      </c>
      <c r="JV292">
        <v>29.9999</v>
      </c>
      <c r="JW292">
        <v>26.0466</v>
      </c>
      <c r="JX292">
        <v>26.0161</v>
      </c>
      <c r="JY292">
        <v>58.9772</v>
      </c>
      <c r="JZ292">
        <v>33.7811</v>
      </c>
      <c r="KA292">
        <v>30.6021</v>
      </c>
      <c r="KB292">
        <v>15.2489</v>
      </c>
      <c r="KC292">
        <v>1375.93</v>
      </c>
      <c r="KD292">
        <v>9.25939</v>
      </c>
      <c r="KE292">
        <v>100.527</v>
      </c>
      <c r="KF292">
        <v>100.939</v>
      </c>
    </row>
    <row r="293" spans="1:292">
      <c r="A293">
        <v>275</v>
      </c>
      <c r="B293">
        <v>1679513205</v>
      </c>
      <c r="C293">
        <v>4617.5</v>
      </c>
      <c r="D293" t="s">
        <v>984</v>
      </c>
      <c r="E293" t="s">
        <v>985</v>
      </c>
      <c r="F293">
        <v>5</v>
      </c>
      <c r="G293" t="s">
        <v>821</v>
      </c>
      <c r="H293">
        <v>1679513197.214286</v>
      </c>
      <c r="I293">
        <f>(J293)/1000</f>
        <v>0</v>
      </c>
      <c r="J293">
        <f>IF(DO293, AM293, AG293)</f>
        <v>0</v>
      </c>
      <c r="K293">
        <f>IF(DO293, AH293, AF293)</f>
        <v>0</v>
      </c>
      <c r="L293">
        <f>DQ293 - IF(AT293&gt;1, K293*DK293*100.0/(AV293*EE293), 0)</f>
        <v>0</v>
      </c>
      <c r="M293">
        <f>((S293-I293/2)*L293-K293)/(S293+I293/2)</f>
        <v>0</v>
      </c>
      <c r="N293">
        <f>M293*(DX293+DY293)/1000.0</f>
        <v>0</v>
      </c>
      <c r="O293">
        <f>(DQ293 - IF(AT293&gt;1, K293*DK293*100.0/(AV293*EE293), 0))*(DX293+DY293)/1000.0</f>
        <v>0</v>
      </c>
      <c r="P293">
        <f>2.0/((1/R293-1/Q293)+SIGN(R293)*SQRT((1/R293-1/Q293)*(1/R293-1/Q293) + 4*DL293/((DL293+1)*(DL293+1))*(2*1/R293*1/Q293-1/Q293*1/Q293)))</f>
        <v>0</v>
      </c>
      <c r="Q293">
        <f>IF(LEFT(DM293,1)&lt;&gt;"0",IF(LEFT(DM293,1)="1",3.0,DN293),$D$5+$E$5*(EE293*DX293/($K$5*1000))+$F$5*(EE293*DX293/($K$5*1000))*MAX(MIN(DK293,$J$5),$I$5)*MAX(MIN(DK293,$J$5),$I$5)+$G$5*MAX(MIN(DK293,$J$5),$I$5)*(EE293*DX293/($K$5*1000))+$H$5*(EE293*DX293/($K$5*1000))*(EE293*DX293/($K$5*1000)))</f>
        <v>0</v>
      </c>
      <c r="R293">
        <f>I293*(1000-(1000*0.61365*exp(17.502*V293/(240.97+V293))/(DX293+DY293)+DS293)/2)/(1000*0.61365*exp(17.502*V293/(240.97+V293))/(DX293+DY293)-DS293)</f>
        <v>0</v>
      </c>
      <c r="S293">
        <f>1/((DL293+1)/(P293/1.6)+1/(Q293/1.37)) + DL293/((DL293+1)/(P293/1.6) + DL293/(Q293/1.37))</f>
        <v>0</v>
      </c>
      <c r="T293">
        <f>(DG293*DJ293)</f>
        <v>0</v>
      </c>
      <c r="U293">
        <f>(DZ293+(T293+2*0.95*5.67E-8*(((DZ293+$B$9)+273)^4-(DZ293+273)^4)-44100*I293)/(1.84*29.3*Q293+8*0.95*5.67E-8*(DZ293+273)^3))</f>
        <v>0</v>
      </c>
      <c r="V293">
        <f>($C$9*EA293+$D$9*EB293+$E$9*U293)</f>
        <v>0</v>
      </c>
      <c r="W293">
        <f>0.61365*exp(17.502*V293/(240.97+V293))</f>
        <v>0</v>
      </c>
      <c r="X293">
        <f>(Y293/Z293*100)</f>
        <v>0</v>
      </c>
      <c r="Y293">
        <f>DS293*(DX293+DY293)/1000</f>
        <v>0</v>
      </c>
      <c r="Z293">
        <f>0.61365*exp(17.502*DZ293/(240.97+DZ293))</f>
        <v>0</v>
      </c>
      <c r="AA293">
        <f>(W293-DS293*(DX293+DY293)/1000)</f>
        <v>0</v>
      </c>
      <c r="AB293">
        <f>(-I293*44100)</f>
        <v>0</v>
      </c>
      <c r="AC293">
        <f>2*29.3*Q293*0.92*(DZ293-V293)</f>
        <v>0</v>
      </c>
      <c r="AD293">
        <f>2*0.95*5.67E-8*(((DZ293+$B$9)+273)^4-(V293+273)^4)</f>
        <v>0</v>
      </c>
      <c r="AE293">
        <f>T293+AD293+AB293+AC293</f>
        <v>0</v>
      </c>
      <c r="AF293">
        <f>DW293*AT293*(DR293-DQ293*(1000-AT293*DT293)/(1000-AT293*DS293))/(100*DK293)</f>
        <v>0</v>
      </c>
      <c r="AG293">
        <f>1000*DW293*AT293*(DS293-DT293)/(100*DK293*(1000-AT293*DS293))</f>
        <v>0</v>
      </c>
      <c r="AH293">
        <f>(AI293 - AJ293 - DX293*1E3/(8.314*(DZ293+273.15)) * AL293/DW293 * AK293) * DW293/(100*DK293) * (1000 - DT293)/1000</f>
        <v>0</v>
      </c>
      <c r="AI293">
        <v>1371.785195947303</v>
      </c>
      <c r="AJ293">
        <v>1351.714121212121</v>
      </c>
      <c r="AK293">
        <v>3.423147854663847</v>
      </c>
      <c r="AL293">
        <v>67.30913549146528</v>
      </c>
      <c r="AM293">
        <f>(AO293 - AN293 + DX293*1E3/(8.314*(DZ293+273.15)) * AQ293/DW293 * AP293) * DW293/(100*DK293) * 1000/(1000 - AO293)</f>
        <v>0</v>
      </c>
      <c r="AN293">
        <v>9.211081264090586</v>
      </c>
      <c r="AO293">
        <v>9.386719030303029</v>
      </c>
      <c r="AP293">
        <v>3.067763095603676E-06</v>
      </c>
      <c r="AQ293">
        <v>94.11788988098148</v>
      </c>
      <c r="AR293">
        <v>0</v>
      </c>
      <c r="AS293">
        <v>0</v>
      </c>
      <c r="AT293">
        <f>IF(AR293*$H$15&gt;=AV293,1.0,(AV293/(AV293-AR293*$H$15)))</f>
        <v>0</v>
      </c>
      <c r="AU293">
        <f>(AT293-1)*100</f>
        <v>0</v>
      </c>
      <c r="AV293">
        <f>MAX(0,($B$15+$C$15*EE293)/(1+$D$15*EE293)*DX293/(DZ293+273)*$E$15)</f>
        <v>0</v>
      </c>
      <c r="AW293" t="s">
        <v>429</v>
      </c>
      <c r="AX293" t="s">
        <v>429</v>
      </c>
      <c r="AY293">
        <v>0</v>
      </c>
      <c r="AZ293">
        <v>0</v>
      </c>
      <c r="BA293">
        <f>1-AY293/AZ293</f>
        <v>0</v>
      </c>
      <c r="BB293">
        <v>0</v>
      </c>
      <c r="BC293" t="s">
        <v>429</v>
      </c>
      <c r="BD293" t="s">
        <v>429</v>
      </c>
      <c r="BE293">
        <v>0</v>
      </c>
      <c r="BF293">
        <v>0</v>
      </c>
      <c r="BG293">
        <f>1-BE293/BF293</f>
        <v>0</v>
      </c>
      <c r="BH293">
        <v>0.5</v>
      </c>
      <c r="BI293">
        <f>DH293</f>
        <v>0</v>
      </c>
      <c r="BJ293">
        <f>K293</f>
        <v>0</v>
      </c>
      <c r="BK293">
        <f>BG293*BH293*BI293</f>
        <v>0</v>
      </c>
      <c r="BL293">
        <f>(BJ293-BB293)/BI293</f>
        <v>0</v>
      </c>
      <c r="BM293">
        <f>(AZ293-BF293)/BF293</f>
        <v>0</v>
      </c>
      <c r="BN293">
        <f>AY293/(BA293+AY293/BF293)</f>
        <v>0</v>
      </c>
      <c r="BO293" t="s">
        <v>429</v>
      </c>
      <c r="BP293">
        <v>0</v>
      </c>
      <c r="BQ293">
        <f>IF(BP293&lt;&gt;0, BP293, BN293)</f>
        <v>0</v>
      </c>
      <c r="BR293">
        <f>1-BQ293/BF293</f>
        <v>0</v>
      </c>
      <c r="BS293">
        <f>(BF293-BE293)/(BF293-BQ293)</f>
        <v>0</v>
      </c>
      <c r="BT293">
        <f>(AZ293-BF293)/(AZ293-BQ293)</f>
        <v>0</v>
      </c>
      <c r="BU293">
        <f>(BF293-BE293)/(BF293-AY293)</f>
        <v>0</v>
      </c>
      <c r="BV293">
        <f>(AZ293-BF293)/(AZ293-AY293)</f>
        <v>0</v>
      </c>
      <c r="BW293">
        <f>(BS293*BQ293/BE293)</f>
        <v>0</v>
      </c>
      <c r="BX293">
        <f>(1-BW293)</f>
        <v>0</v>
      </c>
      <c r="DG293">
        <f>$B$13*EF293+$C$13*EG293+$F$13*ER293*(1-EU293)</f>
        <v>0</v>
      </c>
      <c r="DH293">
        <f>DG293*DI293</f>
        <v>0</v>
      </c>
      <c r="DI293">
        <f>($B$13*$D$11+$C$13*$D$11+$F$13*((FE293+EW293)/MAX(FE293+EW293+FF293, 0.1)*$I$11+FF293/MAX(FE293+EW293+FF293, 0.1)*$J$11))/($B$13+$C$13+$F$13)</f>
        <v>0</v>
      </c>
      <c r="DJ293">
        <f>($B$13*$K$11+$C$13*$K$11+$F$13*((FE293+EW293)/MAX(FE293+EW293+FF293, 0.1)*$P$11+FF293/MAX(FE293+EW293+FF293, 0.1)*$Q$11))/($B$13+$C$13+$F$13)</f>
        <v>0</v>
      </c>
      <c r="DK293">
        <v>2.18</v>
      </c>
      <c r="DL293">
        <v>0.5</v>
      </c>
      <c r="DM293" t="s">
        <v>430</v>
      </c>
      <c r="DN293">
        <v>2</v>
      </c>
      <c r="DO293" t="b">
        <v>1</v>
      </c>
      <c r="DP293">
        <v>1679513197.214286</v>
      </c>
      <c r="DQ293">
        <v>1314.545714285714</v>
      </c>
      <c r="DR293">
        <v>1343.5375</v>
      </c>
      <c r="DS293">
        <v>9.384171071428572</v>
      </c>
      <c r="DT293">
        <v>9.20062857142857</v>
      </c>
      <c r="DU293">
        <v>1315.603214285714</v>
      </c>
      <c r="DV293">
        <v>9.356485000000001</v>
      </c>
      <c r="DW293">
        <v>500.0037499999999</v>
      </c>
      <c r="DX293">
        <v>89.94755357142856</v>
      </c>
      <c r="DY293">
        <v>0.09998532857142857</v>
      </c>
      <c r="DZ293">
        <v>18.94032142857143</v>
      </c>
      <c r="EA293">
        <v>19.99648571428572</v>
      </c>
      <c r="EB293">
        <v>999.9000000000002</v>
      </c>
      <c r="EC293">
        <v>0</v>
      </c>
      <c r="ED293">
        <v>0</v>
      </c>
      <c r="EE293">
        <v>10011.59285714286</v>
      </c>
      <c r="EF293">
        <v>0</v>
      </c>
      <c r="EG293">
        <v>12.4464</v>
      </c>
      <c r="EH293">
        <v>-28.99177857142857</v>
      </c>
      <c r="EI293">
        <v>1326.998214285714</v>
      </c>
      <c r="EJ293">
        <v>1356.013928571429</v>
      </c>
      <c r="EK293">
        <v>0.1835417857142857</v>
      </c>
      <c r="EL293">
        <v>1343.5375</v>
      </c>
      <c r="EM293">
        <v>9.20062857142857</v>
      </c>
      <c r="EN293">
        <v>0.8440832499999998</v>
      </c>
      <c r="EO293">
        <v>0.8275741785714285</v>
      </c>
      <c r="EP293">
        <v>4.471093214285714</v>
      </c>
      <c r="EQ293">
        <v>4.189268571428571</v>
      </c>
      <c r="ER293">
        <v>2000.036071428572</v>
      </c>
      <c r="ES293">
        <v>0.979996607142857</v>
      </c>
      <c r="ET293">
        <v>0.02000373571428571</v>
      </c>
      <c r="EU293">
        <v>0</v>
      </c>
      <c r="EV293">
        <v>201.5091428571429</v>
      </c>
      <c r="EW293">
        <v>5.00078</v>
      </c>
      <c r="EX293">
        <v>3969.032142857143</v>
      </c>
      <c r="EY293">
        <v>16379.91785714285</v>
      </c>
      <c r="EZ293">
        <v>37.07792857142857</v>
      </c>
      <c r="FA293">
        <v>38.45282142857143</v>
      </c>
      <c r="FB293">
        <v>37.92160714285713</v>
      </c>
      <c r="FC293">
        <v>37.68717857142857</v>
      </c>
      <c r="FD293">
        <v>37.6805</v>
      </c>
      <c r="FE293">
        <v>1955.126071428571</v>
      </c>
      <c r="FF293">
        <v>39.91</v>
      </c>
      <c r="FG293">
        <v>0</v>
      </c>
      <c r="FH293">
        <v>1679513187.4</v>
      </c>
      <c r="FI293">
        <v>0</v>
      </c>
      <c r="FJ293">
        <v>201.5352692307692</v>
      </c>
      <c r="FK293">
        <v>1.154153859327689</v>
      </c>
      <c r="FL293">
        <v>-5.802393194593858</v>
      </c>
      <c r="FM293">
        <v>3968.933076923077</v>
      </c>
      <c r="FN293">
        <v>15</v>
      </c>
      <c r="FO293">
        <v>0</v>
      </c>
      <c r="FP293" t="s">
        <v>431</v>
      </c>
      <c r="FQ293">
        <v>1679456443.1</v>
      </c>
      <c r="FR293">
        <v>1679456433.1</v>
      </c>
      <c r="FS293">
        <v>0</v>
      </c>
      <c r="FT293">
        <v>-0.109</v>
      </c>
      <c r="FU293">
        <v>0.019</v>
      </c>
      <c r="FV293">
        <v>-0.823</v>
      </c>
      <c r="FW293">
        <v>0.271</v>
      </c>
      <c r="FX293">
        <v>420</v>
      </c>
      <c r="FY293">
        <v>24</v>
      </c>
      <c r="FZ293">
        <v>0.71</v>
      </c>
      <c r="GA293">
        <v>0.25</v>
      </c>
      <c r="GB293">
        <v>-28.95664146341463</v>
      </c>
      <c r="GC293">
        <v>-0.8153853658537216</v>
      </c>
      <c r="GD293">
        <v>0.1188864573624765</v>
      </c>
      <c r="GE293">
        <v>0</v>
      </c>
      <c r="GF293">
        <v>0.1870420731707317</v>
      </c>
      <c r="GG293">
        <v>-0.07921446689895473</v>
      </c>
      <c r="GH293">
        <v>0.01470019543488842</v>
      </c>
      <c r="GI293">
        <v>1</v>
      </c>
      <c r="GJ293">
        <v>1</v>
      </c>
      <c r="GK293">
        <v>2</v>
      </c>
      <c r="GL293" t="s">
        <v>432</v>
      </c>
      <c r="GM293">
        <v>3.10113</v>
      </c>
      <c r="GN293">
        <v>2.73525</v>
      </c>
      <c r="GO293">
        <v>0.192602</v>
      </c>
      <c r="GP293">
        <v>0.19514</v>
      </c>
      <c r="GQ293">
        <v>0.0542099</v>
      </c>
      <c r="GR293">
        <v>0.0540528</v>
      </c>
      <c r="GS293">
        <v>20796.4</v>
      </c>
      <c r="GT293">
        <v>20471.6</v>
      </c>
      <c r="GU293">
        <v>26294.7</v>
      </c>
      <c r="GV293">
        <v>25762.8</v>
      </c>
      <c r="GW293">
        <v>39957.2</v>
      </c>
      <c r="GX293">
        <v>37212.6</v>
      </c>
      <c r="GY293">
        <v>46013.1</v>
      </c>
      <c r="GZ293">
        <v>42548.3</v>
      </c>
      <c r="HA293">
        <v>1.9207</v>
      </c>
      <c r="HB293">
        <v>1.9377</v>
      </c>
      <c r="HC293">
        <v>0.0184104</v>
      </c>
      <c r="HD293">
        <v>0</v>
      </c>
      <c r="HE293">
        <v>19.6821</v>
      </c>
      <c r="HF293">
        <v>999.9</v>
      </c>
      <c r="HG293">
        <v>32</v>
      </c>
      <c r="HH293">
        <v>29.8</v>
      </c>
      <c r="HI293">
        <v>14.9853</v>
      </c>
      <c r="HJ293">
        <v>60.6334</v>
      </c>
      <c r="HK293">
        <v>25.9215</v>
      </c>
      <c r="HL293">
        <v>1</v>
      </c>
      <c r="HM293">
        <v>-0.09888719999999999</v>
      </c>
      <c r="HN293">
        <v>4.1272</v>
      </c>
      <c r="HO293">
        <v>20.228</v>
      </c>
      <c r="HP293">
        <v>5.21654</v>
      </c>
      <c r="HQ293">
        <v>11.98</v>
      </c>
      <c r="HR293">
        <v>4.96455</v>
      </c>
      <c r="HS293">
        <v>3.274</v>
      </c>
      <c r="HT293">
        <v>9999</v>
      </c>
      <c r="HU293">
        <v>9999</v>
      </c>
      <c r="HV293">
        <v>9999</v>
      </c>
      <c r="HW293">
        <v>936.9</v>
      </c>
      <c r="HX293">
        <v>1.86417</v>
      </c>
      <c r="HY293">
        <v>1.86013</v>
      </c>
      <c r="HZ293">
        <v>1.85837</v>
      </c>
      <c r="IA293">
        <v>1.85988</v>
      </c>
      <c r="IB293">
        <v>1.85989</v>
      </c>
      <c r="IC293">
        <v>1.85833</v>
      </c>
      <c r="ID293">
        <v>1.85731</v>
      </c>
      <c r="IE293">
        <v>1.85241</v>
      </c>
      <c r="IF293">
        <v>0</v>
      </c>
      <c r="IG293">
        <v>0</v>
      </c>
      <c r="IH293">
        <v>0</v>
      </c>
      <c r="II293">
        <v>0</v>
      </c>
      <c r="IJ293" t="s">
        <v>433</v>
      </c>
      <c r="IK293" t="s">
        <v>434</v>
      </c>
      <c r="IL293" t="s">
        <v>435</v>
      </c>
      <c r="IM293" t="s">
        <v>435</v>
      </c>
      <c r="IN293" t="s">
        <v>435</v>
      </c>
      <c r="IO293" t="s">
        <v>435</v>
      </c>
      <c r="IP293">
        <v>0</v>
      </c>
      <c r="IQ293">
        <v>100</v>
      </c>
      <c r="IR293">
        <v>100</v>
      </c>
      <c r="IS293">
        <v>-1.07</v>
      </c>
      <c r="IT293">
        <v>0.0277</v>
      </c>
      <c r="IU293">
        <v>-0.3228139330668147</v>
      </c>
      <c r="IV293">
        <v>-0.001399286051689175</v>
      </c>
      <c r="IW293">
        <v>1.297619083215453E-06</v>
      </c>
      <c r="IX293">
        <v>-4.997941095464379E-10</v>
      </c>
      <c r="IY293">
        <v>-0.005634625857734406</v>
      </c>
      <c r="IZ293">
        <v>-0.003512179546530375</v>
      </c>
      <c r="JA293">
        <v>0.0008073039280847738</v>
      </c>
      <c r="JB293">
        <v>-5.485301315548657E-06</v>
      </c>
      <c r="JC293">
        <v>2</v>
      </c>
      <c r="JD293">
        <v>1997</v>
      </c>
      <c r="JE293">
        <v>1</v>
      </c>
      <c r="JF293">
        <v>25</v>
      </c>
      <c r="JG293">
        <v>946</v>
      </c>
      <c r="JH293">
        <v>946.2</v>
      </c>
      <c r="JI293">
        <v>2.96997</v>
      </c>
      <c r="JJ293">
        <v>2.6123</v>
      </c>
      <c r="JK293">
        <v>1.49658</v>
      </c>
      <c r="JL293">
        <v>2.39014</v>
      </c>
      <c r="JM293">
        <v>1.54907</v>
      </c>
      <c r="JN293">
        <v>2.30225</v>
      </c>
      <c r="JO293">
        <v>34.7608</v>
      </c>
      <c r="JP293">
        <v>24.1751</v>
      </c>
      <c r="JQ293">
        <v>18</v>
      </c>
      <c r="JR293">
        <v>489.59</v>
      </c>
      <c r="JS293">
        <v>512.437</v>
      </c>
      <c r="JT293">
        <v>15.2517</v>
      </c>
      <c r="JU293">
        <v>25.8683</v>
      </c>
      <c r="JV293">
        <v>29.9998</v>
      </c>
      <c r="JW293">
        <v>26.0432</v>
      </c>
      <c r="JX293">
        <v>26.0133</v>
      </c>
      <c r="JY293">
        <v>59.592</v>
      </c>
      <c r="JZ293">
        <v>33.7811</v>
      </c>
      <c r="KA293">
        <v>30.226</v>
      </c>
      <c r="KB293">
        <v>15.2522</v>
      </c>
      <c r="KC293">
        <v>1389.31</v>
      </c>
      <c r="KD293">
        <v>9.25939</v>
      </c>
      <c r="KE293">
        <v>100.527</v>
      </c>
      <c r="KF293">
        <v>100.94</v>
      </c>
    </row>
    <row r="294" spans="1:292">
      <c r="A294">
        <v>276</v>
      </c>
      <c r="B294">
        <v>1679513210</v>
      </c>
      <c r="C294">
        <v>4622.5</v>
      </c>
      <c r="D294" t="s">
        <v>986</v>
      </c>
      <c r="E294" t="s">
        <v>987</v>
      </c>
      <c r="F294">
        <v>5</v>
      </c>
      <c r="G294" t="s">
        <v>821</v>
      </c>
      <c r="H294">
        <v>1679513202.5</v>
      </c>
      <c r="I294">
        <f>(J294)/1000</f>
        <v>0</v>
      </c>
      <c r="J294">
        <f>IF(DO294, AM294, AG294)</f>
        <v>0</v>
      </c>
      <c r="K294">
        <f>IF(DO294, AH294, AF294)</f>
        <v>0</v>
      </c>
      <c r="L294">
        <f>DQ294 - IF(AT294&gt;1, K294*DK294*100.0/(AV294*EE294), 0)</f>
        <v>0</v>
      </c>
      <c r="M294">
        <f>((S294-I294/2)*L294-K294)/(S294+I294/2)</f>
        <v>0</v>
      </c>
      <c r="N294">
        <f>M294*(DX294+DY294)/1000.0</f>
        <v>0</v>
      </c>
      <c r="O294">
        <f>(DQ294 - IF(AT294&gt;1, K294*DK294*100.0/(AV294*EE294), 0))*(DX294+DY294)/1000.0</f>
        <v>0</v>
      </c>
      <c r="P294">
        <f>2.0/((1/R294-1/Q294)+SIGN(R294)*SQRT((1/R294-1/Q294)*(1/R294-1/Q294) + 4*DL294/((DL294+1)*(DL294+1))*(2*1/R294*1/Q294-1/Q294*1/Q294)))</f>
        <v>0</v>
      </c>
      <c r="Q294">
        <f>IF(LEFT(DM294,1)&lt;&gt;"0",IF(LEFT(DM294,1)="1",3.0,DN294),$D$5+$E$5*(EE294*DX294/($K$5*1000))+$F$5*(EE294*DX294/($K$5*1000))*MAX(MIN(DK294,$J$5),$I$5)*MAX(MIN(DK294,$J$5),$I$5)+$G$5*MAX(MIN(DK294,$J$5),$I$5)*(EE294*DX294/($K$5*1000))+$H$5*(EE294*DX294/($K$5*1000))*(EE294*DX294/($K$5*1000)))</f>
        <v>0</v>
      </c>
      <c r="R294">
        <f>I294*(1000-(1000*0.61365*exp(17.502*V294/(240.97+V294))/(DX294+DY294)+DS294)/2)/(1000*0.61365*exp(17.502*V294/(240.97+V294))/(DX294+DY294)-DS294)</f>
        <v>0</v>
      </c>
      <c r="S294">
        <f>1/((DL294+1)/(P294/1.6)+1/(Q294/1.37)) + DL294/((DL294+1)/(P294/1.6) + DL294/(Q294/1.37))</f>
        <v>0</v>
      </c>
      <c r="T294">
        <f>(DG294*DJ294)</f>
        <v>0</v>
      </c>
      <c r="U294">
        <f>(DZ294+(T294+2*0.95*5.67E-8*(((DZ294+$B$9)+273)^4-(DZ294+273)^4)-44100*I294)/(1.84*29.3*Q294+8*0.95*5.67E-8*(DZ294+273)^3))</f>
        <v>0</v>
      </c>
      <c r="V294">
        <f>($C$9*EA294+$D$9*EB294+$E$9*U294)</f>
        <v>0</v>
      </c>
      <c r="W294">
        <f>0.61365*exp(17.502*V294/(240.97+V294))</f>
        <v>0</v>
      </c>
      <c r="X294">
        <f>(Y294/Z294*100)</f>
        <v>0</v>
      </c>
      <c r="Y294">
        <f>DS294*(DX294+DY294)/1000</f>
        <v>0</v>
      </c>
      <c r="Z294">
        <f>0.61365*exp(17.502*DZ294/(240.97+DZ294))</f>
        <v>0</v>
      </c>
      <c r="AA294">
        <f>(W294-DS294*(DX294+DY294)/1000)</f>
        <v>0</v>
      </c>
      <c r="AB294">
        <f>(-I294*44100)</f>
        <v>0</v>
      </c>
      <c r="AC294">
        <f>2*29.3*Q294*0.92*(DZ294-V294)</f>
        <v>0</v>
      </c>
      <c r="AD294">
        <f>2*0.95*5.67E-8*(((DZ294+$B$9)+273)^4-(V294+273)^4)</f>
        <v>0</v>
      </c>
      <c r="AE294">
        <f>T294+AD294+AB294+AC294</f>
        <v>0</v>
      </c>
      <c r="AF294">
        <f>DW294*AT294*(DR294-DQ294*(1000-AT294*DT294)/(1000-AT294*DS294))/(100*DK294)</f>
        <v>0</v>
      </c>
      <c r="AG294">
        <f>1000*DW294*AT294*(DS294-DT294)/(100*DK294*(1000-AT294*DS294))</f>
        <v>0</v>
      </c>
      <c r="AH294">
        <f>(AI294 - AJ294 - DX294*1E3/(8.314*(DZ294+273.15)) * AL294/DW294 * AK294) * DW294/(100*DK294) * (1000 - DT294)/1000</f>
        <v>0</v>
      </c>
      <c r="AI294">
        <v>1388.560226252788</v>
      </c>
      <c r="AJ294">
        <v>1368.413151515151</v>
      </c>
      <c r="AK294">
        <v>3.337481888016912</v>
      </c>
      <c r="AL294">
        <v>67.30913549146528</v>
      </c>
      <c r="AM294">
        <f>(AO294 - AN294 + DX294*1E3/(8.314*(DZ294+273.15)) * AQ294/DW294 * AP294) * DW294/(100*DK294) * 1000/(1000 - AO294)</f>
        <v>0</v>
      </c>
      <c r="AN294">
        <v>9.183308976934205</v>
      </c>
      <c r="AO294">
        <v>9.377334727272723</v>
      </c>
      <c r="AP294">
        <v>-9.955887726336077E-06</v>
      </c>
      <c r="AQ294">
        <v>94.11788988098148</v>
      </c>
      <c r="AR294">
        <v>0</v>
      </c>
      <c r="AS294">
        <v>0</v>
      </c>
      <c r="AT294">
        <f>IF(AR294*$H$15&gt;=AV294,1.0,(AV294/(AV294-AR294*$H$15)))</f>
        <v>0</v>
      </c>
      <c r="AU294">
        <f>(AT294-1)*100</f>
        <v>0</v>
      </c>
      <c r="AV294">
        <f>MAX(0,($B$15+$C$15*EE294)/(1+$D$15*EE294)*DX294/(DZ294+273)*$E$15)</f>
        <v>0</v>
      </c>
      <c r="AW294" t="s">
        <v>429</v>
      </c>
      <c r="AX294" t="s">
        <v>429</v>
      </c>
      <c r="AY294">
        <v>0</v>
      </c>
      <c r="AZ294">
        <v>0</v>
      </c>
      <c r="BA294">
        <f>1-AY294/AZ294</f>
        <v>0</v>
      </c>
      <c r="BB294">
        <v>0</v>
      </c>
      <c r="BC294" t="s">
        <v>429</v>
      </c>
      <c r="BD294" t="s">
        <v>429</v>
      </c>
      <c r="BE294">
        <v>0</v>
      </c>
      <c r="BF294">
        <v>0</v>
      </c>
      <c r="BG294">
        <f>1-BE294/BF294</f>
        <v>0</v>
      </c>
      <c r="BH294">
        <v>0.5</v>
      </c>
      <c r="BI294">
        <f>DH294</f>
        <v>0</v>
      </c>
      <c r="BJ294">
        <f>K294</f>
        <v>0</v>
      </c>
      <c r="BK294">
        <f>BG294*BH294*BI294</f>
        <v>0</v>
      </c>
      <c r="BL294">
        <f>(BJ294-BB294)/BI294</f>
        <v>0</v>
      </c>
      <c r="BM294">
        <f>(AZ294-BF294)/BF294</f>
        <v>0</v>
      </c>
      <c r="BN294">
        <f>AY294/(BA294+AY294/BF294)</f>
        <v>0</v>
      </c>
      <c r="BO294" t="s">
        <v>429</v>
      </c>
      <c r="BP294">
        <v>0</v>
      </c>
      <c r="BQ294">
        <f>IF(BP294&lt;&gt;0, BP294, BN294)</f>
        <v>0</v>
      </c>
      <c r="BR294">
        <f>1-BQ294/BF294</f>
        <v>0</v>
      </c>
      <c r="BS294">
        <f>(BF294-BE294)/(BF294-BQ294)</f>
        <v>0</v>
      </c>
      <c r="BT294">
        <f>(AZ294-BF294)/(AZ294-BQ294)</f>
        <v>0</v>
      </c>
      <c r="BU294">
        <f>(BF294-BE294)/(BF294-AY294)</f>
        <v>0</v>
      </c>
      <c r="BV294">
        <f>(AZ294-BF294)/(AZ294-AY294)</f>
        <v>0</v>
      </c>
      <c r="BW294">
        <f>(BS294*BQ294/BE294)</f>
        <v>0</v>
      </c>
      <c r="BX294">
        <f>(1-BW294)</f>
        <v>0</v>
      </c>
      <c r="DG294">
        <f>$B$13*EF294+$C$13*EG294+$F$13*ER294*(1-EU294)</f>
        <v>0</v>
      </c>
      <c r="DH294">
        <f>DG294*DI294</f>
        <v>0</v>
      </c>
      <c r="DI294">
        <f>($B$13*$D$11+$C$13*$D$11+$F$13*((FE294+EW294)/MAX(FE294+EW294+FF294, 0.1)*$I$11+FF294/MAX(FE294+EW294+FF294, 0.1)*$J$11))/($B$13+$C$13+$F$13)</f>
        <v>0</v>
      </c>
      <c r="DJ294">
        <f>($B$13*$K$11+$C$13*$K$11+$F$13*((FE294+EW294)/MAX(FE294+EW294+FF294, 0.1)*$P$11+FF294/MAX(FE294+EW294+FF294, 0.1)*$Q$11))/($B$13+$C$13+$F$13)</f>
        <v>0</v>
      </c>
      <c r="DK294">
        <v>2.18</v>
      </c>
      <c r="DL294">
        <v>0.5</v>
      </c>
      <c r="DM294" t="s">
        <v>430</v>
      </c>
      <c r="DN294">
        <v>2</v>
      </c>
      <c r="DO294" t="b">
        <v>1</v>
      </c>
      <c r="DP294">
        <v>1679513202.5</v>
      </c>
      <c r="DQ294">
        <v>1332.221851851852</v>
      </c>
      <c r="DR294">
        <v>1361.274444444444</v>
      </c>
      <c r="DS294">
        <v>9.383808518518519</v>
      </c>
      <c r="DT294">
        <v>9.199935185185184</v>
      </c>
      <c r="DU294">
        <v>1333.28925925926</v>
      </c>
      <c r="DV294">
        <v>9.356125555555556</v>
      </c>
      <c r="DW294">
        <v>500.0036296296296</v>
      </c>
      <c r="DX294">
        <v>89.9478222222222</v>
      </c>
      <c r="DY294">
        <v>0.09999330000000003</v>
      </c>
      <c r="DZ294">
        <v>18.94230740740741</v>
      </c>
      <c r="EA294">
        <v>19.9952962962963</v>
      </c>
      <c r="EB294">
        <v>999.9000000000001</v>
      </c>
      <c r="EC294">
        <v>0</v>
      </c>
      <c r="ED294">
        <v>0</v>
      </c>
      <c r="EE294">
        <v>10006.23888888889</v>
      </c>
      <c r="EF294">
        <v>0</v>
      </c>
      <c r="EG294">
        <v>12.4464</v>
      </c>
      <c r="EH294">
        <v>-29.05247407407407</v>
      </c>
      <c r="EI294">
        <v>1344.841111111111</v>
      </c>
      <c r="EJ294">
        <v>1373.913333333333</v>
      </c>
      <c r="EK294">
        <v>0.1838727407407408</v>
      </c>
      <c r="EL294">
        <v>1361.274444444444</v>
      </c>
      <c r="EM294">
        <v>9.199935185185184</v>
      </c>
      <c r="EN294">
        <v>0.844053148148148</v>
      </c>
      <c r="EO294">
        <v>0.8275141851851852</v>
      </c>
      <c r="EP294">
        <v>4.470584074074075</v>
      </c>
      <c r="EQ294">
        <v>4.188235185185185</v>
      </c>
      <c r="ER294">
        <v>2000.017037037037</v>
      </c>
      <c r="ES294">
        <v>0.9799963333333331</v>
      </c>
      <c r="ET294">
        <v>0.02000401481481481</v>
      </c>
      <c r="EU294">
        <v>0</v>
      </c>
      <c r="EV294">
        <v>201.53</v>
      </c>
      <c r="EW294">
        <v>5.00078</v>
      </c>
      <c r="EX294">
        <v>3968.518518518519</v>
      </c>
      <c r="EY294">
        <v>16379.75185185185</v>
      </c>
      <c r="EZ294">
        <v>37.03911111111111</v>
      </c>
      <c r="FA294">
        <v>38.42559259259259</v>
      </c>
      <c r="FB294">
        <v>37.87018518518519</v>
      </c>
      <c r="FC294">
        <v>37.64092592592593</v>
      </c>
      <c r="FD294">
        <v>37.64318518518518</v>
      </c>
      <c r="FE294">
        <v>1955.107037037037</v>
      </c>
      <c r="FF294">
        <v>39.91</v>
      </c>
      <c r="FG294">
        <v>0</v>
      </c>
      <c r="FH294">
        <v>1679513192.2</v>
      </c>
      <c r="FI294">
        <v>0</v>
      </c>
      <c r="FJ294">
        <v>201.5248076923077</v>
      </c>
      <c r="FK294">
        <v>-0.2868034068352507</v>
      </c>
      <c r="FL294">
        <v>-5.301538490566853</v>
      </c>
      <c r="FM294">
        <v>3968.456538461539</v>
      </c>
      <c r="FN294">
        <v>15</v>
      </c>
      <c r="FO294">
        <v>0</v>
      </c>
      <c r="FP294" t="s">
        <v>431</v>
      </c>
      <c r="FQ294">
        <v>1679456443.1</v>
      </c>
      <c r="FR294">
        <v>1679456433.1</v>
      </c>
      <c r="FS294">
        <v>0</v>
      </c>
      <c r="FT294">
        <v>-0.109</v>
      </c>
      <c r="FU294">
        <v>0.019</v>
      </c>
      <c r="FV294">
        <v>-0.823</v>
      </c>
      <c r="FW294">
        <v>0.271</v>
      </c>
      <c r="FX294">
        <v>420</v>
      </c>
      <c r="FY294">
        <v>24</v>
      </c>
      <c r="FZ294">
        <v>0.71</v>
      </c>
      <c r="GA294">
        <v>0.25</v>
      </c>
      <c r="GB294">
        <v>-29.01622926829269</v>
      </c>
      <c r="GC294">
        <v>-0.6755749128920147</v>
      </c>
      <c r="GD294">
        <v>0.1091946756584202</v>
      </c>
      <c r="GE294">
        <v>0</v>
      </c>
      <c r="GF294">
        <v>0.1874129024390244</v>
      </c>
      <c r="GG294">
        <v>-0.0006128989547035357</v>
      </c>
      <c r="GH294">
        <v>0.01226103495970731</v>
      </c>
      <c r="GI294">
        <v>1</v>
      </c>
      <c r="GJ294">
        <v>1</v>
      </c>
      <c r="GK294">
        <v>2</v>
      </c>
      <c r="GL294" t="s">
        <v>432</v>
      </c>
      <c r="GM294">
        <v>3.10111</v>
      </c>
      <c r="GN294">
        <v>2.73548</v>
      </c>
      <c r="GO294">
        <v>0.19402</v>
      </c>
      <c r="GP294">
        <v>0.196554</v>
      </c>
      <c r="GQ294">
        <v>0.0541618</v>
      </c>
      <c r="GR294">
        <v>0.0539944</v>
      </c>
      <c r="GS294">
        <v>20760</v>
      </c>
      <c r="GT294">
        <v>20435.6</v>
      </c>
      <c r="GU294">
        <v>26294.8</v>
      </c>
      <c r="GV294">
        <v>25762.8</v>
      </c>
      <c r="GW294">
        <v>39959.9</v>
      </c>
      <c r="GX294">
        <v>37215.1</v>
      </c>
      <c r="GY294">
        <v>46013.7</v>
      </c>
      <c r="GZ294">
        <v>42548.3</v>
      </c>
      <c r="HA294">
        <v>1.9205</v>
      </c>
      <c r="HB294">
        <v>1.93808</v>
      </c>
      <c r="HC294">
        <v>0.019446</v>
      </c>
      <c r="HD294">
        <v>0</v>
      </c>
      <c r="HE294">
        <v>19.6844</v>
      </c>
      <c r="HF294">
        <v>999.9</v>
      </c>
      <c r="HG294">
        <v>31.9</v>
      </c>
      <c r="HH294">
        <v>29.9</v>
      </c>
      <c r="HI294">
        <v>15.0248</v>
      </c>
      <c r="HJ294">
        <v>60.9134</v>
      </c>
      <c r="HK294">
        <v>25.8133</v>
      </c>
      <c r="HL294">
        <v>1</v>
      </c>
      <c r="HM294">
        <v>-0.0994868</v>
      </c>
      <c r="HN294">
        <v>4.10697</v>
      </c>
      <c r="HO294">
        <v>20.2284</v>
      </c>
      <c r="HP294">
        <v>5.21594</v>
      </c>
      <c r="HQ294">
        <v>11.98</v>
      </c>
      <c r="HR294">
        <v>4.96475</v>
      </c>
      <c r="HS294">
        <v>3.27408</v>
      </c>
      <c r="HT294">
        <v>9999</v>
      </c>
      <c r="HU294">
        <v>9999</v>
      </c>
      <c r="HV294">
        <v>9999</v>
      </c>
      <c r="HW294">
        <v>936.9</v>
      </c>
      <c r="HX294">
        <v>1.86417</v>
      </c>
      <c r="HY294">
        <v>1.86016</v>
      </c>
      <c r="HZ294">
        <v>1.85835</v>
      </c>
      <c r="IA294">
        <v>1.85989</v>
      </c>
      <c r="IB294">
        <v>1.85989</v>
      </c>
      <c r="IC294">
        <v>1.85831</v>
      </c>
      <c r="ID294">
        <v>1.85733</v>
      </c>
      <c r="IE294">
        <v>1.85238</v>
      </c>
      <c r="IF294">
        <v>0</v>
      </c>
      <c r="IG294">
        <v>0</v>
      </c>
      <c r="IH294">
        <v>0</v>
      </c>
      <c r="II294">
        <v>0</v>
      </c>
      <c r="IJ294" t="s">
        <v>433</v>
      </c>
      <c r="IK294" t="s">
        <v>434</v>
      </c>
      <c r="IL294" t="s">
        <v>435</v>
      </c>
      <c r="IM294" t="s">
        <v>435</v>
      </c>
      <c r="IN294" t="s">
        <v>435</v>
      </c>
      <c r="IO294" t="s">
        <v>435</v>
      </c>
      <c r="IP294">
        <v>0</v>
      </c>
      <c r="IQ294">
        <v>100</v>
      </c>
      <c r="IR294">
        <v>100</v>
      </c>
      <c r="IS294">
        <v>-1.08</v>
      </c>
      <c r="IT294">
        <v>0.0276</v>
      </c>
      <c r="IU294">
        <v>-0.3228139330668147</v>
      </c>
      <c r="IV294">
        <v>-0.001399286051689175</v>
      </c>
      <c r="IW294">
        <v>1.297619083215453E-06</v>
      </c>
      <c r="IX294">
        <v>-4.997941095464379E-10</v>
      </c>
      <c r="IY294">
        <v>-0.005634625857734406</v>
      </c>
      <c r="IZ294">
        <v>-0.003512179546530375</v>
      </c>
      <c r="JA294">
        <v>0.0008073039280847738</v>
      </c>
      <c r="JB294">
        <v>-5.485301315548657E-06</v>
      </c>
      <c r="JC294">
        <v>2</v>
      </c>
      <c r="JD294">
        <v>1997</v>
      </c>
      <c r="JE294">
        <v>1</v>
      </c>
      <c r="JF294">
        <v>25</v>
      </c>
      <c r="JG294">
        <v>946.1</v>
      </c>
      <c r="JH294">
        <v>946.3</v>
      </c>
      <c r="JI294">
        <v>2.99683</v>
      </c>
      <c r="JJ294">
        <v>2.61353</v>
      </c>
      <c r="JK294">
        <v>1.49658</v>
      </c>
      <c r="JL294">
        <v>2.39014</v>
      </c>
      <c r="JM294">
        <v>1.54907</v>
      </c>
      <c r="JN294">
        <v>2.34985</v>
      </c>
      <c r="JO294">
        <v>34.7608</v>
      </c>
      <c r="JP294">
        <v>24.1751</v>
      </c>
      <c r="JQ294">
        <v>18</v>
      </c>
      <c r="JR294">
        <v>489.448</v>
      </c>
      <c r="JS294">
        <v>512.653</v>
      </c>
      <c r="JT294">
        <v>15.2548</v>
      </c>
      <c r="JU294">
        <v>25.8651</v>
      </c>
      <c r="JV294">
        <v>29.9998</v>
      </c>
      <c r="JW294">
        <v>26.04</v>
      </c>
      <c r="JX294">
        <v>26.0096</v>
      </c>
      <c r="JY294">
        <v>60.1173</v>
      </c>
      <c r="JZ294">
        <v>33.5059</v>
      </c>
      <c r="KA294">
        <v>30.226</v>
      </c>
      <c r="KB294">
        <v>15.2601</v>
      </c>
      <c r="KC294">
        <v>1409.34</v>
      </c>
      <c r="KD294">
        <v>9.26238</v>
      </c>
      <c r="KE294">
        <v>100.528</v>
      </c>
      <c r="KF294">
        <v>100.94</v>
      </c>
    </row>
    <row r="295" spans="1:292">
      <c r="A295">
        <v>277</v>
      </c>
      <c r="B295">
        <v>1679513215</v>
      </c>
      <c r="C295">
        <v>4627.5</v>
      </c>
      <c r="D295" t="s">
        <v>988</v>
      </c>
      <c r="E295" t="s">
        <v>989</v>
      </c>
      <c r="F295">
        <v>5</v>
      </c>
      <c r="G295" t="s">
        <v>821</v>
      </c>
      <c r="H295">
        <v>1679513207.214286</v>
      </c>
      <c r="I295">
        <f>(J295)/1000</f>
        <v>0</v>
      </c>
      <c r="J295">
        <f>IF(DO295, AM295, AG295)</f>
        <v>0</v>
      </c>
      <c r="K295">
        <f>IF(DO295, AH295, AF295)</f>
        <v>0</v>
      </c>
      <c r="L295">
        <f>DQ295 - IF(AT295&gt;1, K295*DK295*100.0/(AV295*EE295), 0)</f>
        <v>0</v>
      </c>
      <c r="M295">
        <f>((S295-I295/2)*L295-K295)/(S295+I295/2)</f>
        <v>0</v>
      </c>
      <c r="N295">
        <f>M295*(DX295+DY295)/1000.0</f>
        <v>0</v>
      </c>
      <c r="O295">
        <f>(DQ295 - IF(AT295&gt;1, K295*DK295*100.0/(AV295*EE295), 0))*(DX295+DY295)/1000.0</f>
        <v>0</v>
      </c>
      <c r="P295">
        <f>2.0/((1/R295-1/Q295)+SIGN(R295)*SQRT((1/R295-1/Q295)*(1/R295-1/Q295) + 4*DL295/((DL295+1)*(DL295+1))*(2*1/R295*1/Q295-1/Q295*1/Q295)))</f>
        <v>0</v>
      </c>
      <c r="Q295">
        <f>IF(LEFT(DM295,1)&lt;&gt;"0",IF(LEFT(DM295,1)="1",3.0,DN295),$D$5+$E$5*(EE295*DX295/($K$5*1000))+$F$5*(EE295*DX295/($K$5*1000))*MAX(MIN(DK295,$J$5),$I$5)*MAX(MIN(DK295,$J$5),$I$5)+$G$5*MAX(MIN(DK295,$J$5),$I$5)*(EE295*DX295/($K$5*1000))+$H$5*(EE295*DX295/($K$5*1000))*(EE295*DX295/($K$5*1000)))</f>
        <v>0</v>
      </c>
      <c r="R295">
        <f>I295*(1000-(1000*0.61365*exp(17.502*V295/(240.97+V295))/(DX295+DY295)+DS295)/2)/(1000*0.61365*exp(17.502*V295/(240.97+V295))/(DX295+DY295)-DS295)</f>
        <v>0</v>
      </c>
      <c r="S295">
        <f>1/((DL295+1)/(P295/1.6)+1/(Q295/1.37)) + DL295/((DL295+1)/(P295/1.6) + DL295/(Q295/1.37))</f>
        <v>0</v>
      </c>
      <c r="T295">
        <f>(DG295*DJ295)</f>
        <v>0</v>
      </c>
      <c r="U295">
        <f>(DZ295+(T295+2*0.95*5.67E-8*(((DZ295+$B$9)+273)^4-(DZ295+273)^4)-44100*I295)/(1.84*29.3*Q295+8*0.95*5.67E-8*(DZ295+273)^3))</f>
        <v>0</v>
      </c>
      <c r="V295">
        <f>($C$9*EA295+$D$9*EB295+$E$9*U295)</f>
        <v>0</v>
      </c>
      <c r="W295">
        <f>0.61365*exp(17.502*V295/(240.97+V295))</f>
        <v>0</v>
      </c>
      <c r="X295">
        <f>(Y295/Z295*100)</f>
        <v>0</v>
      </c>
      <c r="Y295">
        <f>DS295*(DX295+DY295)/1000</f>
        <v>0</v>
      </c>
      <c r="Z295">
        <f>0.61365*exp(17.502*DZ295/(240.97+DZ295))</f>
        <v>0</v>
      </c>
      <c r="AA295">
        <f>(W295-DS295*(DX295+DY295)/1000)</f>
        <v>0</v>
      </c>
      <c r="AB295">
        <f>(-I295*44100)</f>
        <v>0</v>
      </c>
      <c r="AC295">
        <f>2*29.3*Q295*0.92*(DZ295-V295)</f>
        <v>0</v>
      </c>
      <c r="AD295">
        <f>2*0.95*5.67E-8*(((DZ295+$B$9)+273)^4-(V295+273)^4)</f>
        <v>0</v>
      </c>
      <c r="AE295">
        <f>T295+AD295+AB295+AC295</f>
        <v>0</v>
      </c>
      <c r="AF295">
        <f>DW295*AT295*(DR295-DQ295*(1000-AT295*DT295)/(1000-AT295*DS295))/(100*DK295)</f>
        <v>0</v>
      </c>
      <c r="AG295">
        <f>1000*DW295*AT295*(DS295-DT295)/(100*DK295*(1000-AT295*DS295))</f>
        <v>0</v>
      </c>
      <c r="AH295">
        <f>(AI295 - AJ295 - DX295*1E3/(8.314*(DZ295+273.15)) * AL295/DW295 * AK295) * DW295/(100*DK295) * (1000 - DT295)/1000</f>
        <v>0</v>
      </c>
      <c r="AI295">
        <v>1405.291802669491</v>
      </c>
      <c r="AJ295">
        <v>1385.283333333333</v>
      </c>
      <c r="AK295">
        <v>3.383724096740356</v>
      </c>
      <c r="AL295">
        <v>67.30913549146528</v>
      </c>
      <c r="AM295">
        <f>(AO295 - AN295 + DX295*1E3/(8.314*(DZ295+273.15)) * AQ295/DW295 * AP295) * DW295/(100*DK295) * 1000/(1000 - AO295)</f>
        <v>0</v>
      </c>
      <c r="AN295">
        <v>9.20545712872145</v>
      </c>
      <c r="AO295">
        <v>9.37973266666666</v>
      </c>
      <c r="AP295">
        <v>-1.130932649284419E-06</v>
      </c>
      <c r="AQ295">
        <v>94.11788988098148</v>
      </c>
      <c r="AR295">
        <v>0</v>
      </c>
      <c r="AS295">
        <v>0</v>
      </c>
      <c r="AT295">
        <f>IF(AR295*$H$15&gt;=AV295,1.0,(AV295/(AV295-AR295*$H$15)))</f>
        <v>0</v>
      </c>
      <c r="AU295">
        <f>(AT295-1)*100</f>
        <v>0</v>
      </c>
      <c r="AV295">
        <f>MAX(0,($B$15+$C$15*EE295)/(1+$D$15*EE295)*DX295/(DZ295+273)*$E$15)</f>
        <v>0</v>
      </c>
      <c r="AW295" t="s">
        <v>429</v>
      </c>
      <c r="AX295" t="s">
        <v>429</v>
      </c>
      <c r="AY295">
        <v>0</v>
      </c>
      <c r="AZ295">
        <v>0</v>
      </c>
      <c r="BA295">
        <f>1-AY295/AZ295</f>
        <v>0</v>
      </c>
      <c r="BB295">
        <v>0</v>
      </c>
      <c r="BC295" t="s">
        <v>429</v>
      </c>
      <c r="BD295" t="s">
        <v>429</v>
      </c>
      <c r="BE295">
        <v>0</v>
      </c>
      <c r="BF295">
        <v>0</v>
      </c>
      <c r="BG295">
        <f>1-BE295/BF295</f>
        <v>0</v>
      </c>
      <c r="BH295">
        <v>0.5</v>
      </c>
      <c r="BI295">
        <f>DH295</f>
        <v>0</v>
      </c>
      <c r="BJ295">
        <f>K295</f>
        <v>0</v>
      </c>
      <c r="BK295">
        <f>BG295*BH295*BI295</f>
        <v>0</v>
      </c>
      <c r="BL295">
        <f>(BJ295-BB295)/BI295</f>
        <v>0</v>
      </c>
      <c r="BM295">
        <f>(AZ295-BF295)/BF295</f>
        <v>0</v>
      </c>
      <c r="BN295">
        <f>AY295/(BA295+AY295/BF295)</f>
        <v>0</v>
      </c>
      <c r="BO295" t="s">
        <v>429</v>
      </c>
      <c r="BP295">
        <v>0</v>
      </c>
      <c r="BQ295">
        <f>IF(BP295&lt;&gt;0, BP295, BN295)</f>
        <v>0</v>
      </c>
      <c r="BR295">
        <f>1-BQ295/BF295</f>
        <v>0</v>
      </c>
      <c r="BS295">
        <f>(BF295-BE295)/(BF295-BQ295)</f>
        <v>0</v>
      </c>
      <c r="BT295">
        <f>(AZ295-BF295)/(AZ295-BQ295)</f>
        <v>0</v>
      </c>
      <c r="BU295">
        <f>(BF295-BE295)/(BF295-AY295)</f>
        <v>0</v>
      </c>
      <c r="BV295">
        <f>(AZ295-BF295)/(AZ295-AY295)</f>
        <v>0</v>
      </c>
      <c r="BW295">
        <f>(BS295*BQ295/BE295)</f>
        <v>0</v>
      </c>
      <c r="BX295">
        <f>(1-BW295)</f>
        <v>0</v>
      </c>
      <c r="DG295">
        <f>$B$13*EF295+$C$13*EG295+$F$13*ER295*(1-EU295)</f>
        <v>0</v>
      </c>
      <c r="DH295">
        <f>DG295*DI295</f>
        <v>0</v>
      </c>
      <c r="DI295">
        <f>($B$13*$D$11+$C$13*$D$11+$F$13*((FE295+EW295)/MAX(FE295+EW295+FF295, 0.1)*$I$11+FF295/MAX(FE295+EW295+FF295, 0.1)*$J$11))/($B$13+$C$13+$F$13)</f>
        <v>0</v>
      </c>
      <c r="DJ295">
        <f>($B$13*$K$11+$C$13*$K$11+$F$13*((FE295+EW295)/MAX(FE295+EW295+FF295, 0.1)*$P$11+FF295/MAX(FE295+EW295+FF295, 0.1)*$Q$11))/($B$13+$C$13+$F$13)</f>
        <v>0</v>
      </c>
      <c r="DK295">
        <v>2.18</v>
      </c>
      <c r="DL295">
        <v>0.5</v>
      </c>
      <c r="DM295" t="s">
        <v>430</v>
      </c>
      <c r="DN295">
        <v>2</v>
      </c>
      <c r="DO295" t="b">
        <v>1</v>
      </c>
      <c r="DP295">
        <v>1679513207.214286</v>
      </c>
      <c r="DQ295">
        <v>1347.994285714286</v>
      </c>
      <c r="DR295">
        <v>1377.061428571428</v>
      </c>
      <c r="DS295">
        <v>9.381569642857144</v>
      </c>
      <c r="DT295">
        <v>9.201145714285715</v>
      </c>
      <c r="DU295">
        <v>1349.071071428572</v>
      </c>
      <c r="DV295">
        <v>9.353909285714284</v>
      </c>
      <c r="DW295">
        <v>500.0167857142857</v>
      </c>
      <c r="DX295">
        <v>89.94614642857142</v>
      </c>
      <c r="DY295">
        <v>0.09999368928571428</v>
      </c>
      <c r="DZ295">
        <v>18.94254642857143</v>
      </c>
      <c r="EA295">
        <v>19.99962857142857</v>
      </c>
      <c r="EB295">
        <v>999.9000000000002</v>
      </c>
      <c r="EC295">
        <v>0</v>
      </c>
      <c r="ED295">
        <v>0</v>
      </c>
      <c r="EE295">
        <v>9999.538571428569</v>
      </c>
      <c r="EF295">
        <v>0</v>
      </c>
      <c r="EG295">
        <v>12.45236071428571</v>
      </c>
      <c r="EH295">
        <v>-29.06692499999999</v>
      </c>
      <c r="EI295">
        <v>1360.759642857143</v>
      </c>
      <c r="EJ295">
        <v>1389.848571428571</v>
      </c>
      <c r="EK295">
        <v>0.1804238928571428</v>
      </c>
      <c r="EL295">
        <v>1377.061428571428</v>
      </c>
      <c r="EM295">
        <v>9.201145714285715</v>
      </c>
      <c r="EN295">
        <v>0.8438361785714286</v>
      </c>
      <c r="EO295">
        <v>0.8276077500000001</v>
      </c>
      <c r="EP295">
        <v>4.466910357142857</v>
      </c>
      <c r="EQ295">
        <v>4.189838214285714</v>
      </c>
      <c r="ER295">
        <v>2000.018928571429</v>
      </c>
      <c r="ES295">
        <v>0.9799962857142857</v>
      </c>
      <c r="ET295">
        <v>0.02000406785714285</v>
      </c>
      <c r="EU295">
        <v>0</v>
      </c>
      <c r="EV295">
        <v>201.5202142857143</v>
      </c>
      <c r="EW295">
        <v>5.00078</v>
      </c>
      <c r="EX295">
        <v>3968.119285714286</v>
      </c>
      <c r="EY295">
        <v>16379.76785714286</v>
      </c>
      <c r="EZ295">
        <v>37.01528571428571</v>
      </c>
      <c r="FA295">
        <v>38.41264285714285</v>
      </c>
      <c r="FB295">
        <v>37.83910714285714</v>
      </c>
      <c r="FC295">
        <v>37.61349999999999</v>
      </c>
      <c r="FD295">
        <v>37.61803571428571</v>
      </c>
      <c r="FE295">
        <v>1955.108928571429</v>
      </c>
      <c r="FF295">
        <v>39.91</v>
      </c>
      <c r="FG295">
        <v>0</v>
      </c>
      <c r="FH295">
        <v>1679513197</v>
      </c>
      <c r="FI295">
        <v>0</v>
      </c>
      <c r="FJ295">
        <v>201.512923076923</v>
      </c>
      <c r="FK295">
        <v>-0.8274187877100521</v>
      </c>
      <c r="FL295">
        <v>-7.470427357497662</v>
      </c>
      <c r="FM295">
        <v>3968.049615384616</v>
      </c>
      <c r="FN295">
        <v>15</v>
      </c>
      <c r="FO295">
        <v>0</v>
      </c>
      <c r="FP295" t="s">
        <v>431</v>
      </c>
      <c r="FQ295">
        <v>1679456443.1</v>
      </c>
      <c r="FR295">
        <v>1679456433.1</v>
      </c>
      <c r="FS295">
        <v>0</v>
      </c>
      <c r="FT295">
        <v>-0.109</v>
      </c>
      <c r="FU295">
        <v>0.019</v>
      </c>
      <c r="FV295">
        <v>-0.823</v>
      </c>
      <c r="FW295">
        <v>0.271</v>
      </c>
      <c r="FX295">
        <v>420</v>
      </c>
      <c r="FY295">
        <v>24</v>
      </c>
      <c r="FZ295">
        <v>0.71</v>
      </c>
      <c r="GA295">
        <v>0.25</v>
      </c>
      <c r="GB295">
        <v>-29.03152682926829</v>
      </c>
      <c r="GC295">
        <v>-0.2138466898954877</v>
      </c>
      <c r="GD295">
        <v>0.1079070399936464</v>
      </c>
      <c r="GE295">
        <v>0</v>
      </c>
      <c r="GF295">
        <v>0.1794888048780488</v>
      </c>
      <c r="GG295">
        <v>-0.009372271777003416</v>
      </c>
      <c r="GH295">
        <v>0.0143545515688375</v>
      </c>
      <c r="GI295">
        <v>1</v>
      </c>
      <c r="GJ295">
        <v>1</v>
      </c>
      <c r="GK295">
        <v>2</v>
      </c>
      <c r="GL295" t="s">
        <v>432</v>
      </c>
      <c r="GM295">
        <v>3.101</v>
      </c>
      <c r="GN295">
        <v>2.73527</v>
      </c>
      <c r="GO295">
        <v>0.195454</v>
      </c>
      <c r="GP295">
        <v>0.197961</v>
      </c>
      <c r="GQ295">
        <v>0.0541855</v>
      </c>
      <c r="GR295">
        <v>0.0542291</v>
      </c>
      <c r="GS295">
        <v>20723.7</v>
      </c>
      <c r="GT295">
        <v>20400.1</v>
      </c>
      <c r="GU295">
        <v>26295.5</v>
      </c>
      <c r="GV295">
        <v>25763</v>
      </c>
      <c r="GW295">
        <v>39960</v>
      </c>
      <c r="GX295">
        <v>37206.5</v>
      </c>
      <c r="GY295">
        <v>46014.7</v>
      </c>
      <c r="GZ295">
        <v>42548.9</v>
      </c>
      <c r="HA295">
        <v>1.92055</v>
      </c>
      <c r="HB295">
        <v>1.93817</v>
      </c>
      <c r="HC295">
        <v>0.0202619</v>
      </c>
      <c r="HD295">
        <v>0</v>
      </c>
      <c r="HE295">
        <v>19.687</v>
      </c>
      <c r="HF295">
        <v>999.9</v>
      </c>
      <c r="HG295">
        <v>31.9</v>
      </c>
      <c r="HH295">
        <v>29.9</v>
      </c>
      <c r="HI295">
        <v>15.0247</v>
      </c>
      <c r="HJ295">
        <v>60.7734</v>
      </c>
      <c r="HK295">
        <v>25.8654</v>
      </c>
      <c r="HL295">
        <v>1</v>
      </c>
      <c r="HM295">
        <v>-0.09933690000000001</v>
      </c>
      <c r="HN295">
        <v>4.33182</v>
      </c>
      <c r="HO295">
        <v>20.2228</v>
      </c>
      <c r="HP295">
        <v>5.21549</v>
      </c>
      <c r="HQ295">
        <v>11.98</v>
      </c>
      <c r="HR295">
        <v>4.96475</v>
      </c>
      <c r="HS295">
        <v>3.27397</v>
      </c>
      <c r="HT295">
        <v>9999</v>
      </c>
      <c r="HU295">
        <v>9999</v>
      </c>
      <c r="HV295">
        <v>9999</v>
      </c>
      <c r="HW295">
        <v>936.9</v>
      </c>
      <c r="HX295">
        <v>1.86417</v>
      </c>
      <c r="HY295">
        <v>1.86016</v>
      </c>
      <c r="HZ295">
        <v>1.85837</v>
      </c>
      <c r="IA295">
        <v>1.85988</v>
      </c>
      <c r="IB295">
        <v>1.85989</v>
      </c>
      <c r="IC295">
        <v>1.8583</v>
      </c>
      <c r="ID295">
        <v>1.85732</v>
      </c>
      <c r="IE295">
        <v>1.8524</v>
      </c>
      <c r="IF295">
        <v>0</v>
      </c>
      <c r="IG295">
        <v>0</v>
      </c>
      <c r="IH295">
        <v>0</v>
      </c>
      <c r="II295">
        <v>0</v>
      </c>
      <c r="IJ295" t="s">
        <v>433</v>
      </c>
      <c r="IK295" t="s">
        <v>434</v>
      </c>
      <c r="IL295" t="s">
        <v>435</v>
      </c>
      <c r="IM295" t="s">
        <v>435</v>
      </c>
      <c r="IN295" t="s">
        <v>435</v>
      </c>
      <c r="IO295" t="s">
        <v>435</v>
      </c>
      <c r="IP295">
        <v>0</v>
      </c>
      <c r="IQ295">
        <v>100</v>
      </c>
      <c r="IR295">
        <v>100</v>
      </c>
      <c r="IS295">
        <v>-1.09</v>
      </c>
      <c r="IT295">
        <v>0.0277</v>
      </c>
      <c r="IU295">
        <v>-0.3228139330668147</v>
      </c>
      <c r="IV295">
        <v>-0.001399286051689175</v>
      </c>
      <c r="IW295">
        <v>1.297619083215453E-06</v>
      </c>
      <c r="IX295">
        <v>-4.997941095464379E-10</v>
      </c>
      <c r="IY295">
        <v>-0.005634625857734406</v>
      </c>
      <c r="IZ295">
        <v>-0.003512179546530375</v>
      </c>
      <c r="JA295">
        <v>0.0008073039280847738</v>
      </c>
      <c r="JB295">
        <v>-5.485301315548657E-06</v>
      </c>
      <c r="JC295">
        <v>2</v>
      </c>
      <c r="JD295">
        <v>1997</v>
      </c>
      <c r="JE295">
        <v>1</v>
      </c>
      <c r="JF295">
        <v>25</v>
      </c>
      <c r="JG295">
        <v>946.2</v>
      </c>
      <c r="JH295">
        <v>946.4</v>
      </c>
      <c r="JI295">
        <v>3.02734</v>
      </c>
      <c r="JJ295">
        <v>2.6062</v>
      </c>
      <c r="JK295">
        <v>1.49658</v>
      </c>
      <c r="JL295">
        <v>2.39014</v>
      </c>
      <c r="JM295">
        <v>1.54907</v>
      </c>
      <c r="JN295">
        <v>2.38159</v>
      </c>
      <c r="JO295">
        <v>34.7608</v>
      </c>
      <c r="JP295">
        <v>24.1751</v>
      </c>
      <c r="JQ295">
        <v>18</v>
      </c>
      <c r="JR295">
        <v>489.45</v>
      </c>
      <c r="JS295">
        <v>512.694</v>
      </c>
      <c r="JT295">
        <v>15.2494</v>
      </c>
      <c r="JU295">
        <v>25.8619</v>
      </c>
      <c r="JV295">
        <v>30</v>
      </c>
      <c r="JW295">
        <v>26.0367</v>
      </c>
      <c r="JX295">
        <v>26.0068</v>
      </c>
      <c r="JY295">
        <v>60.7377</v>
      </c>
      <c r="JZ295">
        <v>33.5059</v>
      </c>
      <c r="KA295">
        <v>30.226</v>
      </c>
      <c r="KB295">
        <v>15.1955</v>
      </c>
      <c r="KC295">
        <v>1422.7</v>
      </c>
      <c r="KD295">
        <v>9.26033</v>
      </c>
      <c r="KE295">
        <v>100.53</v>
      </c>
      <c r="KF295">
        <v>100.941</v>
      </c>
    </row>
    <row r="296" spans="1:292">
      <c r="A296">
        <v>278</v>
      </c>
      <c r="B296">
        <v>1679513220</v>
      </c>
      <c r="C296">
        <v>4632.5</v>
      </c>
      <c r="D296" t="s">
        <v>990</v>
      </c>
      <c r="E296" t="s">
        <v>991</v>
      </c>
      <c r="F296">
        <v>5</v>
      </c>
      <c r="G296" t="s">
        <v>821</v>
      </c>
      <c r="H296">
        <v>1679513212.5</v>
      </c>
      <c r="I296">
        <f>(J296)/1000</f>
        <v>0</v>
      </c>
      <c r="J296">
        <f>IF(DO296, AM296, AG296)</f>
        <v>0</v>
      </c>
      <c r="K296">
        <f>IF(DO296, AH296, AF296)</f>
        <v>0</v>
      </c>
      <c r="L296">
        <f>DQ296 - IF(AT296&gt;1, K296*DK296*100.0/(AV296*EE296), 0)</f>
        <v>0</v>
      </c>
      <c r="M296">
        <f>((S296-I296/2)*L296-K296)/(S296+I296/2)</f>
        <v>0</v>
      </c>
      <c r="N296">
        <f>M296*(DX296+DY296)/1000.0</f>
        <v>0</v>
      </c>
      <c r="O296">
        <f>(DQ296 - IF(AT296&gt;1, K296*DK296*100.0/(AV296*EE296), 0))*(DX296+DY296)/1000.0</f>
        <v>0</v>
      </c>
      <c r="P296">
        <f>2.0/((1/R296-1/Q296)+SIGN(R296)*SQRT((1/R296-1/Q296)*(1/R296-1/Q296) + 4*DL296/((DL296+1)*(DL296+1))*(2*1/R296*1/Q296-1/Q296*1/Q296)))</f>
        <v>0</v>
      </c>
      <c r="Q296">
        <f>IF(LEFT(DM296,1)&lt;&gt;"0",IF(LEFT(DM296,1)="1",3.0,DN296),$D$5+$E$5*(EE296*DX296/($K$5*1000))+$F$5*(EE296*DX296/($K$5*1000))*MAX(MIN(DK296,$J$5),$I$5)*MAX(MIN(DK296,$J$5),$I$5)+$G$5*MAX(MIN(DK296,$J$5),$I$5)*(EE296*DX296/($K$5*1000))+$H$5*(EE296*DX296/($K$5*1000))*(EE296*DX296/($K$5*1000)))</f>
        <v>0</v>
      </c>
      <c r="R296">
        <f>I296*(1000-(1000*0.61365*exp(17.502*V296/(240.97+V296))/(DX296+DY296)+DS296)/2)/(1000*0.61365*exp(17.502*V296/(240.97+V296))/(DX296+DY296)-DS296)</f>
        <v>0</v>
      </c>
      <c r="S296">
        <f>1/((DL296+1)/(P296/1.6)+1/(Q296/1.37)) + DL296/((DL296+1)/(P296/1.6) + DL296/(Q296/1.37))</f>
        <v>0</v>
      </c>
      <c r="T296">
        <f>(DG296*DJ296)</f>
        <v>0</v>
      </c>
      <c r="U296">
        <f>(DZ296+(T296+2*0.95*5.67E-8*(((DZ296+$B$9)+273)^4-(DZ296+273)^4)-44100*I296)/(1.84*29.3*Q296+8*0.95*5.67E-8*(DZ296+273)^3))</f>
        <v>0</v>
      </c>
      <c r="V296">
        <f>($C$9*EA296+$D$9*EB296+$E$9*U296)</f>
        <v>0</v>
      </c>
      <c r="W296">
        <f>0.61365*exp(17.502*V296/(240.97+V296))</f>
        <v>0</v>
      </c>
      <c r="X296">
        <f>(Y296/Z296*100)</f>
        <v>0</v>
      </c>
      <c r="Y296">
        <f>DS296*(DX296+DY296)/1000</f>
        <v>0</v>
      </c>
      <c r="Z296">
        <f>0.61365*exp(17.502*DZ296/(240.97+DZ296))</f>
        <v>0</v>
      </c>
      <c r="AA296">
        <f>(W296-DS296*(DX296+DY296)/1000)</f>
        <v>0</v>
      </c>
      <c r="AB296">
        <f>(-I296*44100)</f>
        <v>0</v>
      </c>
      <c r="AC296">
        <f>2*29.3*Q296*0.92*(DZ296-V296)</f>
        <v>0</v>
      </c>
      <c r="AD296">
        <f>2*0.95*5.67E-8*(((DZ296+$B$9)+273)^4-(V296+273)^4)</f>
        <v>0</v>
      </c>
      <c r="AE296">
        <f>T296+AD296+AB296+AC296</f>
        <v>0</v>
      </c>
      <c r="AF296">
        <f>DW296*AT296*(DR296-DQ296*(1000-AT296*DT296)/(1000-AT296*DS296))/(100*DK296)</f>
        <v>0</v>
      </c>
      <c r="AG296">
        <f>1000*DW296*AT296*(DS296-DT296)/(100*DK296*(1000-AT296*DS296))</f>
        <v>0</v>
      </c>
      <c r="AH296">
        <f>(AI296 - AJ296 - DX296*1E3/(8.314*(DZ296+273.15)) * AL296/DW296 * AK296) * DW296/(100*DK296) * (1000 - DT296)/1000</f>
        <v>0</v>
      </c>
      <c r="AI296">
        <v>1422.267050670087</v>
      </c>
      <c r="AJ296">
        <v>1402.197515151515</v>
      </c>
      <c r="AK296">
        <v>3.38269158755883</v>
      </c>
      <c r="AL296">
        <v>67.30913549146528</v>
      </c>
      <c r="AM296">
        <f>(AO296 - AN296 + DX296*1E3/(8.314*(DZ296+273.15)) * AQ296/DW296 * AP296) * DW296/(100*DK296) * 1000/(1000 - AO296)</f>
        <v>0</v>
      </c>
      <c r="AN296">
        <v>9.236338626267504</v>
      </c>
      <c r="AO296">
        <v>9.395687515151511</v>
      </c>
      <c r="AP296">
        <v>1.682128345675076E-05</v>
      </c>
      <c r="AQ296">
        <v>94.11788988098148</v>
      </c>
      <c r="AR296">
        <v>0</v>
      </c>
      <c r="AS296">
        <v>0</v>
      </c>
      <c r="AT296">
        <f>IF(AR296*$H$15&gt;=AV296,1.0,(AV296/(AV296-AR296*$H$15)))</f>
        <v>0</v>
      </c>
      <c r="AU296">
        <f>(AT296-1)*100</f>
        <v>0</v>
      </c>
      <c r="AV296">
        <f>MAX(0,($B$15+$C$15*EE296)/(1+$D$15*EE296)*DX296/(DZ296+273)*$E$15)</f>
        <v>0</v>
      </c>
      <c r="AW296" t="s">
        <v>429</v>
      </c>
      <c r="AX296" t="s">
        <v>429</v>
      </c>
      <c r="AY296">
        <v>0</v>
      </c>
      <c r="AZ296">
        <v>0</v>
      </c>
      <c r="BA296">
        <f>1-AY296/AZ296</f>
        <v>0</v>
      </c>
      <c r="BB296">
        <v>0</v>
      </c>
      <c r="BC296" t="s">
        <v>429</v>
      </c>
      <c r="BD296" t="s">
        <v>429</v>
      </c>
      <c r="BE296">
        <v>0</v>
      </c>
      <c r="BF296">
        <v>0</v>
      </c>
      <c r="BG296">
        <f>1-BE296/BF296</f>
        <v>0</v>
      </c>
      <c r="BH296">
        <v>0.5</v>
      </c>
      <c r="BI296">
        <f>DH296</f>
        <v>0</v>
      </c>
      <c r="BJ296">
        <f>K296</f>
        <v>0</v>
      </c>
      <c r="BK296">
        <f>BG296*BH296*BI296</f>
        <v>0</v>
      </c>
      <c r="BL296">
        <f>(BJ296-BB296)/BI296</f>
        <v>0</v>
      </c>
      <c r="BM296">
        <f>(AZ296-BF296)/BF296</f>
        <v>0</v>
      </c>
      <c r="BN296">
        <f>AY296/(BA296+AY296/BF296)</f>
        <v>0</v>
      </c>
      <c r="BO296" t="s">
        <v>429</v>
      </c>
      <c r="BP296">
        <v>0</v>
      </c>
      <c r="BQ296">
        <f>IF(BP296&lt;&gt;0, BP296, BN296)</f>
        <v>0</v>
      </c>
      <c r="BR296">
        <f>1-BQ296/BF296</f>
        <v>0</v>
      </c>
      <c r="BS296">
        <f>(BF296-BE296)/(BF296-BQ296)</f>
        <v>0</v>
      </c>
      <c r="BT296">
        <f>(AZ296-BF296)/(AZ296-BQ296)</f>
        <v>0</v>
      </c>
      <c r="BU296">
        <f>(BF296-BE296)/(BF296-AY296)</f>
        <v>0</v>
      </c>
      <c r="BV296">
        <f>(AZ296-BF296)/(AZ296-AY296)</f>
        <v>0</v>
      </c>
      <c r="BW296">
        <f>(BS296*BQ296/BE296)</f>
        <v>0</v>
      </c>
      <c r="BX296">
        <f>(1-BW296)</f>
        <v>0</v>
      </c>
      <c r="DG296">
        <f>$B$13*EF296+$C$13*EG296+$F$13*ER296*(1-EU296)</f>
        <v>0</v>
      </c>
      <c r="DH296">
        <f>DG296*DI296</f>
        <v>0</v>
      </c>
      <c r="DI296">
        <f>($B$13*$D$11+$C$13*$D$11+$F$13*((FE296+EW296)/MAX(FE296+EW296+FF296, 0.1)*$I$11+FF296/MAX(FE296+EW296+FF296, 0.1)*$J$11))/($B$13+$C$13+$F$13)</f>
        <v>0</v>
      </c>
      <c r="DJ296">
        <f>($B$13*$K$11+$C$13*$K$11+$F$13*((FE296+EW296)/MAX(FE296+EW296+FF296, 0.1)*$P$11+FF296/MAX(FE296+EW296+FF296, 0.1)*$Q$11))/($B$13+$C$13+$F$13)</f>
        <v>0</v>
      </c>
      <c r="DK296">
        <v>2.18</v>
      </c>
      <c r="DL296">
        <v>0.5</v>
      </c>
      <c r="DM296" t="s">
        <v>430</v>
      </c>
      <c r="DN296">
        <v>2</v>
      </c>
      <c r="DO296" t="b">
        <v>1</v>
      </c>
      <c r="DP296">
        <v>1679513212.5</v>
      </c>
      <c r="DQ296">
        <v>1365.632222222222</v>
      </c>
      <c r="DR296">
        <v>1394.68962962963</v>
      </c>
      <c r="DS296">
        <v>9.382573333333333</v>
      </c>
      <c r="DT296">
        <v>9.210565185185185</v>
      </c>
      <c r="DU296">
        <v>1366.71962962963</v>
      </c>
      <c r="DV296">
        <v>9.354902962962964</v>
      </c>
      <c r="DW296">
        <v>500.0054444444445</v>
      </c>
      <c r="DX296">
        <v>89.94435555555555</v>
      </c>
      <c r="DY296">
        <v>0.1000034</v>
      </c>
      <c r="DZ296">
        <v>18.9444037037037</v>
      </c>
      <c r="EA296">
        <v>20.006</v>
      </c>
      <c r="EB296">
        <v>999.9000000000001</v>
      </c>
      <c r="EC296">
        <v>0</v>
      </c>
      <c r="ED296">
        <v>0</v>
      </c>
      <c r="EE296">
        <v>9996.574074074077</v>
      </c>
      <c r="EF296">
        <v>0</v>
      </c>
      <c r="EG296">
        <v>12.45848888888889</v>
      </c>
      <c r="EH296">
        <v>-29.05724074074074</v>
      </c>
      <c r="EI296">
        <v>1378.567037037037</v>
      </c>
      <c r="EJ296">
        <v>1407.654814814815</v>
      </c>
      <c r="EK296">
        <v>0.1720086666666667</v>
      </c>
      <c r="EL296">
        <v>1394.68962962963</v>
      </c>
      <c r="EM296">
        <v>9.210565185185185</v>
      </c>
      <c r="EN296">
        <v>0.8439095555555555</v>
      </c>
      <c r="EO296">
        <v>0.8284382962962964</v>
      </c>
      <c r="EP296">
        <v>4.468151111111111</v>
      </c>
      <c r="EQ296">
        <v>4.204110740740741</v>
      </c>
      <c r="ER296">
        <v>2000.016296296297</v>
      </c>
      <c r="ES296">
        <v>0.9799961111111108</v>
      </c>
      <c r="ET296">
        <v>0.02000425555555555</v>
      </c>
      <c r="EU296">
        <v>0</v>
      </c>
      <c r="EV296">
        <v>201.4723333333333</v>
      </c>
      <c r="EW296">
        <v>5.00078</v>
      </c>
      <c r="EX296">
        <v>3967.653333333334</v>
      </c>
      <c r="EY296">
        <v>16379.75185185185</v>
      </c>
      <c r="EZ296">
        <v>36.98811111111111</v>
      </c>
      <c r="FA296">
        <v>38.39333333333333</v>
      </c>
      <c r="FB296">
        <v>37.83555555555556</v>
      </c>
      <c r="FC296">
        <v>37.60392592592592</v>
      </c>
      <c r="FD296">
        <v>37.56214814814815</v>
      </c>
      <c r="FE296">
        <v>1955.106296296296</v>
      </c>
      <c r="FF296">
        <v>39.91</v>
      </c>
      <c r="FG296">
        <v>0</v>
      </c>
      <c r="FH296">
        <v>1679513202.4</v>
      </c>
      <c r="FI296">
        <v>0</v>
      </c>
      <c r="FJ296">
        <v>201.461</v>
      </c>
      <c r="FK296">
        <v>0.4660769424810768</v>
      </c>
      <c r="FL296">
        <v>-3.965384610762933</v>
      </c>
      <c r="FM296">
        <v>3967.5768</v>
      </c>
      <c r="FN296">
        <v>15</v>
      </c>
      <c r="FO296">
        <v>0</v>
      </c>
      <c r="FP296" t="s">
        <v>431</v>
      </c>
      <c r="FQ296">
        <v>1679456443.1</v>
      </c>
      <c r="FR296">
        <v>1679456433.1</v>
      </c>
      <c r="FS296">
        <v>0</v>
      </c>
      <c r="FT296">
        <v>-0.109</v>
      </c>
      <c r="FU296">
        <v>0.019</v>
      </c>
      <c r="FV296">
        <v>-0.823</v>
      </c>
      <c r="FW296">
        <v>0.271</v>
      </c>
      <c r="FX296">
        <v>420</v>
      </c>
      <c r="FY296">
        <v>24</v>
      </c>
      <c r="FZ296">
        <v>0.71</v>
      </c>
      <c r="GA296">
        <v>0.25</v>
      </c>
      <c r="GB296">
        <v>-29.0712975</v>
      </c>
      <c r="GC296">
        <v>0.304846153846168</v>
      </c>
      <c r="GD296">
        <v>0.08743440251840247</v>
      </c>
      <c r="GE296">
        <v>0</v>
      </c>
      <c r="GF296">
        <v>0.174490425</v>
      </c>
      <c r="GG296">
        <v>-0.1197942776735459</v>
      </c>
      <c r="GH296">
        <v>0.01869544704318072</v>
      </c>
      <c r="GI296">
        <v>1</v>
      </c>
      <c r="GJ296">
        <v>1</v>
      </c>
      <c r="GK296">
        <v>2</v>
      </c>
      <c r="GL296" t="s">
        <v>432</v>
      </c>
      <c r="GM296">
        <v>3.10108</v>
      </c>
      <c r="GN296">
        <v>2.73555</v>
      </c>
      <c r="GO296">
        <v>0.196881</v>
      </c>
      <c r="GP296">
        <v>0.199383</v>
      </c>
      <c r="GQ296">
        <v>0.054254</v>
      </c>
      <c r="GR296">
        <v>0.0542544</v>
      </c>
      <c r="GS296">
        <v>20687.2</v>
      </c>
      <c r="GT296">
        <v>20364.2</v>
      </c>
      <c r="GU296">
        <v>26295.8</v>
      </c>
      <c r="GV296">
        <v>25763.3</v>
      </c>
      <c r="GW296">
        <v>39957.7</v>
      </c>
      <c r="GX296">
        <v>37206</v>
      </c>
      <c r="GY296">
        <v>46015.3</v>
      </c>
      <c r="GZ296">
        <v>42549.3</v>
      </c>
      <c r="HA296">
        <v>1.9205</v>
      </c>
      <c r="HB296">
        <v>1.93817</v>
      </c>
      <c r="HC296">
        <v>0.0187159</v>
      </c>
      <c r="HD296">
        <v>0</v>
      </c>
      <c r="HE296">
        <v>19.6886</v>
      </c>
      <c r="HF296">
        <v>999.9</v>
      </c>
      <c r="HG296">
        <v>31.9</v>
      </c>
      <c r="HH296">
        <v>29.9</v>
      </c>
      <c r="HI296">
        <v>15.0235</v>
      </c>
      <c r="HJ296">
        <v>61.0834</v>
      </c>
      <c r="HK296">
        <v>25.8974</v>
      </c>
      <c r="HL296">
        <v>1</v>
      </c>
      <c r="HM296">
        <v>-0.0988059</v>
      </c>
      <c r="HN296">
        <v>4.36958</v>
      </c>
      <c r="HO296">
        <v>20.2217</v>
      </c>
      <c r="HP296">
        <v>5.21504</v>
      </c>
      <c r="HQ296">
        <v>11.98</v>
      </c>
      <c r="HR296">
        <v>4.96475</v>
      </c>
      <c r="HS296">
        <v>3.27387</v>
      </c>
      <c r="HT296">
        <v>9999</v>
      </c>
      <c r="HU296">
        <v>9999</v>
      </c>
      <c r="HV296">
        <v>9999</v>
      </c>
      <c r="HW296">
        <v>936.9</v>
      </c>
      <c r="HX296">
        <v>1.86416</v>
      </c>
      <c r="HY296">
        <v>1.86014</v>
      </c>
      <c r="HZ296">
        <v>1.85837</v>
      </c>
      <c r="IA296">
        <v>1.85989</v>
      </c>
      <c r="IB296">
        <v>1.85989</v>
      </c>
      <c r="IC296">
        <v>1.85833</v>
      </c>
      <c r="ID296">
        <v>1.85733</v>
      </c>
      <c r="IE296">
        <v>1.8524</v>
      </c>
      <c r="IF296">
        <v>0</v>
      </c>
      <c r="IG296">
        <v>0</v>
      </c>
      <c r="IH296">
        <v>0</v>
      </c>
      <c r="II296">
        <v>0</v>
      </c>
      <c r="IJ296" t="s">
        <v>433</v>
      </c>
      <c r="IK296" t="s">
        <v>434</v>
      </c>
      <c r="IL296" t="s">
        <v>435</v>
      </c>
      <c r="IM296" t="s">
        <v>435</v>
      </c>
      <c r="IN296" t="s">
        <v>435</v>
      </c>
      <c r="IO296" t="s">
        <v>435</v>
      </c>
      <c r="IP296">
        <v>0</v>
      </c>
      <c r="IQ296">
        <v>100</v>
      </c>
      <c r="IR296">
        <v>100</v>
      </c>
      <c r="IS296">
        <v>-1.1</v>
      </c>
      <c r="IT296">
        <v>0.0278</v>
      </c>
      <c r="IU296">
        <v>-0.3228139330668147</v>
      </c>
      <c r="IV296">
        <v>-0.001399286051689175</v>
      </c>
      <c r="IW296">
        <v>1.297619083215453E-06</v>
      </c>
      <c r="IX296">
        <v>-4.997941095464379E-10</v>
      </c>
      <c r="IY296">
        <v>-0.005634625857734406</v>
      </c>
      <c r="IZ296">
        <v>-0.003512179546530375</v>
      </c>
      <c r="JA296">
        <v>0.0008073039280847738</v>
      </c>
      <c r="JB296">
        <v>-5.485301315548657E-06</v>
      </c>
      <c r="JC296">
        <v>2</v>
      </c>
      <c r="JD296">
        <v>1997</v>
      </c>
      <c r="JE296">
        <v>1</v>
      </c>
      <c r="JF296">
        <v>25</v>
      </c>
      <c r="JG296">
        <v>946.3</v>
      </c>
      <c r="JH296">
        <v>946.4</v>
      </c>
      <c r="JI296">
        <v>3.0542</v>
      </c>
      <c r="JJ296">
        <v>2.60742</v>
      </c>
      <c r="JK296">
        <v>1.49658</v>
      </c>
      <c r="JL296">
        <v>2.39136</v>
      </c>
      <c r="JM296">
        <v>1.54907</v>
      </c>
      <c r="JN296">
        <v>2.42798</v>
      </c>
      <c r="JO296">
        <v>34.7608</v>
      </c>
      <c r="JP296">
        <v>24.1751</v>
      </c>
      <c r="JQ296">
        <v>18</v>
      </c>
      <c r="JR296">
        <v>489.395</v>
      </c>
      <c r="JS296">
        <v>512.66</v>
      </c>
      <c r="JT296">
        <v>15.1986</v>
      </c>
      <c r="JU296">
        <v>25.8591</v>
      </c>
      <c r="JV296">
        <v>30.0004</v>
      </c>
      <c r="JW296">
        <v>26.0335</v>
      </c>
      <c r="JX296">
        <v>26.0031</v>
      </c>
      <c r="JY296">
        <v>61.2677</v>
      </c>
      <c r="JZ296">
        <v>33.5059</v>
      </c>
      <c r="KA296">
        <v>29.8514</v>
      </c>
      <c r="KB296">
        <v>15.1783</v>
      </c>
      <c r="KC296">
        <v>1442.74</v>
      </c>
      <c r="KD296">
        <v>9.26033</v>
      </c>
      <c r="KE296">
        <v>100.531</v>
      </c>
      <c r="KF296">
        <v>100.942</v>
      </c>
    </row>
    <row r="297" spans="1:292">
      <c r="A297">
        <v>279</v>
      </c>
      <c r="B297">
        <v>1679513225</v>
      </c>
      <c r="C297">
        <v>4637.5</v>
      </c>
      <c r="D297" t="s">
        <v>992</v>
      </c>
      <c r="E297" t="s">
        <v>993</v>
      </c>
      <c r="F297">
        <v>5</v>
      </c>
      <c r="G297" t="s">
        <v>821</v>
      </c>
      <c r="H297">
        <v>1679513217.214286</v>
      </c>
      <c r="I297">
        <f>(J297)/1000</f>
        <v>0</v>
      </c>
      <c r="J297">
        <f>IF(DO297, AM297, AG297)</f>
        <v>0</v>
      </c>
      <c r="K297">
        <f>IF(DO297, AH297, AF297)</f>
        <v>0</v>
      </c>
      <c r="L297">
        <f>DQ297 - IF(AT297&gt;1, K297*DK297*100.0/(AV297*EE297), 0)</f>
        <v>0</v>
      </c>
      <c r="M297">
        <f>((S297-I297/2)*L297-K297)/(S297+I297/2)</f>
        <v>0</v>
      </c>
      <c r="N297">
        <f>M297*(DX297+DY297)/1000.0</f>
        <v>0</v>
      </c>
      <c r="O297">
        <f>(DQ297 - IF(AT297&gt;1, K297*DK297*100.0/(AV297*EE297), 0))*(DX297+DY297)/1000.0</f>
        <v>0</v>
      </c>
      <c r="P297">
        <f>2.0/((1/R297-1/Q297)+SIGN(R297)*SQRT((1/R297-1/Q297)*(1/R297-1/Q297) + 4*DL297/((DL297+1)*(DL297+1))*(2*1/R297*1/Q297-1/Q297*1/Q297)))</f>
        <v>0</v>
      </c>
      <c r="Q297">
        <f>IF(LEFT(DM297,1)&lt;&gt;"0",IF(LEFT(DM297,1)="1",3.0,DN297),$D$5+$E$5*(EE297*DX297/($K$5*1000))+$F$5*(EE297*DX297/($K$5*1000))*MAX(MIN(DK297,$J$5),$I$5)*MAX(MIN(DK297,$J$5),$I$5)+$G$5*MAX(MIN(DK297,$J$5),$I$5)*(EE297*DX297/($K$5*1000))+$H$5*(EE297*DX297/($K$5*1000))*(EE297*DX297/($K$5*1000)))</f>
        <v>0</v>
      </c>
      <c r="R297">
        <f>I297*(1000-(1000*0.61365*exp(17.502*V297/(240.97+V297))/(DX297+DY297)+DS297)/2)/(1000*0.61365*exp(17.502*V297/(240.97+V297))/(DX297+DY297)-DS297)</f>
        <v>0</v>
      </c>
      <c r="S297">
        <f>1/((DL297+1)/(P297/1.6)+1/(Q297/1.37)) + DL297/((DL297+1)/(P297/1.6) + DL297/(Q297/1.37))</f>
        <v>0</v>
      </c>
      <c r="T297">
        <f>(DG297*DJ297)</f>
        <v>0</v>
      </c>
      <c r="U297">
        <f>(DZ297+(T297+2*0.95*5.67E-8*(((DZ297+$B$9)+273)^4-(DZ297+273)^4)-44100*I297)/(1.84*29.3*Q297+8*0.95*5.67E-8*(DZ297+273)^3))</f>
        <v>0</v>
      </c>
      <c r="V297">
        <f>($C$9*EA297+$D$9*EB297+$E$9*U297)</f>
        <v>0</v>
      </c>
      <c r="W297">
        <f>0.61365*exp(17.502*V297/(240.97+V297))</f>
        <v>0</v>
      </c>
      <c r="X297">
        <f>(Y297/Z297*100)</f>
        <v>0</v>
      </c>
      <c r="Y297">
        <f>DS297*(DX297+DY297)/1000</f>
        <v>0</v>
      </c>
      <c r="Z297">
        <f>0.61365*exp(17.502*DZ297/(240.97+DZ297))</f>
        <v>0</v>
      </c>
      <c r="AA297">
        <f>(W297-DS297*(DX297+DY297)/1000)</f>
        <v>0</v>
      </c>
      <c r="AB297">
        <f>(-I297*44100)</f>
        <v>0</v>
      </c>
      <c r="AC297">
        <f>2*29.3*Q297*0.92*(DZ297-V297)</f>
        <v>0</v>
      </c>
      <c r="AD297">
        <f>2*0.95*5.67E-8*(((DZ297+$B$9)+273)^4-(V297+273)^4)</f>
        <v>0</v>
      </c>
      <c r="AE297">
        <f>T297+AD297+AB297+AC297</f>
        <v>0</v>
      </c>
      <c r="AF297">
        <f>DW297*AT297*(DR297-DQ297*(1000-AT297*DT297)/(1000-AT297*DS297))/(100*DK297)</f>
        <v>0</v>
      </c>
      <c r="AG297">
        <f>1000*DW297*AT297*(DS297-DT297)/(100*DK297*(1000-AT297*DS297))</f>
        <v>0</v>
      </c>
      <c r="AH297">
        <f>(AI297 - AJ297 - DX297*1E3/(8.314*(DZ297+273.15)) * AL297/DW297 * AK297) * DW297/(100*DK297) * (1000 - DT297)/1000</f>
        <v>0</v>
      </c>
      <c r="AI297">
        <v>1439.228914307202</v>
      </c>
      <c r="AJ297">
        <v>1419.078545454546</v>
      </c>
      <c r="AK297">
        <v>3.388576242076728</v>
      </c>
      <c r="AL297">
        <v>67.30913549146528</v>
      </c>
      <c r="AM297">
        <f>(AO297 - AN297 + DX297*1E3/(8.314*(DZ297+273.15)) * AQ297/DW297 * AP297) * DW297/(100*DK297) * 1000/(1000 - AO297)</f>
        <v>0</v>
      </c>
      <c r="AN297">
        <v>9.232023014867869</v>
      </c>
      <c r="AO297">
        <v>9.400016424242422</v>
      </c>
      <c r="AP297">
        <v>6.540255709662327E-06</v>
      </c>
      <c r="AQ297">
        <v>94.11788988098148</v>
      </c>
      <c r="AR297">
        <v>0</v>
      </c>
      <c r="AS297">
        <v>0</v>
      </c>
      <c r="AT297">
        <f>IF(AR297*$H$15&gt;=AV297,1.0,(AV297/(AV297-AR297*$H$15)))</f>
        <v>0</v>
      </c>
      <c r="AU297">
        <f>(AT297-1)*100</f>
        <v>0</v>
      </c>
      <c r="AV297">
        <f>MAX(0,($B$15+$C$15*EE297)/(1+$D$15*EE297)*DX297/(DZ297+273)*$E$15)</f>
        <v>0</v>
      </c>
      <c r="AW297" t="s">
        <v>429</v>
      </c>
      <c r="AX297" t="s">
        <v>429</v>
      </c>
      <c r="AY297">
        <v>0</v>
      </c>
      <c r="AZ297">
        <v>0</v>
      </c>
      <c r="BA297">
        <f>1-AY297/AZ297</f>
        <v>0</v>
      </c>
      <c r="BB297">
        <v>0</v>
      </c>
      <c r="BC297" t="s">
        <v>429</v>
      </c>
      <c r="BD297" t="s">
        <v>429</v>
      </c>
      <c r="BE297">
        <v>0</v>
      </c>
      <c r="BF297">
        <v>0</v>
      </c>
      <c r="BG297">
        <f>1-BE297/BF297</f>
        <v>0</v>
      </c>
      <c r="BH297">
        <v>0.5</v>
      </c>
      <c r="BI297">
        <f>DH297</f>
        <v>0</v>
      </c>
      <c r="BJ297">
        <f>K297</f>
        <v>0</v>
      </c>
      <c r="BK297">
        <f>BG297*BH297*BI297</f>
        <v>0</v>
      </c>
      <c r="BL297">
        <f>(BJ297-BB297)/BI297</f>
        <v>0</v>
      </c>
      <c r="BM297">
        <f>(AZ297-BF297)/BF297</f>
        <v>0</v>
      </c>
      <c r="BN297">
        <f>AY297/(BA297+AY297/BF297)</f>
        <v>0</v>
      </c>
      <c r="BO297" t="s">
        <v>429</v>
      </c>
      <c r="BP297">
        <v>0</v>
      </c>
      <c r="BQ297">
        <f>IF(BP297&lt;&gt;0, BP297, BN297)</f>
        <v>0</v>
      </c>
      <c r="BR297">
        <f>1-BQ297/BF297</f>
        <v>0</v>
      </c>
      <c r="BS297">
        <f>(BF297-BE297)/(BF297-BQ297)</f>
        <v>0</v>
      </c>
      <c r="BT297">
        <f>(AZ297-BF297)/(AZ297-BQ297)</f>
        <v>0</v>
      </c>
      <c r="BU297">
        <f>(BF297-BE297)/(BF297-AY297)</f>
        <v>0</v>
      </c>
      <c r="BV297">
        <f>(AZ297-BF297)/(AZ297-AY297)</f>
        <v>0</v>
      </c>
      <c r="BW297">
        <f>(BS297*BQ297/BE297)</f>
        <v>0</v>
      </c>
      <c r="BX297">
        <f>(1-BW297)</f>
        <v>0</v>
      </c>
      <c r="DG297">
        <f>$B$13*EF297+$C$13*EG297+$F$13*ER297*(1-EU297)</f>
        <v>0</v>
      </c>
      <c r="DH297">
        <f>DG297*DI297</f>
        <v>0</v>
      </c>
      <c r="DI297">
        <f>($B$13*$D$11+$C$13*$D$11+$F$13*((FE297+EW297)/MAX(FE297+EW297+FF297, 0.1)*$I$11+FF297/MAX(FE297+EW297+FF297, 0.1)*$J$11))/($B$13+$C$13+$F$13)</f>
        <v>0</v>
      </c>
      <c r="DJ297">
        <f>($B$13*$K$11+$C$13*$K$11+$F$13*((FE297+EW297)/MAX(FE297+EW297+FF297, 0.1)*$P$11+FF297/MAX(FE297+EW297+FF297, 0.1)*$Q$11))/($B$13+$C$13+$F$13)</f>
        <v>0</v>
      </c>
      <c r="DK297">
        <v>2.18</v>
      </c>
      <c r="DL297">
        <v>0.5</v>
      </c>
      <c r="DM297" t="s">
        <v>430</v>
      </c>
      <c r="DN297">
        <v>2</v>
      </c>
      <c r="DO297" t="b">
        <v>1</v>
      </c>
      <c r="DP297">
        <v>1679513217.214286</v>
      </c>
      <c r="DQ297">
        <v>1381.360357142857</v>
      </c>
      <c r="DR297">
        <v>1410.461428571429</v>
      </c>
      <c r="DS297">
        <v>9.387928928571428</v>
      </c>
      <c r="DT297">
        <v>9.223181785714287</v>
      </c>
      <c r="DU297">
        <v>1382.457857142857</v>
      </c>
      <c r="DV297">
        <v>9.360204642857143</v>
      </c>
      <c r="DW297">
        <v>500.0048571428572</v>
      </c>
      <c r="DX297">
        <v>89.94397142857144</v>
      </c>
      <c r="DY297">
        <v>0.1000339821428572</v>
      </c>
      <c r="DZ297">
        <v>18.94518571428571</v>
      </c>
      <c r="EA297">
        <v>20.00711071428571</v>
      </c>
      <c r="EB297">
        <v>999.9000000000002</v>
      </c>
      <c r="EC297">
        <v>0</v>
      </c>
      <c r="ED297">
        <v>0</v>
      </c>
      <c r="EE297">
        <v>9993.838571428572</v>
      </c>
      <c r="EF297">
        <v>0</v>
      </c>
      <c r="EG297">
        <v>12.46591071428571</v>
      </c>
      <c r="EH297">
        <v>-29.10056785714286</v>
      </c>
      <c r="EI297">
        <v>1394.451428571428</v>
      </c>
      <c r="EJ297">
        <v>1423.591785714286</v>
      </c>
      <c r="EK297">
        <v>0.1647471428571429</v>
      </c>
      <c r="EL297">
        <v>1410.461428571429</v>
      </c>
      <c r="EM297">
        <v>9.223181785714287</v>
      </c>
      <c r="EN297">
        <v>0.844387607142857</v>
      </c>
      <c r="EO297">
        <v>0.8295696428571429</v>
      </c>
      <c r="EP297">
        <v>4.476236785714287</v>
      </c>
      <c r="EQ297">
        <v>4.223582857142858</v>
      </c>
      <c r="ER297">
        <v>2000.006785714286</v>
      </c>
      <c r="ES297">
        <v>0.9799958571428569</v>
      </c>
      <c r="ET297">
        <v>0.02000452142857142</v>
      </c>
      <c r="EU297">
        <v>0</v>
      </c>
      <c r="EV297">
        <v>201.5142857142857</v>
      </c>
      <c r="EW297">
        <v>5.00078</v>
      </c>
      <c r="EX297">
        <v>3967.280357142857</v>
      </c>
      <c r="EY297">
        <v>16379.67142857143</v>
      </c>
      <c r="EZ297">
        <v>36.96617857142856</v>
      </c>
      <c r="FA297">
        <v>38.37257142857142</v>
      </c>
      <c r="FB297">
        <v>37.82800000000001</v>
      </c>
      <c r="FC297">
        <v>37.589</v>
      </c>
      <c r="FD297">
        <v>37.54203571428572</v>
      </c>
      <c r="FE297">
        <v>1955.096785714285</v>
      </c>
      <c r="FF297">
        <v>39.91</v>
      </c>
      <c r="FG297">
        <v>0</v>
      </c>
      <c r="FH297">
        <v>1679513207.2</v>
      </c>
      <c r="FI297">
        <v>0</v>
      </c>
      <c r="FJ297">
        <v>201.53204</v>
      </c>
      <c r="FK297">
        <v>0.9830000205834356</v>
      </c>
      <c r="FL297">
        <v>-3.819230754864564</v>
      </c>
      <c r="FM297">
        <v>3967.2512</v>
      </c>
      <c r="FN297">
        <v>15</v>
      </c>
      <c r="FO297">
        <v>0</v>
      </c>
      <c r="FP297" t="s">
        <v>431</v>
      </c>
      <c r="FQ297">
        <v>1679456443.1</v>
      </c>
      <c r="FR297">
        <v>1679456433.1</v>
      </c>
      <c r="FS297">
        <v>0</v>
      </c>
      <c r="FT297">
        <v>-0.109</v>
      </c>
      <c r="FU297">
        <v>0.019</v>
      </c>
      <c r="FV297">
        <v>-0.823</v>
      </c>
      <c r="FW297">
        <v>0.271</v>
      </c>
      <c r="FX297">
        <v>420</v>
      </c>
      <c r="FY297">
        <v>24</v>
      </c>
      <c r="FZ297">
        <v>0.71</v>
      </c>
      <c r="GA297">
        <v>0.25</v>
      </c>
      <c r="GB297">
        <v>-29.0895275</v>
      </c>
      <c r="GC297">
        <v>-0.4556859287053959</v>
      </c>
      <c r="GD297">
        <v>0.09861959234224196</v>
      </c>
      <c r="GE297">
        <v>0</v>
      </c>
      <c r="GF297">
        <v>0.1723802</v>
      </c>
      <c r="GG297">
        <v>-0.1207039699812383</v>
      </c>
      <c r="GH297">
        <v>0.01942371543654818</v>
      </c>
      <c r="GI297">
        <v>1</v>
      </c>
      <c r="GJ297">
        <v>1</v>
      </c>
      <c r="GK297">
        <v>2</v>
      </c>
      <c r="GL297" t="s">
        <v>432</v>
      </c>
      <c r="GM297">
        <v>3.10105</v>
      </c>
      <c r="GN297">
        <v>2.73547</v>
      </c>
      <c r="GO297">
        <v>0.198303</v>
      </c>
      <c r="GP297">
        <v>0.200801</v>
      </c>
      <c r="GQ297">
        <v>0.0542672</v>
      </c>
      <c r="GR297">
        <v>0.0540988</v>
      </c>
      <c r="GS297">
        <v>20650.8</v>
      </c>
      <c r="GT297">
        <v>20328.1</v>
      </c>
      <c r="GU297">
        <v>26295.9</v>
      </c>
      <c r="GV297">
        <v>25763.3</v>
      </c>
      <c r="GW297">
        <v>39957.4</v>
      </c>
      <c r="GX297">
        <v>37212.1</v>
      </c>
      <c r="GY297">
        <v>46015.4</v>
      </c>
      <c r="GZ297">
        <v>42549.1</v>
      </c>
      <c r="HA297">
        <v>1.92073</v>
      </c>
      <c r="HB297">
        <v>1.93808</v>
      </c>
      <c r="HC297">
        <v>0.0192262</v>
      </c>
      <c r="HD297">
        <v>0</v>
      </c>
      <c r="HE297">
        <v>19.6908</v>
      </c>
      <c r="HF297">
        <v>999.9</v>
      </c>
      <c r="HG297">
        <v>31.8</v>
      </c>
      <c r="HH297">
        <v>29.8</v>
      </c>
      <c r="HI297">
        <v>14.8916</v>
      </c>
      <c r="HJ297">
        <v>60.8234</v>
      </c>
      <c r="HK297">
        <v>26.0216</v>
      </c>
      <c r="HL297">
        <v>1</v>
      </c>
      <c r="HM297">
        <v>-0.0992048</v>
      </c>
      <c r="HN297">
        <v>4.25888</v>
      </c>
      <c r="HO297">
        <v>20.2246</v>
      </c>
      <c r="HP297">
        <v>5.21519</v>
      </c>
      <c r="HQ297">
        <v>11.98</v>
      </c>
      <c r="HR297">
        <v>4.96465</v>
      </c>
      <c r="HS297">
        <v>3.2738</v>
      </c>
      <c r="HT297">
        <v>9999</v>
      </c>
      <c r="HU297">
        <v>9999</v>
      </c>
      <c r="HV297">
        <v>9999</v>
      </c>
      <c r="HW297">
        <v>936.9</v>
      </c>
      <c r="HX297">
        <v>1.86417</v>
      </c>
      <c r="HY297">
        <v>1.86016</v>
      </c>
      <c r="HZ297">
        <v>1.85837</v>
      </c>
      <c r="IA297">
        <v>1.85987</v>
      </c>
      <c r="IB297">
        <v>1.85989</v>
      </c>
      <c r="IC297">
        <v>1.85829</v>
      </c>
      <c r="ID297">
        <v>1.85734</v>
      </c>
      <c r="IE297">
        <v>1.85239</v>
      </c>
      <c r="IF297">
        <v>0</v>
      </c>
      <c r="IG297">
        <v>0</v>
      </c>
      <c r="IH297">
        <v>0</v>
      </c>
      <c r="II297">
        <v>0</v>
      </c>
      <c r="IJ297" t="s">
        <v>433</v>
      </c>
      <c r="IK297" t="s">
        <v>434</v>
      </c>
      <c r="IL297" t="s">
        <v>435</v>
      </c>
      <c r="IM297" t="s">
        <v>435</v>
      </c>
      <c r="IN297" t="s">
        <v>435</v>
      </c>
      <c r="IO297" t="s">
        <v>435</v>
      </c>
      <c r="IP297">
        <v>0</v>
      </c>
      <c r="IQ297">
        <v>100</v>
      </c>
      <c r="IR297">
        <v>100</v>
      </c>
      <c r="IS297">
        <v>-1.12</v>
      </c>
      <c r="IT297">
        <v>0.0278</v>
      </c>
      <c r="IU297">
        <v>-0.3228139330668147</v>
      </c>
      <c r="IV297">
        <v>-0.001399286051689175</v>
      </c>
      <c r="IW297">
        <v>1.297619083215453E-06</v>
      </c>
      <c r="IX297">
        <v>-4.997941095464379E-10</v>
      </c>
      <c r="IY297">
        <v>-0.005634625857734406</v>
      </c>
      <c r="IZ297">
        <v>-0.003512179546530375</v>
      </c>
      <c r="JA297">
        <v>0.0008073039280847738</v>
      </c>
      <c r="JB297">
        <v>-5.485301315548657E-06</v>
      </c>
      <c r="JC297">
        <v>2</v>
      </c>
      <c r="JD297">
        <v>1997</v>
      </c>
      <c r="JE297">
        <v>1</v>
      </c>
      <c r="JF297">
        <v>25</v>
      </c>
      <c r="JG297">
        <v>946.4</v>
      </c>
      <c r="JH297">
        <v>946.5</v>
      </c>
      <c r="JI297">
        <v>3.0835</v>
      </c>
      <c r="JJ297">
        <v>2.61108</v>
      </c>
      <c r="JK297">
        <v>1.49658</v>
      </c>
      <c r="JL297">
        <v>2.39136</v>
      </c>
      <c r="JM297">
        <v>1.54907</v>
      </c>
      <c r="JN297">
        <v>2.41333</v>
      </c>
      <c r="JO297">
        <v>34.7608</v>
      </c>
      <c r="JP297">
        <v>24.1838</v>
      </c>
      <c r="JQ297">
        <v>18</v>
      </c>
      <c r="JR297">
        <v>489.503</v>
      </c>
      <c r="JS297">
        <v>512.568</v>
      </c>
      <c r="JT297">
        <v>15.1759</v>
      </c>
      <c r="JU297">
        <v>25.8558</v>
      </c>
      <c r="JV297">
        <v>30</v>
      </c>
      <c r="JW297">
        <v>26.0307</v>
      </c>
      <c r="JX297">
        <v>26.0003</v>
      </c>
      <c r="JY297">
        <v>61.8704</v>
      </c>
      <c r="JZ297">
        <v>33.5059</v>
      </c>
      <c r="KA297">
        <v>29.8514</v>
      </c>
      <c r="KB297">
        <v>15.1905</v>
      </c>
      <c r="KC297">
        <v>1456.11</v>
      </c>
      <c r="KD297">
        <v>9.26033</v>
      </c>
      <c r="KE297">
        <v>100.532</v>
      </c>
      <c r="KF297">
        <v>100.942</v>
      </c>
    </row>
    <row r="298" spans="1:292">
      <c r="A298">
        <v>280</v>
      </c>
      <c r="B298">
        <v>1679513230</v>
      </c>
      <c r="C298">
        <v>4642.5</v>
      </c>
      <c r="D298" t="s">
        <v>994</v>
      </c>
      <c r="E298" t="s">
        <v>995</v>
      </c>
      <c r="F298">
        <v>5</v>
      </c>
      <c r="G298" t="s">
        <v>821</v>
      </c>
      <c r="H298">
        <v>1679513222.5</v>
      </c>
      <c r="I298">
        <f>(J298)/1000</f>
        <v>0</v>
      </c>
      <c r="J298">
        <f>IF(DO298, AM298, AG298)</f>
        <v>0</v>
      </c>
      <c r="K298">
        <f>IF(DO298, AH298, AF298)</f>
        <v>0</v>
      </c>
      <c r="L298">
        <f>DQ298 - IF(AT298&gt;1, K298*DK298*100.0/(AV298*EE298), 0)</f>
        <v>0</v>
      </c>
      <c r="M298">
        <f>((S298-I298/2)*L298-K298)/(S298+I298/2)</f>
        <v>0</v>
      </c>
      <c r="N298">
        <f>M298*(DX298+DY298)/1000.0</f>
        <v>0</v>
      </c>
      <c r="O298">
        <f>(DQ298 - IF(AT298&gt;1, K298*DK298*100.0/(AV298*EE298), 0))*(DX298+DY298)/1000.0</f>
        <v>0</v>
      </c>
      <c r="P298">
        <f>2.0/((1/R298-1/Q298)+SIGN(R298)*SQRT((1/R298-1/Q298)*(1/R298-1/Q298) + 4*DL298/((DL298+1)*(DL298+1))*(2*1/R298*1/Q298-1/Q298*1/Q298)))</f>
        <v>0</v>
      </c>
      <c r="Q298">
        <f>IF(LEFT(DM298,1)&lt;&gt;"0",IF(LEFT(DM298,1)="1",3.0,DN298),$D$5+$E$5*(EE298*DX298/($K$5*1000))+$F$5*(EE298*DX298/($K$5*1000))*MAX(MIN(DK298,$J$5),$I$5)*MAX(MIN(DK298,$J$5),$I$5)+$G$5*MAX(MIN(DK298,$J$5),$I$5)*(EE298*DX298/($K$5*1000))+$H$5*(EE298*DX298/($K$5*1000))*(EE298*DX298/($K$5*1000)))</f>
        <v>0</v>
      </c>
      <c r="R298">
        <f>I298*(1000-(1000*0.61365*exp(17.502*V298/(240.97+V298))/(DX298+DY298)+DS298)/2)/(1000*0.61365*exp(17.502*V298/(240.97+V298))/(DX298+DY298)-DS298)</f>
        <v>0</v>
      </c>
      <c r="S298">
        <f>1/((DL298+1)/(P298/1.6)+1/(Q298/1.37)) + DL298/((DL298+1)/(P298/1.6) + DL298/(Q298/1.37))</f>
        <v>0</v>
      </c>
      <c r="T298">
        <f>(DG298*DJ298)</f>
        <v>0</v>
      </c>
      <c r="U298">
        <f>(DZ298+(T298+2*0.95*5.67E-8*(((DZ298+$B$9)+273)^4-(DZ298+273)^4)-44100*I298)/(1.84*29.3*Q298+8*0.95*5.67E-8*(DZ298+273)^3))</f>
        <v>0</v>
      </c>
      <c r="V298">
        <f>($C$9*EA298+$D$9*EB298+$E$9*U298)</f>
        <v>0</v>
      </c>
      <c r="W298">
        <f>0.61365*exp(17.502*V298/(240.97+V298))</f>
        <v>0</v>
      </c>
      <c r="X298">
        <f>(Y298/Z298*100)</f>
        <v>0</v>
      </c>
      <c r="Y298">
        <f>DS298*(DX298+DY298)/1000</f>
        <v>0</v>
      </c>
      <c r="Z298">
        <f>0.61365*exp(17.502*DZ298/(240.97+DZ298))</f>
        <v>0</v>
      </c>
      <c r="AA298">
        <f>(W298-DS298*(DX298+DY298)/1000)</f>
        <v>0</v>
      </c>
      <c r="AB298">
        <f>(-I298*44100)</f>
        <v>0</v>
      </c>
      <c r="AC298">
        <f>2*29.3*Q298*0.92*(DZ298-V298)</f>
        <v>0</v>
      </c>
      <c r="AD298">
        <f>2*0.95*5.67E-8*(((DZ298+$B$9)+273)^4-(V298+273)^4)</f>
        <v>0</v>
      </c>
      <c r="AE298">
        <f>T298+AD298+AB298+AC298</f>
        <v>0</v>
      </c>
      <c r="AF298">
        <f>DW298*AT298*(DR298-DQ298*(1000-AT298*DT298)/(1000-AT298*DS298))/(100*DK298)</f>
        <v>0</v>
      </c>
      <c r="AG298">
        <f>1000*DW298*AT298*(DS298-DT298)/(100*DK298*(1000-AT298*DS298))</f>
        <v>0</v>
      </c>
      <c r="AH298">
        <f>(AI298 - AJ298 - DX298*1E3/(8.314*(DZ298+273.15)) * AL298/DW298 * AK298) * DW298/(100*DK298) * (1000 - DT298)/1000</f>
        <v>0</v>
      </c>
      <c r="AI298">
        <v>1456.211189077883</v>
      </c>
      <c r="AJ298">
        <v>1435.896242424242</v>
      </c>
      <c r="AK298">
        <v>3.367723182035453</v>
      </c>
      <c r="AL298">
        <v>67.30913549146528</v>
      </c>
      <c r="AM298">
        <f>(AO298 - AN298 + DX298*1E3/(8.314*(DZ298+273.15)) * AQ298/DW298 * AP298) * DW298/(100*DK298) * 1000/(1000 - AO298)</f>
        <v>0</v>
      </c>
      <c r="AN298">
        <v>9.200209294253936</v>
      </c>
      <c r="AO298">
        <v>9.388192606060606</v>
      </c>
      <c r="AP298">
        <v>-1.418815583185309E-05</v>
      </c>
      <c r="AQ298">
        <v>94.11788988098148</v>
      </c>
      <c r="AR298">
        <v>0</v>
      </c>
      <c r="AS298">
        <v>0</v>
      </c>
      <c r="AT298">
        <f>IF(AR298*$H$15&gt;=AV298,1.0,(AV298/(AV298-AR298*$H$15)))</f>
        <v>0</v>
      </c>
      <c r="AU298">
        <f>(AT298-1)*100</f>
        <v>0</v>
      </c>
      <c r="AV298">
        <f>MAX(0,($B$15+$C$15*EE298)/(1+$D$15*EE298)*DX298/(DZ298+273)*$E$15)</f>
        <v>0</v>
      </c>
      <c r="AW298" t="s">
        <v>429</v>
      </c>
      <c r="AX298" t="s">
        <v>429</v>
      </c>
      <c r="AY298">
        <v>0</v>
      </c>
      <c r="AZ298">
        <v>0</v>
      </c>
      <c r="BA298">
        <f>1-AY298/AZ298</f>
        <v>0</v>
      </c>
      <c r="BB298">
        <v>0</v>
      </c>
      <c r="BC298" t="s">
        <v>429</v>
      </c>
      <c r="BD298" t="s">
        <v>429</v>
      </c>
      <c r="BE298">
        <v>0</v>
      </c>
      <c r="BF298">
        <v>0</v>
      </c>
      <c r="BG298">
        <f>1-BE298/BF298</f>
        <v>0</v>
      </c>
      <c r="BH298">
        <v>0.5</v>
      </c>
      <c r="BI298">
        <f>DH298</f>
        <v>0</v>
      </c>
      <c r="BJ298">
        <f>K298</f>
        <v>0</v>
      </c>
      <c r="BK298">
        <f>BG298*BH298*BI298</f>
        <v>0</v>
      </c>
      <c r="BL298">
        <f>(BJ298-BB298)/BI298</f>
        <v>0</v>
      </c>
      <c r="BM298">
        <f>(AZ298-BF298)/BF298</f>
        <v>0</v>
      </c>
      <c r="BN298">
        <f>AY298/(BA298+AY298/BF298)</f>
        <v>0</v>
      </c>
      <c r="BO298" t="s">
        <v>429</v>
      </c>
      <c r="BP298">
        <v>0</v>
      </c>
      <c r="BQ298">
        <f>IF(BP298&lt;&gt;0, BP298, BN298)</f>
        <v>0</v>
      </c>
      <c r="BR298">
        <f>1-BQ298/BF298</f>
        <v>0</v>
      </c>
      <c r="BS298">
        <f>(BF298-BE298)/(BF298-BQ298)</f>
        <v>0</v>
      </c>
      <c r="BT298">
        <f>(AZ298-BF298)/(AZ298-BQ298)</f>
        <v>0</v>
      </c>
      <c r="BU298">
        <f>(BF298-BE298)/(BF298-AY298)</f>
        <v>0</v>
      </c>
      <c r="BV298">
        <f>(AZ298-BF298)/(AZ298-AY298)</f>
        <v>0</v>
      </c>
      <c r="BW298">
        <f>(BS298*BQ298/BE298)</f>
        <v>0</v>
      </c>
      <c r="BX298">
        <f>(1-BW298)</f>
        <v>0</v>
      </c>
      <c r="DG298">
        <f>$B$13*EF298+$C$13*EG298+$F$13*ER298*(1-EU298)</f>
        <v>0</v>
      </c>
      <c r="DH298">
        <f>DG298*DI298</f>
        <v>0</v>
      </c>
      <c r="DI298">
        <f>($B$13*$D$11+$C$13*$D$11+$F$13*((FE298+EW298)/MAX(FE298+EW298+FF298, 0.1)*$I$11+FF298/MAX(FE298+EW298+FF298, 0.1)*$J$11))/($B$13+$C$13+$F$13)</f>
        <v>0</v>
      </c>
      <c r="DJ298">
        <f>($B$13*$K$11+$C$13*$K$11+$F$13*((FE298+EW298)/MAX(FE298+EW298+FF298, 0.1)*$P$11+FF298/MAX(FE298+EW298+FF298, 0.1)*$Q$11))/($B$13+$C$13+$F$13)</f>
        <v>0</v>
      </c>
      <c r="DK298">
        <v>2.18</v>
      </c>
      <c r="DL298">
        <v>0.5</v>
      </c>
      <c r="DM298" t="s">
        <v>430</v>
      </c>
      <c r="DN298">
        <v>2</v>
      </c>
      <c r="DO298" t="b">
        <v>1</v>
      </c>
      <c r="DP298">
        <v>1679513222.5</v>
      </c>
      <c r="DQ298">
        <v>1399.023333333334</v>
      </c>
      <c r="DR298">
        <v>1428.214814814815</v>
      </c>
      <c r="DS298">
        <v>9.394061111111112</v>
      </c>
      <c r="DT298">
        <v>9.220954074074074</v>
      </c>
      <c r="DU298">
        <v>1400.132962962963</v>
      </c>
      <c r="DV298">
        <v>9.366275925925926</v>
      </c>
      <c r="DW298">
        <v>500.0065925925927</v>
      </c>
      <c r="DX298">
        <v>89.94492222222222</v>
      </c>
      <c r="DY298">
        <v>0.1000591962962963</v>
      </c>
      <c r="DZ298">
        <v>18.94467037037037</v>
      </c>
      <c r="EA298">
        <v>20.00464074074074</v>
      </c>
      <c r="EB298">
        <v>999.9000000000001</v>
      </c>
      <c r="EC298">
        <v>0</v>
      </c>
      <c r="ED298">
        <v>0</v>
      </c>
      <c r="EE298">
        <v>9998.605925925925</v>
      </c>
      <c r="EF298">
        <v>0</v>
      </c>
      <c r="EG298">
        <v>12.4685962962963</v>
      </c>
      <c r="EH298">
        <v>-29.1902037037037</v>
      </c>
      <c r="EI298">
        <v>1412.290740740741</v>
      </c>
      <c r="EJ298">
        <v>1441.506666666666</v>
      </c>
      <c r="EK298">
        <v>0.1731073703703704</v>
      </c>
      <c r="EL298">
        <v>1428.214814814815</v>
      </c>
      <c r="EM298">
        <v>9.220954074074074</v>
      </c>
      <c r="EN298">
        <v>0.8449480740740744</v>
      </c>
      <c r="EO298">
        <v>0.8293779259259259</v>
      </c>
      <c r="EP298">
        <v>4.485721111111111</v>
      </c>
      <c r="EQ298">
        <v>4.22029037037037</v>
      </c>
      <c r="ER298">
        <v>1999.994814814815</v>
      </c>
      <c r="ES298">
        <v>0.9799955555555554</v>
      </c>
      <c r="ET298">
        <v>0.0200048111111111</v>
      </c>
      <c r="EU298">
        <v>0</v>
      </c>
      <c r="EV298">
        <v>201.5872962962963</v>
      </c>
      <c r="EW298">
        <v>5.00078</v>
      </c>
      <c r="EX298">
        <v>3966.941851851852</v>
      </c>
      <c r="EY298">
        <v>16379.57407407407</v>
      </c>
      <c r="EZ298">
        <v>36.93718518518519</v>
      </c>
      <c r="FA298">
        <v>38.34237037037037</v>
      </c>
      <c r="FB298">
        <v>37.78914814814814</v>
      </c>
      <c r="FC298">
        <v>37.57614814814814</v>
      </c>
      <c r="FD298">
        <v>37.50885185185185</v>
      </c>
      <c r="FE298">
        <v>1955.084814814815</v>
      </c>
      <c r="FF298">
        <v>39.91</v>
      </c>
      <c r="FG298">
        <v>0</v>
      </c>
      <c r="FH298">
        <v>1679513212.6</v>
      </c>
      <c r="FI298">
        <v>0</v>
      </c>
      <c r="FJ298">
        <v>201.6026923076923</v>
      </c>
      <c r="FK298">
        <v>1.089709417693043</v>
      </c>
      <c r="FL298">
        <v>-4.372649563255573</v>
      </c>
      <c r="FM298">
        <v>3966.955384615384</v>
      </c>
      <c r="FN298">
        <v>15</v>
      </c>
      <c r="FO298">
        <v>0</v>
      </c>
      <c r="FP298" t="s">
        <v>431</v>
      </c>
      <c r="FQ298">
        <v>1679456443.1</v>
      </c>
      <c r="FR298">
        <v>1679456433.1</v>
      </c>
      <c r="FS298">
        <v>0</v>
      </c>
      <c r="FT298">
        <v>-0.109</v>
      </c>
      <c r="FU298">
        <v>0.019</v>
      </c>
      <c r="FV298">
        <v>-0.823</v>
      </c>
      <c r="FW298">
        <v>0.271</v>
      </c>
      <c r="FX298">
        <v>420</v>
      </c>
      <c r="FY298">
        <v>24</v>
      </c>
      <c r="FZ298">
        <v>0.71</v>
      </c>
      <c r="GA298">
        <v>0.25</v>
      </c>
      <c r="GB298">
        <v>-29.14120243902439</v>
      </c>
      <c r="GC298">
        <v>-0.8811449477352016</v>
      </c>
      <c r="GD298">
        <v>0.1302759257242852</v>
      </c>
      <c r="GE298">
        <v>0</v>
      </c>
      <c r="GF298">
        <v>0.1716816585365854</v>
      </c>
      <c r="GG298">
        <v>0.08868367944250839</v>
      </c>
      <c r="GH298">
        <v>0.01790204305360589</v>
      </c>
      <c r="GI298">
        <v>1</v>
      </c>
      <c r="GJ298">
        <v>1</v>
      </c>
      <c r="GK298">
        <v>2</v>
      </c>
      <c r="GL298" t="s">
        <v>432</v>
      </c>
      <c r="GM298">
        <v>3.10109</v>
      </c>
      <c r="GN298">
        <v>2.73544</v>
      </c>
      <c r="GO298">
        <v>0.199703</v>
      </c>
      <c r="GP298">
        <v>0.202167</v>
      </c>
      <c r="GQ298">
        <v>0.0542137</v>
      </c>
      <c r="GR298">
        <v>0.0540751</v>
      </c>
      <c r="GS298">
        <v>20614.6</v>
      </c>
      <c r="GT298">
        <v>20293.7</v>
      </c>
      <c r="GU298">
        <v>26295.7</v>
      </c>
      <c r="GV298">
        <v>25763.6</v>
      </c>
      <c r="GW298">
        <v>39959.7</v>
      </c>
      <c r="GX298">
        <v>37213.6</v>
      </c>
      <c r="GY298">
        <v>46015.1</v>
      </c>
      <c r="GZ298">
        <v>42549.5</v>
      </c>
      <c r="HA298">
        <v>1.92055</v>
      </c>
      <c r="HB298">
        <v>1.93817</v>
      </c>
      <c r="HC298">
        <v>0.0180192</v>
      </c>
      <c r="HD298">
        <v>0</v>
      </c>
      <c r="HE298">
        <v>19.6923</v>
      </c>
      <c r="HF298">
        <v>999.9</v>
      </c>
      <c r="HG298">
        <v>31.7</v>
      </c>
      <c r="HH298">
        <v>29.9</v>
      </c>
      <c r="HI298">
        <v>14.9284</v>
      </c>
      <c r="HJ298">
        <v>60.8334</v>
      </c>
      <c r="HK298">
        <v>25.8333</v>
      </c>
      <c r="HL298">
        <v>1</v>
      </c>
      <c r="HM298">
        <v>-0.09948170000000001</v>
      </c>
      <c r="HN298">
        <v>4.23311</v>
      </c>
      <c r="HO298">
        <v>20.2253</v>
      </c>
      <c r="HP298">
        <v>5.21519</v>
      </c>
      <c r="HQ298">
        <v>11.98</v>
      </c>
      <c r="HR298">
        <v>4.96465</v>
      </c>
      <c r="HS298">
        <v>3.27393</v>
      </c>
      <c r="HT298">
        <v>9999</v>
      </c>
      <c r="HU298">
        <v>9999</v>
      </c>
      <c r="HV298">
        <v>9999</v>
      </c>
      <c r="HW298">
        <v>936.9</v>
      </c>
      <c r="HX298">
        <v>1.86417</v>
      </c>
      <c r="HY298">
        <v>1.86014</v>
      </c>
      <c r="HZ298">
        <v>1.85837</v>
      </c>
      <c r="IA298">
        <v>1.85985</v>
      </c>
      <c r="IB298">
        <v>1.85989</v>
      </c>
      <c r="IC298">
        <v>1.85831</v>
      </c>
      <c r="ID298">
        <v>1.85734</v>
      </c>
      <c r="IE298">
        <v>1.85238</v>
      </c>
      <c r="IF298">
        <v>0</v>
      </c>
      <c r="IG298">
        <v>0</v>
      </c>
      <c r="IH298">
        <v>0</v>
      </c>
      <c r="II298">
        <v>0</v>
      </c>
      <c r="IJ298" t="s">
        <v>433</v>
      </c>
      <c r="IK298" t="s">
        <v>434</v>
      </c>
      <c r="IL298" t="s">
        <v>435</v>
      </c>
      <c r="IM298" t="s">
        <v>435</v>
      </c>
      <c r="IN298" t="s">
        <v>435</v>
      </c>
      <c r="IO298" t="s">
        <v>435</v>
      </c>
      <c r="IP298">
        <v>0</v>
      </c>
      <c r="IQ298">
        <v>100</v>
      </c>
      <c r="IR298">
        <v>100</v>
      </c>
      <c r="IS298">
        <v>-1.12</v>
      </c>
      <c r="IT298">
        <v>0.0277</v>
      </c>
      <c r="IU298">
        <v>-0.3228139330668147</v>
      </c>
      <c r="IV298">
        <v>-0.001399286051689175</v>
      </c>
      <c r="IW298">
        <v>1.297619083215453E-06</v>
      </c>
      <c r="IX298">
        <v>-4.997941095464379E-10</v>
      </c>
      <c r="IY298">
        <v>-0.005634625857734406</v>
      </c>
      <c r="IZ298">
        <v>-0.003512179546530375</v>
      </c>
      <c r="JA298">
        <v>0.0008073039280847738</v>
      </c>
      <c r="JB298">
        <v>-5.485301315548657E-06</v>
      </c>
      <c r="JC298">
        <v>2</v>
      </c>
      <c r="JD298">
        <v>1997</v>
      </c>
      <c r="JE298">
        <v>1</v>
      </c>
      <c r="JF298">
        <v>25</v>
      </c>
      <c r="JG298">
        <v>946.4</v>
      </c>
      <c r="JH298">
        <v>946.6</v>
      </c>
      <c r="JI298">
        <v>3.11035</v>
      </c>
      <c r="JJ298">
        <v>2.6062</v>
      </c>
      <c r="JK298">
        <v>1.49658</v>
      </c>
      <c r="JL298">
        <v>2.39014</v>
      </c>
      <c r="JM298">
        <v>1.54907</v>
      </c>
      <c r="JN298">
        <v>2.39868</v>
      </c>
      <c r="JO298">
        <v>34.7608</v>
      </c>
      <c r="JP298">
        <v>24.1838</v>
      </c>
      <c r="JQ298">
        <v>18</v>
      </c>
      <c r="JR298">
        <v>489.371</v>
      </c>
      <c r="JS298">
        <v>512.599</v>
      </c>
      <c r="JT298">
        <v>15.1798</v>
      </c>
      <c r="JU298">
        <v>25.8525</v>
      </c>
      <c r="JV298">
        <v>29.9998</v>
      </c>
      <c r="JW298">
        <v>26.0269</v>
      </c>
      <c r="JX298">
        <v>25.9965</v>
      </c>
      <c r="JY298">
        <v>62.4051</v>
      </c>
      <c r="JZ298">
        <v>33.5059</v>
      </c>
      <c r="KA298">
        <v>29.8514</v>
      </c>
      <c r="KB298">
        <v>15.1841</v>
      </c>
      <c r="KC298">
        <v>1476.15</v>
      </c>
      <c r="KD298">
        <v>9.26033</v>
      </c>
      <c r="KE298">
        <v>100.531</v>
      </c>
      <c r="KF298">
        <v>100.943</v>
      </c>
    </row>
    <row r="299" spans="1:292">
      <c r="A299">
        <v>281</v>
      </c>
      <c r="B299">
        <v>1679513235</v>
      </c>
      <c r="C299">
        <v>4647.5</v>
      </c>
      <c r="D299" t="s">
        <v>996</v>
      </c>
      <c r="E299" t="s">
        <v>997</v>
      </c>
      <c r="F299">
        <v>5</v>
      </c>
      <c r="G299" t="s">
        <v>821</v>
      </c>
      <c r="H299">
        <v>1679513227.214286</v>
      </c>
      <c r="I299">
        <f>(J299)/1000</f>
        <v>0</v>
      </c>
      <c r="J299">
        <f>IF(DO299, AM299, AG299)</f>
        <v>0</v>
      </c>
      <c r="K299">
        <f>IF(DO299, AH299, AF299)</f>
        <v>0</v>
      </c>
      <c r="L299">
        <f>DQ299 - IF(AT299&gt;1, K299*DK299*100.0/(AV299*EE299), 0)</f>
        <v>0</v>
      </c>
      <c r="M299">
        <f>((S299-I299/2)*L299-K299)/(S299+I299/2)</f>
        <v>0</v>
      </c>
      <c r="N299">
        <f>M299*(DX299+DY299)/1000.0</f>
        <v>0</v>
      </c>
      <c r="O299">
        <f>(DQ299 - IF(AT299&gt;1, K299*DK299*100.0/(AV299*EE299), 0))*(DX299+DY299)/1000.0</f>
        <v>0</v>
      </c>
      <c r="P299">
        <f>2.0/((1/R299-1/Q299)+SIGN(R299)*SQRT((1/R299-1/Q299)*(1/R299-1/Q299) + 4*DL299/((DL299+1)*(DL299+1))*(2*1/R299*1/Q299-1/Q299*1/Q299)))</f>
        <v>0</v>
      </c>
      <c r="Q299">
        <f>IF(LEFT(DM299,1)&lt;&gt;"0",IF(LEFT(DM299,1)="1",3.0,DN299),$D$5+$E$5*(EE299*DX299/($K$5*1000))+$F$5*(EE299*DX299/($K$5*1000))*MAX(MIN(DK299,$J$5),$I$5)*MAX(MIN(DK299,$J$5),$I$5)+$G$5*MAX(MIN(DK299,$J$5),$I$5)*(EE299*DX299/($K$5*1000))+$H$5*(EE299*DX299/($K$5*1000))*(EE299*DX299/($K$5*1000)))</f>
        <v>0</v>
      </c>
      <c r="R299">
        <f>I299*(1000-(1000*0.61365*exp(17.502*V299/(240.97+V299))/(DX299+DY299)+DS299)/2)/(1000*0.61365*exp(17.502*V299/(240.97+V299))/(DX299+DY299)-DS299)</f>
        <v>0</v>
      </c>
      <c r="S299">
        <f>1/((DL299+1)/(P299/1.6)+1/(Q299/1.37)) + DL299/((DL299+1)/(P299/1.6) + DL299/(Q299/1.37))</f>
        <v>0</v>
      </c>
      <c r="T299">
        <f>(DG299*DJ299)</f>
        <v>0</v>
      </c>
      <c r="U299">
        <f>(DZ299+(T299+2*0.95*5.67E-8*(((DZ299+$B$9)+273)^4-(DZ299+273)^4)-44100*I299)/(1.84*29.3*Q299+8*0.95*5.67E-8*(DZ299+273)^3))</f>
        <v>0</v>
      </c>
      <c r="V299">
        <f>($C$9*EA299+$D$9*EB299+$E$9*U299)</f>
        <v>0</v>
      </c>
      <c r="W299">
        <f>0.61365*exp(17.502*V299/(240.97+V299))</f>
        <v>0</v>
      </c>
      <c r="X299">
        <f>(Y299/Z299*100)</f>
        <v>0</v>
      </c>
      <c r="Y299">
        <f>DS299*(DX299+DY299)/1000</f>
        <v>0</v>
      </c>
      <c r="Z299">
        <f>0.61365*exp(17.502*DZ299/(240.97+DZ299))</f>
        <v>0</v>
      </c>
      <c r="AA299">
        <f>(W299-DS299*(DX299+DY299)/1000)</f>
        <v>0</v>
      </c>
      <c r="AB299">
        <f>(-I299*44100)</f>
        <v>0</v>
      </c>
      <c r="AC299">
        <f>2*29.3*Q299*0.92*(DZ299-V299)</f>
        <v>0</v>
      </c>
      <c r="AD299">
        <f>2*0.95*5.67E-8*(((DZ299+$B$9)+273)^4-(V299+273)^4)</f>
        <v>0</v>
      </c>
      <c r="AE299">
        <f>T299+AD299+AB299+AC299</f>
        <v>0</v>
      </c>
      <c r="AF299">
        <f>DW299*AT299*(DR299-DQ299*(1000-AT299*DT299)/(1000-AT299*DS299))/(100*DK299)</f>
        <v>0</v>
      </c>
      <c r="AG299">
        <f>1000*DW299*AT299*(DS299-DT299)/(100*DK299*(1000-AT299*DS299))</f>
        <v>0</v>
      </c>
      <c r="AH299">
        <f>(AI299 - AJ299 - DX299*1E3/(8.314*(DZ299+273.15)) * AL299/DW299 * AK299) * DW299/(100*DK299) * (1000 - DT299)/1000</f>
        <v>0</v>
      </c>
      <c r="AI299">
        <v>1472.986943649045</v>
      </c>
      <c r="AJ299">
        <v>1452.853878787879</v>
      </c>
      <c r="AK299">
        <v>3.402643145814108</v>
      </c>
      <c r="AL299">
        <v>67.30913549146528</v>
      </c>
      <c r="AM299">
        <f>(AO299 - AN299 + DX299*1E3/(8.314*(DZ299+273.15)) * AQ299/DW299 * AP299) * DW299/(100*DK299) * 1000/(1000 - AO299)</f>
        <v>0</v>
      </c>
      <c r="AN299">
        <v>9.199801437927814</v>
      </c>
      <c r="AO299">
        <v>9.381862121212119</v>
      </c>
      <c r="AP299">
        <v>-6.476124661345058E-06</v>
      </c>
      <c r="AQ299">
        <v>94.11788988098148</v>
      </c>
      <c r="AR299">
        <v>0</v>
      </c>
      <c r="AS299">
        <v>0</v>
      </c>
      <c r="AT299">
        <f>IF(AR299*$H$15&gt;=AV299,1.0,(AV299/(AV299-AR299*$H$15)))</f>
        <v>0</v>
      </c>
      <c r="AU299">
        <f>(AT299-1)*100</f>
        <v>0</v>
      </c>
      <c r="AV299">
        <f>MAX(0,($B$15+$C$15*EE299)/(1+$D$15*EE299)*DX299/(DZ299+273)*$E$15)</f>
        <v>0</v>
      </c>
      <c r="AW299" t="s">
        <v>429</v>
      </c>
      <c r="AX299" t="s">
        <v>429</v>
      </c>
      <c r="AY299">
        <v>0</v>
      </c>
      <c r="AZ299">
        <v>0</v>
      </c>
      <c r="BA299">
        <f>1-AY299/AZ299</f>
        <v>0</v>
      </c>
      <c r="BB299">
        <v>0</v>
      </c>
      <c r="BC299" t="s">
        <v>429</v>
      </c>
      <c r="BD299" t="s">
        <v>429</v>
      </c>
      <c r="BE299">
        <v>0</v>
      </c>
      <c r="BF299">
        <v>0</v>
      </c>
      <c r="BG299">
        <f>1-BE299/BF299</f>
        <v>0</v>
      </c>
      <c r="BH299">
        <v>0.5</v>
      </c>
      <c r="BI299">
        <f>DH299</f>
        <v>0</v>
      </c>
      <c r="BJ299">
        <f>K299</f>
        <v>0</v>
      </c>
      <c r="BK299">
        <f>BG299*BH299*BI299</f>
        <v>0</v>
      </c>
      <c r="BL299">
        <f>(BJ299-BB299)/BI299</f>
        <v>0</v>
      </c>
      <c r="BM299">
        <f>(AZ299-BF299)/BF299</f>
        <v>0</v>
      </c>
      <c r="BN299">
        <f>AY299/(BA299+AY299/BF299)</f>
        <v>0</v>
      </c>
      <c r="BO299" t="s">
        <v>429</v>
      </c>
      <c r="BP299">
        <v>0</v>
      </c>
      <c r="BQ299">
        <f>IF(BP299&lt;&gt;0, BP299, BN299)</f>
        <v>0</v>
      </c>
      <c r="BR299">
        <f>1-BQ299/BF299</f>
        <v>0</v>
      </c>
      <c r="BS299">
        <f>(BF299-BE299)/(BF299-BQ299)</f>
        <v>0</v>
      </c>
      <c r="BT299">
        <f>(AZ299-BF299)/(AZ299-BQ299)</f>
        <v>0</v>
      </c>
      <c r="BU299">
        <f>(BF299-BE299)/(BF299-AY299)</f>
        <v>0</v>
      </c>
      <c r="BV299">
        <f>(AZ299-BF299)/(AZ299-AY299)</f>
        <v>0</v>
      </c>
      <c r="BW299">
        <f>(BS299*BQ299/BE299)</f>
        <v>0</v>
      </c>
      <c r="BX299">
        <f>(1-BW299)</f>
        <v>0</v>
      </c>
      <c r="DG299">
        <f>$B$13*EF299+$C$13*EG299+$F$13*ER299*(1-EU299)</f>
        <v>0</v>
      </c>
      <c r="DH299">
        <f>DG299*DI299</f>
        <v>0</v>
      </c>
      <c r="DI299">
        <f>($B$13*$D$11+$C$13*$D$11+$F$13*((FE299+EW299)/MAX(FE299+EW299+FF299, 0.1)*$I$11+FF299/MAX(FE299+EW299+FF299, 0.1)*$J$11))/($B$13+$C$13+$F$13)</f>
        <v>0</v>
      </c>
      <c r="DJ299">
        <f>($B$13*$K$11+$C$13*$K$11+$F$13*((FE299+EW299)/MAX(FE299+EW299+FF299, 0.1)*$P$11+FF299/MAX(FE299+EW299+FF299, 0.1)*$Q$11))/($B$13+$C$13+$F$13)</f>
        <v>0</v>
      </c>
      <c r="DK299">
        <v>2.18</v>
      </c>
      <c r="DL299">
        <v>0.5</v>
      </c>
      <c r="DM299" t="s">
        <v>430</v>
      </c>
      <c r="DN299">
        <v>2</v>
      </c>
      <c r="DO299" t="b">
        <v>1</v>
      </c>
      <c r="DP299">
        <v>1679513227.214286</v>
      </c>
      <c r="DQ299">
        <v>1414.783928571429</v>
      </c>
      <c r="DR299">
        <v>1444.0425</v>
      </c>
      <c r="DS299">
        <v>9.392230714285715</v>
      </c>
      <c r="DT299">
        <v>9.209740714285715</v>
      </c>
      <c r="DU299">
        <v>1415.905714285715</v>
      </c>
      <c r="DV299">
        <v>9.364463571428571</v>
      </c>
      <c r="DW299">
        <v>500.0368214285714</v>
      </c>
      <c r="DX299">
        <v>89.94622142857142</v>
      </c>
      <c r="DY299">
        <v>0.1000909571428571</v>
      </c>
      <c r="DZ299">
        <v>18.94185</v>
      </c>
      <c r="EA299">
        <v>19.99978571428571</v>
      </c>
      <c r="EB299">
        <v>999.9000000000002</v>
      </c>
      <c r="EC299">
        <v>0</v>
      </c>
      <c r="ED299">
        <v>0</v>
      </c>
      <c r="EE299">
        <v>9985.618214285714</v>
      </c>
      <c r="EF299">
        <v>0</v>
      </c>
      <c r="EG299">
        <v>12.46888571428571</v>
      </c>
      <c r="EH299">
        <v>-29.25707499999999</v>
      </c>
      <c r="EI299">
        <v>1428.197857142857</v>
      </c>
      <c r="EJ299">
        <v>1457.465357142857</v>
      </c>
      <c r="EK299">
        <v>0.1824891785714285</v>
      </c>
      <c r="EL299">
        <v>1444.0425</v>
      </c>
      <c r="EM299">
        <v>9.209740714285715</v>
      </c>
      <c r="EN299">
        <v>0.8447955714285716</v>
      </c>
      <c r="EO299">
        <v>0.8283812857142857</v>
      </c>
      <c r="EP299">
        <v>4.483140357142857</v>
      </c>
      <c r="EQ299">
        <v>4.203157857142857</v>
      </c>
      <c r="ER299">
        <v>2000.005</v>
      </c>
      <c r="ES299">
        <v>0.9799955357142854</v>
      </c>
      <c r="ET299">
        <v>0.02000483571428571</v>
      </c>
      <c r="EU299">
        <v>0</v>
      </c>
      <c r="EV299">
        <v>201.6476428571428</v>
      </c>
      <c r="EW299">
        <v>5.00078</v>
      </c>
      <c r="EX299">
        <v>3966.652857142857</v>
      </c>
      <c r="EY299">
        <v>16379.65714285714</v>
      </c>
      <c r="EZ299">
        <v>36.91267857142857</v>
      </c>
      <c r="FA299">
        <v>38.31885714285714</v>
      </c>
      <c r="FB299">
        <v>37.72078571428572</v>
      </c>
      <c r="FC299">
        <v>37.54878571428571</v>
      </c>
      <c r="FD299">
        <v>37.51074999999999</v>
      </c>
      <c r="FE299">
        <v>1955.095</v>
      </c>
      <c r="FF299">
        <v>39.91</v>
      </c>
      <c r="FG299">
        <v>0</v>
      </c>
      <c r="FH299">
        <v>1679513217.4</v>
      </c>
      <c r="FI299">
        <v>0</v>
      </c>
      <c r="FJ299">
        <v>201.6535</v>
      </c>
      <c r="FK299">
        <v>0.415965815948749</v>
      </c>
      <c r="FL299">
        <v>-3.732991458566764</v>
      </c>
      <c r="FM299">
        <v>3966.642692307692</v>
      </c>
      <c r="FN299">
        <v>15</v>
      </c>
      <c r="FO299">
        <v>0</v>
      </c>
      <c r="FP299" t="s">
        <v>431</v>
      </c>
      <c r="FQ299">
        <v>1679456443.1</v>
      </c>
      <c r="FR299">
        <v>1679456433.1</v>
      </c>
      <c r="FS299">
        <v>0</v>
      </c>
      <c r="FT299">
        <v>-0.109</v>
      </c>
      <c r="FU299">
        <v>0.019</v>
      </c>
      <c r="FV299">
        <v>-0.823</v>
      </c>
      <c r="FW299">
        <v>0.271</v>
      </c>
      <c r="FX299">
        <v>420</v>
      </c>
      <c r="FY299">
        <v>24</v>
      </c>
      <c r="FZ299">
        <v>0.71</v>
      </c>
      <c r="GA299">
        <v>0.25</v>
      </c>
      <c r="GB299">
        <v>-29.17756097560975</v>
      </c>
      <c r="GC299">
        <v>-0.9535547038327338</v>
      </c>
      <c r="GD299">
        <v>0.134028991909284</v>
      </c>
      <c r="GE299">
        <v>0</v>
      </c>
      <c r="GF299">
        <v>0.1731785365853658</v>
      </c>
      <c r="GG299">
        <v>0.1542092613240419</v>
      </c>
      <c r="GH299">
        <v>0.01756610951845955</v>
      </c>
      <c r="GI299">
        <v>1</v>
      </c>
      <c r="GJ299">
        <v>1</v>
      </c>
      <c r="GK299">
        <v>2</v>
      </c>
      <c r="GL299" t="s">
        <v>432</v>
      </c>
      <c r="GM299">
        <v>3.10099</v>
      </c>
      <c r="GN299">
        <v>2.73512</v>
      </c>
      <c r="GO299">
        <v>0.201111</v>
      </c>
      <c r="GP299">
        <v>0.203582</v>
      </c>
      <c r="GQ299">
        <v>0.0541901</v>
      </c>
      <c r="GR299">
        <v>0.0540832</v>
      </c>
      <c r="GS299">
        <v>20578.7</v>
      </c>
      <c r="GT299">
        <v>20257.7</v>
      </c>
      <c r="GU299">
        <v>26296.1</v>
      </c>
      <c r="GV299">
        <v>25763.5</v>
      </c>
      <c r="GW299">
        <v>39961.3</v>
      </c>
      <c r="GX299">
        <v>37213.5</v>
      </c>
      <c r="GY299">
        <v>46015.7</v>
      </c>
      <c r="GZ299">
        <v>42549.5</v>
      </c>
      <c r="HA299">
        <v>1.92045</v>
      </c>
      <c r="HB299">
        <v>1.93823</v>
      </c>
      <c r="HC299">
        <v>0.0181459</v>
      </c>
      <c r="HD299">
        <v>0</v>
      </c>
      <c r="HE299">
        <v>19.6939</v>
      </c>
      <c r="HF299">
        <v>999.9</v>
      </c>
      <c r="HG299">
        <v>31.7</v>
      </c>
      <c r="HH299">
        <v>29.9</v>
      </c>
      <c r="HI299">
        <v>14.9279</v>
      </c>
      <c r="HJ299">
        <v>60.4834</v>
      </c>
      <c r="HK299">
        <v>26.0817</v>
      </c>
      <c r="HL299">
        <v>1</v>
      </c>
      <c r="HM299">
        <v>-0.100147</v>
      </c>
      <c r="HN299">
        <v>4.22071</v>
      </c>
      <c r="HO299">
        <v>20.2257</v>
      </c>
      <c r="HP299">
        <v>5.21474</v>
      </c>
      <c r="HQ299">
        <v>11.98</v>
      </c>
      <c r="HR299">
        <v>4.96455</v>
      </c>
      <c r="HS299">
        <v>3.27383</v>
      </c>
      <c r="HT299">
        <v>9999</v>
      </c>
      <c r="HU299">
        <v>9999</v>
      </c>
      <c r="HV299">
        <v>9999</v>
      </c>
      <c r="HW299">
        <v>936.9</v>
      </c>
      <c r="HX299">
        <v>1.86417</v>
      </c>
      <c r="HY299">
        <v>1.86017</v>
      </c>
      <c r="HZ299">
        <v>1.85837</v>
      </c>
      <c r="IA299">
        <v>1.85989</v>
      </c>
      <c r="IB299">
        <v>1.85989</v>
      </c>
      <c r="IC299">
        <v>1.85831</v>
      </c>
      <c r="ID299">
        <v>1.85732</v>
      </c>
      <c r="IE299">
        <v>1.85241</v>
      </c>
      <c r="IF299">
        <v>0</v>
      </c>
      <c r="IG299">
        <v>0</v>
      </c>
      <c r="IH299">
        <v>0</v>
      </c>
      <c r="II299">
        <v>0</v>
      </c>
      <c r="IJ299" t="s">
        <v>433</v>
      </c>
      <c r="IK299" t="s">
        <v>434</v>
      </c>
      <c r="IL299" t="s">
        <v>435</v>
      </c>
      <c r="IM299" t="s">
        <v>435</v>
      </c>
      <c r="IN299" t="s">
        <v>435</v>
      </c>
      <c r="IO299" t="s">
        <v>435</v>
      </c>
      <c r="IP299">
        <v>0</v>
      </c>
      <c r="IQ299">
        <v>100</v>
      </c>
      <c r="IR299">
        <v>100</v>
      </c>
      <c r="IS299">
        <v>-1.14</v>
      </c>
      <c r="IT299">
        <v>0.0277</v>
      </c>
      <c r="IU299">
        <v>-0.3228139330668147</v>
      </c>
      <c r="IV299">
        <v>-0.001399286051689175</v>
      </c>
      <c r="IW299">
        <v>1.297619083215453E-06</v>
      </c>
      <c r="IX299">
        <v>-4.997941095464379E-10</v>
      </c>
      <c r="IY299">
        <v>-0.005634625857734406</v>
      </c>
      <c r="IZ299">
        <v>-0.003512179546530375</v>
      </c>
      <c r="JA299">
        <v>0.0008073039280847738</v>
      </c>
      <c r="JB299">
        <v>-5.485301315548657E-06</v>
      </c>
      <c r="JC299">
        <v>2</v>
      </c>
      <c r="JD299">
        <v>1997</v>
      </c>
      <c r="JE299">
        <v>1</v>
      </c>
      <c r="JF299">
        <v>25</v>
      </c>
      <c r="JG299">
        <v>946.5</v>
      </c>
      <c r="JH299">
        <v>946.7</v>
      </c>
      <c r="JI299">
        <v>3.13965</v>
      </c>
      <c r="JJ299">
        <v>2.61108</v>
      </c>
      <c r="JK299">
        <v>1.49658</v>
      </c>
      <c r="JL299">
        <v>2.39014</v>
      </c>
      <c r="JM299">
        <v>1.54907</v>
      </c>
      <c r="JN299">
        <v>2.37671</v>
      </c>
      <c r="JO299">
        <v>34.7608</v>
      </c>
      <c r="JP299">
        <v>24.1751</v>
      </c>
      <c r="JQ299">
        <v>18</v>
      </c>
      <c r="JR299">
        <v>489.286</v>
      </c>
      <c r="JS299">
        <v>512.601</v>
      </c>
      <c r="JT299">
        <v>15.1785</v>
      </c>
      <c r="JU299">
        <v>25.8498</v>
      </c>
      <c r="JV299">
        <v>29.9995</v>
      </c>
      <c r="JW299">
        <v>26.0236</v>
      </c>
      <c r="JX299">
        <v>25.993</v>
      </c>
      <c r="JY299">
        <v>62.9971</v>
      </c>
      <c r="JZ299">
        <v>33.5059</v>
      </c>
      <c r="KA299">
        <v>29.8514</v>
      </c>
      <c r="KB299">
        <v>15.1815</v>
      </c>
      <c r="KC299">
        <v>1489.53</v>
      </c>
      <c r="KD299">
        <v>9.26033</v>
      </c>
      <c r="KE299">
        <v>100.532</v>
      </c>
      <c r="KF299">
        <v>100.943</v>
      </c>
    </row>
    <row r="300" spans="1:292">
      <c r="A300">
        <v>282</v>
      </c>
      <c r="B300">
        <v>1679513240</v>
      </c>
      <c r="C300">
        <v>4652.5</v>
      </c>
      <c r="D300" t="s">
        <v>998</v>
      </c>
      <c r="E300" t="s">
        <v>999</v>
      </c>
      <c r="F300">
        <v>5</v>
      </c>
      <c r="G300" t="s">
        <v>821</v>
      </c>
      <c r="H300">
        <v>1679513232.5</v>
      </c>
      <c r="I300">
        <f>(J300)/1000</f>
        <v>0</v>
      </c>
      <c r="J300">
        <f>IF(DO300, AM300, AG300)</f>
        <v>0</v>
      </c>
      <c r="K300">
        <f>IF(DO300, AH300, AF300)</f>
        <v>0</v>
      </c>
      <c r="L300">
        <f>DQ300 - IF(AT300&gt;1, K300*DK300*100.0/(AV300*EE300), 0)</f>
        <v>0</v>
      </c>
      <c r="M300">
        <f>((S300-I300/2)*L300-K300)/(S300+I300/2)</f>
        <v>0</v>
      </c>
      <c r="N300">
        <f>M300*(DX300+DY300)/1000.0</f>
        <v>0</v>
      </c>
      <c r="O300">
        <f>(DQ300 - IF(AT300&gt;1, K300*DK300*100.0/(AV300*EE300), 0))*(DX300+DY300)/1000.0</f>
        <v>0</v>
      </c>
      <c r="P300">
        <f>2.0/((1/R300-1/Q300)+SIGN(R300)*SQRT((1/R300-1/Q300)*(1/R300-1/Q300) + 4*DL300/((DL300+1)*(DL300+1))*(2*1/R300*1/Q300-1/Q300*1/Q300)))</f>
        <v>0</v>
      </c>
      <c r="Q300">
        <f>IF(LEFT(DM300,1)&lt;&gt;"0",IF(LEFT(DM300,1)="1",3.0,DN300),$D$5+$E$5*(EE300*DX300/($K$5*1000))+$F$5*(EE300*DX300/($K$5*1000))*MAX(MIN(DK300,$J$5),$I$5)*MAX(MIN(DK300,$J$5),$I$5)+$G$5*MAX(MIN(DK300,$J$5),$I$5)*(EE300*DX300/($K$5*1000))+$H$5*(EE300*DX300/($K$5*1000))*(EE300*DX300/($K$5*1000)))</f>
        <v>0</v>
      </c>
      <c r="R300">
        <f>I300*(1000-(1000*0.61365*exp(17.502*V300/(240.97+V300))/(DX300+DY300)+DS300)/2)/(1000*0.61365*exp(17.502*V300/(240.97+V300))/(DX300+DY300)-DS300)</f>
        <v>0</v>
      </c>
      <c r="S300">
        <f>1/((DL300+1)/(P300/1.6)+1/(Q300/1.37)) + DL300/((DL300+1)/(P300/1.6) + DL300/(Q300/1.37))</f>
        <v>0</v>
      </c>
      <c r="T300">
        <f>(DG300*DJ300)</f>
        <v>0</v>
      </c>
      <c r="U300">
        <f>(DZ300+(T300+2*0.95*5.67E-8*(((DZ300+$B$9)+273)^4-(DZ300+273)^4)-44100*I300)/(1.84*29.3*Q300+8*0.95*5.67E-8*(DZ300+273)^3))</f>
        <v>0</v>
      </c>
      <c r="V300">
        <f>($C$9*EA300+$D$9*EB300+$E$9*U300)</f>
        <v>0</v>
      </c>
      <c r="W300">
        <f>0.61365*exp(17.502*V300/(240.97+V300))</f>
        <v>0</v>
      </c>
      <c r="X300">
        <f>(Y300/Z300*100)</f>
        <v>0</v>
      </c>
      <c r="Y300">
        <f>DS300*(DX300+DY300)/1000</f>
        <v>0</v>
      </c>
      <c r="Z300">
        <f>0.61365*exp(17.502*DZ300/(240.97+DZ300))</f>
        <v>0</v>
      </c>
      <c r="AA300">
        <f>(W300-DS300*(DX300+DY300)/1000)</f>
        <v>0</v>
      </c>
      <c r="AB300">
        <f>(-I300*44100)</f>
        <v>0</v>
      </c>
      <c r="AC300">
        <f>2*29.3*Q300*0.92*(DZ300-V300)</f>
        <v>0</v>
      </c>
      <c r="AD300">
        <f>2*0.95*5.67E-8*(((DZ300+$B$9)+273)^4-(V300+273)^4)</f>
        <v>0</v>
      </c>
      <c r="AE300">
        <f>T300+AD300+AB300+AC300</f>
        <v>0</v>
      </c>
      <c r="AF300">
        <f>DW300*AT300*(DR300-DQ300*(1000-AT300*DT300)/(1000-AT300*DS300))/(100*DK300)</f>
        <v>0</v>
      </c>
      <c r="AG300">
        <f>1000*DW300*AT300*(DS300-DT300)/(100*DK300*(1000-AT300*DS300))</f>
        <v>0</v>
      </c>
      <c r="AH300">
        <f>(AI300 - AJ300 - DX300*1E3/(8.314*(DZ300+273.15)) * AL300/DW300 * AK300) * DW300/(100*DK300) * (1000 - DT300)/1000</f>
        <v>0</v>
      </c>
      <c r="AI300">
        <v>1489.961214381585</v>
      </c>
      <c r="AJ300">
        <v>1469.74909090909</v>
      </c>
      <c r="AK300">
        <v>3.371965390758558</v>
      </c>
      <c r="AL300">
        <v>67.30913549146528</v>
      </c>
      <c r="AM300">
        <f>(AO300 - AN300 + DX300*1E3/(8.314*(DZ300+273.15)) * AQ300/DW300 * AP300) * DW300/(100*DK300) * 1000/(1000 - AO300)</f>
        <v>0</v>
      </c>
      <c r="AN300">
        <v>9.200711701018401</v>
      </c>
      <c r="AO300">
        <v>9.377336060606059</v>
      </c>
      <c r="AP300">
        <v>-3.838336515445779E-06</v>
      </c>
      <c r="AQ300">
        <v>94.11788988098148</v>
      </c>
      <c r="AR300">
        <v>0</v>
      </c>
      <c r="AS300">
        <v>0</v>
      </c>
      <c r="AT300">
        <f>IF(AR300*$H$15&gt;=AV300,1.0,(AV300/(AV300-AR300*$H$15)))</f>
        <v>0</v>
      </c>
      <c r="AU300">
        <f>(AT300-1)*100</f>
        <v>0</v>
      </c>
      <c r="AV300">
        <f>MAX(0,($B$15+$C$15*EE300)/(1+$D$15*EE300)*DX300/(DZ300+273)*$E$15)</f>
        <v>0</v>
      </c>
      <c r="AW300" t="s">
        <v>429</v>
      </c>
      <c r="AX300" t="s">
        <v>429</v>
      </c>
      <c r="AY300">
        <v>0</v>
      </c>
      <c r="AZ300">
        <v>0</v>
      </c>
      <c r="BA300">
        <f>1-AY300/AZ300</f>
        <v>0</v>
      </c>
      <c r="BB300">
        <v>0</v>
      </c>
      <c r="BC300" t="s">
        <v>429</v>
      </c>
      <c r="BD300" t="s">
        <v>429</v>
      </c>
      <c r="BE300">
        <v>0</v>
      </c>
      <c r="BF300">
        <v>0</v>
      </c>
      <c r="BG300">
        <f>1-BE300/BF300</f>
        <v>0</v>
      </c>
      <c r="BH300">
        <v>0.5</v>
      </c>
      <c r="BI300">
        <f>DH300</f>
        <v>0</v>
      </c>
      <c r="BJ300">
        <f>K300</f>
        <v>0</v>
      </c>
      <c r="BK300">
        <f>BG300*BH300*BI300</f>
        <v>0</v>
      </c>
      <c r="BL300">
        <f>(BJ300-BB300)/BI300</f>
        <v>0</v>
      </c>
      <c r="BM300">
        <f>(AZ300-BF300)/BF300</f>
        <v>0</v>
      </c>
      <c r="BN300">
        <f>AY300/(BA300+AY300/BF300)</f>
        <v>0</v>
      </c>
      <c r="BO300" t="s">
        <v>429</v>
      </c>
      <c r="BP300">
        <v>0</v>
      </c>
      <c r="BQ300">
        <f>IF(BP300&lt;&gt;0, BP300, BN300)</f>
        <v>0</v>
      </c>
      <c r="BR300">
        <f>1-BQ300/BF300</f>
        <v>0</v>
      </c>
      <c r="BS300">
        <f>(BF300-BE300)/(BF300-BQ300)</f>
        <v>0</v>
      </c>
      <c r="BT300">
        <f>(AZ300-BF300)/(AZ300-BQ300)</f>
        <v>0</v>
      </c>
      <c r="BU300">
        <f>(BF300-BE300)/(BF300-AY300)</f>
        <v>0</v>
      </c>
      <c r="BV300">
        <f>(AZ300-BF300)/(AZ300-AY300)</f>
        <v>0</v>
      </c>
      <c r="BW300">
        <f>(BS300*BQ300/BE300)</f>
        <v>0</v>
      </c>
      <c r="BX300">
        <f>(1-BW300)</f>
        <v>0</v>
      </c>
      <c r="DG300">
        <f>$B$13*EF300+$C$13*EG300+$F$13*ER300*(1-EU300)</f>
        <v>0</v>
      </c>
      <c r="DH300">
        <f>DG300*DI300</f>
        <v>0</v>
      </c>
      <c r="DI300">
        <f>($B$13*$D$11+$C$13*$D$11+$F$13*((FE300+EW300)/MAX(FE300+EW300+FF300, 0.1)*$I$11+FF300/MAX(FE300+EW300+FF300, 0.1)*$J$11))/($B$13+$C$13+$F$13)</f>
        <v>0</v>
      </c>
      <c r="DJ300">
        <f>($B$13*$K$11+$C$13*$K$11+$F$13*((FE300+EW300)/MAX(FE300+EW300+FF300, 0.1)*$P$11+FF300/MAX(FE300+EW300+FF300, 0.1)*$Q$11))/($B$13+$C$13+$F$13)</f>
        <v>0</v>
      </c>
      <c r="DK300">
        <v>2.18</v>
      </c>
      <c r="DL300">
        <v>0.5</v>
      </c>
      <c r="DM300" t="s">
        <v>430</v>
      </c>
      <c r="DN300">
        <v>2</v>
      </c>
      <c r="DO300" t="b">
        <v>1</v>
      </c>
      <c r="DP300">
        <v>1679513232.5</v>
      </c>
      <c r="DQ300">
        <v>1432.499259259259</v>
      </c>
      <c r="DR300">
        <v>1461.774074074074</v>
      </c>
      <c r="DS300">
        <v>9.385288148148147</v>
      </c>
      <c r="DT300">
        <v>9.200256666666668</v>
      </c>
      <c r="DU300">
        <v>1433.634444444445</v>
      </c>
      <c r="DV300">
        <v>9.357591481481483</v>
      </c>
      <c r="DW300">
        <v>500.0214814814814</v>
      </c>
      <c r="DX300">
        <v>89.94734444444443</v>
      </c>
      <c r="DY300">
        <v>0.09995389259259259</v>
      </c>
      <c r="DZ300">
        <v>18.93930740740741</v>
      </c>
      <c r="EA300">
        <v>19.99663333333334</v>
      </c>
      <c r="EB300">
        <v>999.9000000000001</v>
      </c>
      <c r="EC300">
        <v>0</v>
      </c>
      <c r="ED300">
        <v>0</v>
      </c>
      <c r="EE300">
        <v>9989.09037037037</v>
      </c>
      <c r="EF300">
        <v>0</v>
      </c>
      <c r="EG300">
        <v>12.47055185185185</v>
      </c>
      <c r="EH300">
        <v>-29.27396666666666</v>
      </c>
      <c r="EI300">
        <v>1446.071481481481</v>
      </c>
      <c r="EJ300">
        <v>1475.348148148148</v>
      </c>
      <c r="EK300">
        <v>0.185031037037037</v>
      </c>
      <c r="EL300">
        <v>1461.774074074074</v>
      </c>
      <c r="EM300">
        <v>9.200256666666668</v>
      </c>
      <c r="EN300">
        <v>0.8441817777777779</v>
      </c>
      <c r="EO300">
        <v>0.8275385555555554</v>
      </c>
      <c r="EP300">
        <v>4.472756666666666</v>
      </c>
      <c r="EQ300">
        <v>4.188666666666666</v>
      </c>
      <c r="ER300">
        <v>2000.006666666667</v>
      </c>
      <c r="ES300">
        <v>0.9799954444444443</v>
      </c>
      <c r="ET300">
        <v>0.02000491481481481</v>
      </c>
      <c r="EU300">
        <v>0</v>
      </c>
      <c r="EV300">
        <v>201.6452592592592</v>
      </c>
      <c r="EW300">
        <v>5.00078</v>
      </c>
      <c r="EX300">
        <v>3966.314444444444</v>
      </c>
      <c r="EY300">
        <v>16379.67777777778</v>
      </c>
      <c r="EZ300">
        <v>36.88629629629629</v>
      </c>
      <c r="FA300">
        <v>38.2937037037037</v>
      </c>
      <c r="FB300">
        <v>37.67340740740741</v>
      </c>
      <c r="FC300">
        <v>37.52055555555555</v>
      </c>
      <c r="FD300">
        <v>37.49503703703704</v>
      </c>
      <c r="FE300">
        <v>1955.096666666666</v>
      </c>
      <c r="FF300">
        <v>39.91</v>
      </c>
      <c r="FG300">
        <v>0</v>
      </c>
      <c r="FH300">
        <v>1679513222.2</v>
      </c>
      <c r="FI300">
        <v>0</v>
      </c>
      <c r="FJ300">
        <v>201.6878461538461</v>
      </c>
      <c r="FK300">
        <v>-0.229743578040314</v>
      </c>
      <c r="FL300">
        <v>-3.344273513804003</v>
      </c>
      <c r="FM300">
        <v>3966.308461538462</v>
      </c>
      <c r="FN300">
        <v>15</v>
      </c>
      <c r="FO300">
        <v>0</v>
      </c>
      <c r="FP300" t="s">
        <v>431</v>
      </c>
      <c r="FQ300">
        <v>1679456443.1</v>
      </c>
      <c r="FR300">
        <v>1679456433.1</v>
      </c>
      <c r="FS300">
        <v>0</v>
      </c>
      <c r="FT300">
        <v>-0.109</v>
      </c>
      <c r="FU300">
        <v>0.019</v>
      </c>
      <c r="FV300">
        <v>-0.823</v>
      </c>
      <c r="FW300">
        <v>0.271</v>
      </c>
      <c r="FX300">
        <v>420</v>
      </c>
      <c r="FY300">
        <v>24</v>
      </c>
      <c r="FZ300">
        <v>0.71</v>
      </c>
      <c r="GA300">
        <v>0.25</v>
      </c>
      <c r="GB300">
        <v>-29.2492575</v>
      </c>
      <c r="GC300">
        <v>-0.2625377110693896</v>
      </c>
      <c r="GD300">
        <v>0.08917237489127429</v>
      </c>
      <c r="GE300">
        <v>0</v>
      </c>
      <c r="GF300">
        <v>0.181479575</v>
      </c>
      <c r="GG300">
        <v>0.03029974108817945</v>
      </c>
      <c r="GH300">
        <v>0.01052492410159688</v>
      </c>
      <c r="GI300">
        <v>1</v>
      </c>
      <c r="GJ300">
        <v>1</v>
      </c>
      <c r="GK300">
        <v>2</v>
      </c>
      <c r="GL300" t="s">
        <v>432</v>
      </c>
      <c r="GM300">
        <v>3.10099</v>
      </c>
      <c r="GN300">
        <v>2.73536</v>
      </c>
      <c r="GO300">
        <v>0.202498</v>
      </c>
      <c r="GP300">
        <v>0.204958</v>
      </c>
      <c r="GQ300">
        <v>0.0541707</v>
      </c>
      <c r="GR300">
        <v>0.0540813</v>
      </c>
      <c r="GS300">
        <v>20543.1</v>
      </c>
      <c r="GT300">
        <v>20223.1</v>
      </c>
      <c r="GU300">
        <v>26296.3</v>
      </c>
      <c r="GV300">
        <v>25763.9</v>
      </c>
      <c r="GW300">
        <v>39962.6</v>
      </c>
      <c r="GX300">
        <v>37213.9</v>
      </c>
      <c r="GY300">
        <v>46016</v>
      </c>
      <c r="GZ300">
        <v>42549.8</v>
      </c>
      <c r="HA300">
        <v>1.92067</v>
      </c>
      <c r="HB300">
        <v>1.93852</v>
      </c>
      <c r="HC300">
        <v>0.0184029</v>
      </c>
      <c r="HD300">
        <v>0</v>
      </c>
      <c r="HE300">
        <v>19.6939</v>
      </c>
      <c r="HF300">
        <v>999.9</v>
      </c>
      <c r="HG300">
        <v>31.7</v>
      </c>
      <c r="HH300">
        <v>29.9</v>
      </c>
      <c r="HI300">
        <v>14.9279</v>
      </c>
      <c r="HJ300">
        <v>60.8834</v>
      </c>
      <c r="HK300">
        <v>25.9816</v>
      </c>
      <c r="HL300">
        <v>1</v>
      </c>
      <c r="HM300">
        <v>-0.100691</v>
      </c>
      <c r="HN300">
        <v>4.19274</v>
      </c>
      <c r="HO300">
        <v>20.2265</v>
      </c>
      <c r="HP300">
        <v>5.21519</v>
      </c>
      <c r="HQ300">
        <v>11.98</v>
      </c>
      <c r="HR300">
        <v>4.9647</v>
      </c>
      <c r="HS300">
        <v>3.27387</v>
      </c>
      <c r="HT300">
        <v>9999</v>
      </c>
      <c r="HU300">
        <v>9999</v>
      </c>
      <c r="HV300">
        <v>9999</v>
      </c>
      <c r="HW300">
        <v>936.9</v>
      </c>
      <c r="HX300">
        <v>1.86417</v>
      </c>
      <c r="HY300">
        <v>1.86016</v>
      </c>
      <c r="HZ300">
        <v>1.85837</v>
      </c>
      <c r="IA300">
        <v>1.85989</v>
      </c>
      <c r="IB300">
        <v>1.85989</v>
      </c>
      <c r="IC300">
        <v>1.85832</v>
      </c>
      <c r="ID300">
        <v>1.85732</v>
      </c>
      <c r="IE300">
        <v>1.85241</v>
      </c>
      <c r="IF300">
        <v>0</v>
      </c>
      <c r="IG300">
        <v>0</v>
      </c>
      <c r="IH300">
        <v>0</v>
      </c>
      <c r="II300">
        <v>0</v>
      </c>
      <c r="IJ300" t="s">
        <v>433</v>
      </c>
      <c r="IK300" t="s">
        <v>434</v>
      </c>
      <c r="IL300" t="s">
        <v>435</v>
      </c>
      <c r="IM300" t="s">
        <v>435</v>
      </c>
      <c r="IN300" t="s">
        <v>435</v>
      </c>
      <c r="IO300" t="s">
        <v>435</v>
      </c>
      <c r="IP300">
        <v>0</v>
      </c>
      <c r="IQ300">
        <v>100</v>
      </c>
      <c r="IR300">
        <v>100</v>
      </c>
      <c r="IS300">
        <v>-1.16</v>
      </c>
      <c r="IT300">
        <v>0.0276</v>
      </c>
      <c r="IU300">
        <v>-0.3228139330668147</v>
      </c>
      <c r="IV300">
        <v>-0.001399286051689175</v>
      </c>
      <c r="IW300">
        <v>1.297619083215453E-06</v>
      </c>
      <c r="IX300">
        <v>-4.997941095464379E-10</v>
      </c>
      <c r="IY300">
        <v>-0.005634625857734406</v>
      </c>
      <c r="IZ300">
        <v>-0.003512179546530375</v>
      </c>
      <c r="JA300">
        <v>0.0008073039280847738</v>
      </c>
      <c r="JB300">
        <v>-5.485301315548657E-06</v>
      </c>
      <c r="JC300">
        <v>2</v>
      </c>
      <c r="JD300">
        <v>1997</v>
      </c>
      <c r="JE300">
        <v>1</v>
      </c>
      <c r="JF300">
        <v>25</v>
      </c>
      <c r="JG300">
        <v>946.6</v>
      </c>
      <c r="JH300">
        <v>946.8</v>
      </c>
      <c r="JI300">
        <v>3.16528</v>
      </c>
      <c r="JJ300">
        <v>2.6123</v>
      </c>
      <c r="JK300">
        <v>1.49658</v>
      </c>
      <c r="JL300">
        <v>2.39014</v>
      </c>
      <c r="JM300">
        <v>1.54907</v>
      </c>
      <c r="JN300">
        <v>2.36572</v>
      </c>
      <c r="JO300">
        <v>34.7608</v>
      </c>
      <c r="JP300">
        <v>24.1751</v>
      </c>
      <c r="JQ300">
        <v>18</v>
      </c>
      <c r="JR300">
        <v>489.39</v>
      </c>
      <c r="JS300">
        <v>512.768</v>
      </c>
      <c r="JT300">
        <v>15.1798</v>
      </c>
      <c r="JU300">
        <v>25.8465</v>
      </c>
      <c r="JV300">
        <v>29.9996</v>
      </c>
      <c r="JW300">
        <v>26.0203</v>
      </c>
      <c r="JX300">
        <v>25.9895</v>
      </c>
      <c r="JY300">
        <v>63.514</v>
      </c>
      <c r="JZ300">
        <v>33.231</v>
      </c>
      <c r="KA300">
        <v>29.473</v>
      </c>
      <c r="KB300">
        <v>15.1867</v>
      </c>
      <c r="KC300">
        <v>1509.56</v>
      </c>
      <c r="KD300">
        <v>9.26051</v>
      </c>
      <c r="KE300">
        <v>100.533</v>
      </c>
      <c r="KF300">
        <v>100.944</v>
      </c>
    </row>
    <row r="301" spans="1:292">
      <c r="A301">
        <v>283</v>
      </c>
      <c r="B301">
        <v>1679513245</v>
      </c>
      <c r="C301">
        <v>4657.5</v>
      </c>
      <c r="D301" t="s">
        <v>1000</v>
      </c>
      <c r="E301" t="s">
        <v>1001</v>
      </c>
      <c r="F301">
        <v>5</v>
      </c>
      <c r="G301" t="s">
        <v>821</v>
      </c>
      <c r="H301">
        <v>1679513237.214286</v>
      </c>
      <c r="I301">
        <f>(J301)/1000</f>
        <v>0</v>
      </c>
      <c r="J301">
        <f>IF(DO301, AM301, AG301)</f>
        <v>0</v>
      </c>
      <c r="K301">
        <f>IF(DO301, AH301, AF301)</f>
        <v>0</v>
      </c>
      <c r="L301">
        <f>DQ301 - IF(AT301&gt;1, K301*DK301*100.0/(AV301*EE301), 0)</f>
        <v>0</v>
      </c>
      <c r="M301">
        <f>((S301-I301/2)*L301-K301)/(S301+I301/2)</f>
        <v>0</v>
      </c>
      <c r="N301">
        <f>M301*(DX301+DY301)/1000.0</f>
        <v>0</v>
      </c>
      <c r="O301">
        <f>(DQ301 - IF(AT301&gt;1, K301*DK301*100.0/(AV301*EE301), 0))*(DX301+DY301)/1000.0</f>
        <v>0</v>
      </c>
      <c r="P301">
        <f>2.0/((1/R301-1/Q301)+SIGN(R301)*SQRT((1/R301-1/Q301)*(1/R301-1/Q301) + 4*DL301/((DL301+1)*(DL301+1))*(2*1/R301*1/Q301-1/Q301*1/Q301)))</f>
        <v>0</v>
      </c>
      <c r="Q301">
        <f>IF(LEFT(DM301,1)&lt;&gt;"0",IF(LEFT(DM301,1)="1",3.0,DN301),$D$5+$E$5*(EE301*DX301/($K$5*1000))+$F$5*(EE301*DX301/($K$5*1000))*MAX(MIN(DK301,$J$5),$I$5)*MAX(MIN(DK301,$J$5),$I$5)+$G$5*MAX(MIN(DK301,$J$5),$I$5)*(EE301*DX301/($K$5*1000))+$H$5*(EE301*DX301/($K$5*1000))*(EE301*DX301/($K$5*1000)))</f>
        <v>0</v>
      </c>
      <c r="R301">
        <f>I301*(1000-(1000*0.61365*exp(17.502*V301/(240.97+V301))/(DX301+DY301)+DS301)/2)/(1000*0.61365*exp(17.502*V301/(240.97+V301))/(DX301+DY301)-DS301)</f>
        <v>0</v>
      </c>
      <c r="S301">
        <f>1/((DL301+1)/(P301/1.6)+1/(Q301/1.37)) + DL301/((DL301+1)/(P301/1.6) + DL301/(Q301/1.37))</f>
        <v>0</v>
      </c>
      <c r="T301">
        <f>(DG301*DJ301)</f>
        <v>0</v>
      </c>
      <c r="U301">
        <f>(DZ301+(T301+2*0.95*5.67E-8*(((DZ301+$B$9)+273)^4-(DZ301+273)^4)-44100*I301)/(1.84*29.3*Q301+8*0.95*5.67E-8*(DZ301+273)^3))</f>
        <v>0</v>
      </c>
      <c r="V301">
        <f>($C$9*EA301+$D$9*EB301+$E$9*U301)</f>
        <v>0</v>
      </c>
      <c r="W301">
        <f>0.61365*exp(17.502*V301/(240.97+V301))</f>
        <v>0</v>
      </c>
      <c r="X301">
        <f>(Y301/Z301*100)</f>
        <v>0</v>
      </c>
      <c r="Y301">
        <f>DS301*(DX301+DY301)/1000</f>
        <v>0</v>
      </c>
      <c r="Z301">
        <f>0.61365*exp(17.502*DZ301/(240.97+DZ301))</f>
        <v>0</v>
      </c>
      <c r="AA301">
        <f>(W301-DS301*(DX301+DY301)/1000)</f>
        <v>0</v>
      </c>
      <c r="AB301">
        <f>(-I301*44100)</f>
        <v>0</v>
      </c>
      <c r="AC301">
        <f>2*29.3*Q301*0.92*(DZ301-V301)</f>
        <v>0</v>
      </c>
      <c r="AD301">
        <f>2*0.95*5.67E-8*(((DZ301+$B$9)+273)^4-(V301+273)^4)</f>
        <v>0</v>
      </c>
      <c r="AE301">
        <f>T301+AD301+AB301+AC301</f>
        <v>0</v>
      </c>
      <c r="AF301">
        <f>DW301*AT301*(DR301-DQ301*(1000-AT301*DT301)/(1000-AT301*DS301))/(100*DK301)</f>
        <v>0</v>
      </c>
      <c r="AG301">
        <f>1000*DW301*AT301*(DS301-DT301)/(100*DK301*(1000-AT301*DS301))</f>
        <v>0</v>
      </c>
      <c r="AH301">
        <f>(AI301 - AJ301 - DX301*1E3/(8.314*(DZ301+273.15)) * AL301/DW301 * AK301) * DW301/(100*DK301) * (1000 - DT301)/1000</f>
        <v>0</v>
      </c>
      <c r="AI301">
        <v>1506.88835274704</v>
      </c>
      <c r="AJ301">
        <v>1486.653151515152</v>
      </c>
      <c r="AK301">
        <v>3.375477743862158</v>
      </c>
      <c r="AL301">
        <v>67.30913549146528</v>
      </c>
      <c r="AM301">
        <f>(AO301 - AN301 + DX301*1E3/(8.314*(DZ301+273.15)) * AQ301/DW301 * AP301) * DW301/(100*DK301) * 1000/(1000 - AO301)</f>
        <v>0</v>
      </c>
      <c r="AN301">
        <v>9.197489240777658</v>
      </c>
      <c r="AO301">
        <v>9.373439696969697</v>
      </c>
      <c r="AP301">
        <v>-2.277004774153077E-06</v>
      </c>
      <c r="AQ301">
        <v>94.11788988098148</v>
      </c>
      <c r="AR301">
        <v>0</v>
      </c>
      <c r="AS301">
        <v>0</v>
      </c>
      <c r="AT301">
        <f>IF(AR301*$H$15&gt;=AV301,1.0,(AV301/(AV301-AR301*$H$15)))</f>
        <v>0</v>
      </c>
      <c r="AU301">
        <f>(AT301-1)*100</f>
        <v>0</v>
      </c>
      <c r="AV301">
        <f>MAX(0,($B$15+$C$15*EE301)/(1+$D$15*EE301)*DX301/(DZ301+273)*$E$15)</f>
        <v>0</v>
      </c>
      <c r="AW301" t="s">
        <v>429</v>
      </c>
      <c r="AX301" t="s">
        <v>429</v>
      </c>
      <c r="AY301">
        <v>0</v>
      </c>
      <c r="AZ301">
        <v>0</v>
      </c>
      <c r="BA301">
        <f>1-AY301/AZ301</f>
        <v>0</v>
      </c>
      <c r="BB301">
        <v>0</v>
      </c>
      <c r="BC301" t="s">
        <v>429</v>
      </c>
      <c r="BD301" t="s">
        <v>429</v>
      </c>
      <c r="BE301">
        <v>0</v>
      </c>
      <c r="BF301">
        <v>0</v>
      </c>
      <c r="BG301">
        <f>1-BE301/BF301</f>
        <v>0</v>
      </c>
      <c r="BH301">
        <v>0.5</v>
      </c>
      <c r="BI301">
        <f>DH301</f>
        <v>0</v>
      </c>
      <c r="BJ301">
        <f>K301</f>
        <v>0</v>
      </c>
      <c r="BK301">
        <f>BG301*BH301*BI301</f>
        <v>0</v>
      </c>
      <c r="BL301">
        <f>(BJ301-BB301)/BI301</f>
        <v>0</v>
      </c>
      <c r="BM301">
        <f>(AZ301-BF301)/BF301</f>
        <v>0</v>
      </c>
      <c r="BN301">
        <f>AY301/(BA301+AY301/BF301)</f>
        <v>0</v>
      </c>
      <c r="BO301" t="s">
        <v>429</v>
      </c>
      <c r="BP301">
        <v>0</v>
      </c>
      <c r="BQ301">
        <f>IF(BP301&lt;&gt;0, BP301, BN301)</f>
        <v>0</v>
      </c>
      <c r="BR301">
        <f>1-BQ301/BF301</f>
        <v>0</v>
      </c>
      <c r="BS301">
        <f>(BF301-BE301)/(BF301-BQ301)</f>
        <v>0</v>
      </c>
      <c r="BT301">
        <f>(AZ301-BF301)/(AZ301-BQ301)</f>
        <v>0</v>
      </c>
      <c r="BU301">
        <f>(BF301-BE301)/(BF301-AY301)</f>
        <v>0</v>
      </c>
      <c r="BV301">
        <f>(AZ301-BF301)/(AZ301-AY301)</f>
        <v>0</v>
      </c>
      <c r="BW301">
        <f>(BS301*BQ301/BE301)</f>
        <v>0</v>
      </c>
      <c r="BX301">
        <f>(1-BW301)</f>
        <v>0</v>
      </c>
      <c r="DG301">
        <f>$B$13*EF301+$C$13*EG301+$F$13*ER301*(1-EU301)</f>
        <v>0</v>
      </c>
      <c r="DH301">
        <f>DG301*DI301</f>
        <v>0</v>
      </c>
      <c r="DI301">
        <f>($B$13*$D$11+$C$13*$D$11+$F$13*((FE301+EW301)/MAX(FE301+EW301+FF301, 0.1)*$I$11+FF301/MAX(FE301+EW301+FF301, 0.1)*$J$11))/($B$13+$C$13+$F$13)</f>
        <v>0</v>
      </c>
      <c r="DJ301">
        <f>($B$13*$K$11+$C$13*$K$11+$F$13*((FE301+EW301)/MAX(FE301+EW301+FF301, 0.1)*$P$11+FF301/MAX(FE301+EW301+FF301, 0.1)*$Q$11))/($B$13+$C$13+$F$13)</f>
        <v>0</v>
      </c>
      <c r="DK301">
        <v>2.18</v>
      </c>
      <c r="DL301">
        <v>0.5</v>
      </c>
      <c r="DM301" t="s">
        <v>430</v>
      </c>
      <c r="DN301">
        <v>2</v>
      </c>
      <c r="DO301" t="b">
        <v>1</v>
      </c>
      <c r="DP301">
        <v>1679513237.214286</v>
      </c>
      <c r="DQ301">
        <v>1448.298571428571</v>
      </c>
      <c r="DR301">
        <v>1477.595357142857</v>
      </c>
      <c r="DS301">
        <v>9.379821785714284</v>
      </c>
      <c r="DT301">
        <v>9.198616428571428</v>
      </c>
      <c r="DU301">
        <v>1449.445714285715</v>
      </c>
      <c r="DV301">
        <v>9.352180000000001</v>
      </c>
      <c r="DW301">
        <v>499.9963571428571</v>
      </c>
      <c r="DX301">
        <v>89.9482857142857</v>
      </c>
      <c r="DY301">
        <v>0.09996418214285716</v>
      </c>
      <c r="DZ301">
        <v>18.93714642857143</v>
      </c>
      <c r="EA301">
        <v>19.99341428571429</v>
      </c>
      <c r="EB301">
        <v>999.9000000000002</v>
      </c>
      <c r="EC301">
        <v>0</v>
      </c>
      <c r="ED301">
        <v>0</v>
      </c>
      <c r="EE301">
        <v>9979.821785714286</v>
      </c>
      <c r="EF301">
        <v>0</v>
      </c>
      <c r="EG301">
        <v>12.46861428571428</v>
      </c>
      <c r="EH301">
        <v>-29.29601071428571</v>
      </c>
      <c r="EI301">
        <v>1462.013214285714</v>
      </c>
      <c r="EJ301">
        <v>1491.313928571429</v>
      </c>
      <c r="EK301">
        <v>0.1812048928571428</v>
      </c>
      <c r="EL301">
        <v>1477.595357142857</v>
      </c>
      <c r="EM301">
        <v>9.198616428571428</v>
      </c>
      <c r="EN301">
        <v>0.8436989285714287</v>
      </c>
      <c r="EO301">
        <v>0.8273997142857145</v>
      </c>
      <c r="EP301">
        <v>4.464586428571429</v>
      </c>
      <c r="EQ301">
        <v>4.186274642857143</v>
      </c>
      <c r="ER301">
        <v>2000.005</v>
      </c>
      <c r="ES301">
        <v>0.9799953214285713</v>
      </c>
      <c r="ET301">
        <v>0.02000505714285714</v>
      </c>
      <c r="EU301">
        <v>0</v>
      </c>
      <c r="EV301">
        <v>201.59425</v>
      </c>
      <c r="EW301">
        <v>5.00078</v>
      </c>
      <c r="EX301">
        <v>3966.041071428572</v>
      </c>
      <c r="EY301">
        <v>16379.66428571429</v>
      </c>
      <c r="EZ301">
        <v>36.85917857142857</v>
      </c>
      <c r="FA301">
        <v>38.26542857142857</v>
      </c>
      <c r="FB301">
        <v>37.64492857142857</v>
      </c>
      <c r="FC301">
        <v>37.49303571428571</v>
      </c>
      <c r="FD301">
        <v>37.47292857142857</v>
      </c>
      <c r="FE301">
        <v>1955.095</v>
      </c>
      <c r="FF301">
        <v>39.91</v>
      </c>
      <c r="FG301">
        <v>0</v>
      </c>
      <c r="FH301">
        <v>1679513227</v>
      </c>
      <c r="FI301">
        <v>0</v>
      </c>
      <c r="FJ301">
        <v>201.6274615384616</v>
      </c>
      <c r="FK301">
        <v>-1.023247849516956</v>
      </c>
      <c r="FL301">
        <v>-4.241367515211049</v>
      </c>
      <c r="FM301">
        <v>3966.037692307692</v>
      </c>
      <c r="FN301">
        <v>15</v>
      </c>
      <c r="FO301">
        <v>0</v>
      </c>
      <c r="FP301" t="s">
        <v>431</v>
      </c>
      <c r="FQ301">
        <v>1679456443.1</v>
      </c>
      <c r="FR301">
        <v>1679456433.1</v>
      </c>
      <c r="FS301">
        <v>0</v>
      </c>
      <c r="FT301">
        <v>-0.109</v>
      </c>
      <c r="FU301">
        <v>0.019</v>
      </c>
      <c r="FV301">
        <v>-0.823</v>
      </c>
      <c r="FW301">
        <v>0.271</v>
      </c>
      <c r="FX301">
        <v>420</v>
      </c>
      <c r="FY301">
        <v>24</v>
      </c>
      <c r="FZ301">
        <v>0.71</v>
      </c>
      <c r="GA301">
        <v>0.25</v>
      </c>
      <c r="GB301">
        <v>-29.2852175</v>
      </c>
      <c r="GC301">
        <v>-0.2533924953095225</v>
      </c>
      <c r="GD301">
        <v>0.08946210618887732</v>
      </c>
      <c r="GE301">
        <v>0</v>
      </c>
      <c r="GF301">
        <v>0.184092125</v>
      </c>
      <c r="GG301">
        <v>-0.05544595497185813</v>
      </c>
      <c r="GH301">
        <v>0.006109830247999938</v>
      </c>
      <c r="GI301">
        <v>1</v>
      </c>
      <c r="GJ301">
        <v>1</v>
      </c>
      <c r="GK301">
        <v>2</v>
      </c>
      <c r="GL301" t="s">
        <v>432</v>
      </c>
      <c r="GM301">
        <v>3.1011</v>
      </c>
      <c r="GN301">
        <v>2.7352</v>
      </c>
      <c r="GO301">
        <v>0.20387</v>
      </c>
      <c r="GP301">
        <v>0.206329</v>
      </c>
      <c r="GQ301">
        <v>0.0541541</v>
      </c>
      <c r="GR301">
        <v>0.0540198</v>
      </c>
      <c r="GS301">
        <v>20508</v>
      </c>
      <c r="GT301">
        <v>20188.4</v>
      </c>
      <c r="GU301">
        <v>26296.5</v>
      </c>
      <c r="GV301">
        <v>25764.1</v>
      </c>
      <c r="GW301">
        <v>39963.6</v>
      </c>
      <c r="GX301">
        <v>37216.6</v>
      </c>
      <c r="GY301">
        <v>46016.1</v>
      </c>
      <c r="GZ301">
        <v>42549.9</v>
      </c>
      <c r="HA301">
        <v>1.92105</v>
      </c>
      <c r="HB301">
        <v>1.93832</v>
      </c>
      <c r="HC301">
        <v>0.0184588</v>
      </c>
      <c r="HD301">
        <v>0</v>
      </c>
      <c r="HE301">
        <v>19.6939</v>
      </c>
      <c r="HF301">
        <v>999.9</v>
      </c>
      <c r="HG301">
        <v>31.6</v>
      </c>
      <c r="HH301">
        <v>29.9</v>
      </c>
      <c r="HI301">
        <v>14.8822</v>
      </c>
      <c r="HJ301">
        <v>61.2834</v>
      </c>
      <c r="HK301">
        <v>25.9615</v>
      </c>
      <c r="HL301">
        <v>1</v>
      </c>
      <c r="HM301">
        <v>-0.100932</v>
      </c>
      <c r="HN301">
        <v>4.18113</v>
      </c>
      <c r="HO301">
        <v>20.2268</v>
      </c>
      <c r="HP301">
        <v>5.21519</v>
      </c>
      <c r="HQ301">
        <v>11.98</v>
      </c>
      <c r="HR301">
        <v>4.9644</v>
      </c>
      <c r="HS301">
        <v>3.27408</v>
      </c>
      <c r="HT301">
        <v>9999</v>
      </c>
      <c r="HU301">
        <v>9999</v>
      </c>
      <c r="HV301">
        <v>9999</v>
      </c>
      <c r="HW301">
        <v>936.9</v>
      </c>
      <c r="HX301">
        <v>1.86417</v>
      </c>
      <c r="HY301">
        <v>1.86017</v>
      </c>
      <c r="HZ301">
        <v>1.85837</v>
      </c>
      <c r="IA301">
        <v>1.85987</v>
      </c>
      <c r="IB301">
        <v>1.85989</v>
      </c>
      <c r="IC301">
        <v>1.85833</v>
      </c>
      <c r="ID301">
        <v>1.85735</v>
      </c>
      <c r="IE301">
        <v>1.85241</v>
      </c>
      <c r="IF301">
        <v>0</v>
      </c>
      <c r="IG301">
        <v>0</v>
      </c>
      <c r="IH301">
        <v>0</v>
      </c>
      <c r="II301">
        <v>0</v>
      </c>
      <c r="IJ301" t="s">
        <v>433</v>
      </c>
      <c r="IK301" t="s">
        <v>434</v>
      </c>
      <c r="IL301" t="s">
        <v>435</v>
      </c>
      <c r="IM301" t="s">
        <v>435</v>
      </c>
      <c r="IN301" t="s">
        <v>435</v>
      </c>
      <c r="IO301" t="s">
        <v>435</v>
      </c>
      <c r="IP301">
        <v>0</v>
      </c>
      <c r="IQ301">
        <v>100</v>
      </c>
      <c r="IR301">
        <v>100</v>
      </c>
      <c r="IS301">
        <v>-1.17</v>
      </c>
      <c r="IT301">
        <v>0.0276</v>
      </c>
      <c r="IU301">
        <v>-0.3228139330668147</v>
      </c>
      <c r="IV301">
        <v>-0.001399286051689175</v>
      </c>
      <c r="IW301">
        <v>1.297619083215453E-06</v>
      </c>
      <c r="IX301">
        <v>-4.997941095464379E-10</v>
      </c>
      <c r="IY301">
        <v>-0.005634625857734406</v>
      </c>
      <c r="IZ301">
        <v>-0.003512179546530375</v>
      </c>
      <c r="JA301">
        <v>0.0008073039280847738</v>
      </c>
      <c r="JB301">
        <v>-5.485301315548657E-06</v>
      </c>
      <c r="JC301">
        <v>2</v>
      </c>
      <c r="JD301">
        <v>1997</v>
      </c>
      <c r="JE301">
        <v>1</v>
      </c>
      <c r="JF301">
        <v>25</v>
      </c>
      <c r="JG301">
        <v>946.7</v>
      </c>
      <c r="JH301">
        <v>946.9</v>
      </c>
      <c r="JI301">
        <v>3.19458</v>
      </c>
      <c r="JJ301">
        <v>2.61108</v>
      </c>
      <c r="JK301">
        <v>1.49658</v>
      </c>
      <c r="JL301">
        <v>2.39014</v>
      </c>
      <c r="JM301">
        <v>1.54907</v>
      </c>
      <c r="JN301">
        <v>2.34253</v>
      </c>
      <c r="JO301">
        <v>34.7608</v>
      </c>
      <c r="JP301">
        <v>24.1751</v>
      </c>
      <c r="JQ301">
        <v>18</v>
      </c>
      <c r="JR301">
        <v>489.577</v>
      </c>
      <c r="JS301">
        <v>512.599</v>
      </c>
      <c r="JT301">
        <v>15.1854</v>
      </c>
      <c r="JU301">
        <v>25.8432</v>
      </c>
      <c r="JV301">
        <v>29.9997</v>
      </c>
      <c r="JW301">
        <v>26.0166</v>
      </c>
      <c r="JX301">
        <v>25.9856</v>
      </c>
      <c r="JY301">
        <v>64.1046</v>
      </c>
      <c r="JZ301">
        <v>33.231</v>
      </c>
      <c r="KA301">
        <v>29.473</v>
      </c>
      <c r="KB301">
        <v>15.1901</v>
      </c>
      <c r="KC301">
        <v>1522.95</v>
      </c>
      <c r="KD301">
        <v>9.26403</v>
      </c>
      <c r="KE301">
        <v>100.534</v>
      </c>
      <c r="KF301">
        <v>100.944</v>
      </c>
    </row>
    <row r="302" spans="1:292">
      <c r="A302">
        <v>284</v>
      </c>
      <c r="B302">
        <v>1679513250</v>
      </c>
      <c r="C302">
        <v>4662.5</v>
      </c>
      <c r="D302" t="s">
        <v>1002</v>
      </c>
      <c r="E302" t="s">
        <v>1003</v>
      </c>
      <c r="F302">
        <v>5</v>
      </c>
      <c r="G302" t="s">
        <v>821</v>
      </c>
      <c r="H302">
        <v>1679513242.5</v>
      </c>
      <c r="I302">
        <f>(J302)/1000</f>
        <v>0</v>
      </c>
      <c r="J302">
        <f>IF(DO302, AM302, AG302)</f>
        <v>0</v>
      </c>
      <c r="K302">
        <f>IF(DO302, AH302, AF302)</f>
        <v>0</v>
      </c>
      <c r="L302">
        <f>DQ302 - IF(AT302&gt;1, K302*DK302*100.0/(AV302*EE302), 0)</f>
        <v>0</v>
      </c>
      <c r="M302">
        <f>((S302-I302/2)*L302-K302)/(S302+I302/2)</f>
        <v>0</v>
      </c>
      <c r="N302">
        <f>M302*(DX302+DY302)/1000.0</f>
        <v>0</v>
      </c>
      <c r="O302">
        <f>(DQ302 - IF(AT302&gt;1, K302*DK302*100.0/(AV302*EE302), 0))*(DX302+DY302)/1000.0</f>
        <v>0</v>
      </c>
      <c r="P302">
        <f>2.0/((1/R302-1/Q302)+SIGN(R302)*SQRT((1/R302-1/Q302)*(1/R302-1/Q302) + 4*DL302/((DL302+1)*(DL302+1))*(2*1/R302*1/Q302-1/Q302*1/Q302)))</f>
        <v>0</v>
      </c>
      <c r="Q302">
        <f>IF(LEFT(DM302,1)&lt;&gt;"0",IF(LEFT(DM302,1)="1",3.0,DN302),$D$5+$E$5*(EE302*DX302/($K$5*1000))+$F$5*(EE302*DX302/($K$5*1000))*MAX(MIN(DK302,$J$5),$I$5)*MAX(MIN(DK302,$J$5),$I$5)+$G$5*MAX(MIN(DK302,$J$5),$I$5)*(EE302*DX302/($K$5*1000))+$H$5*(EE302*DX302/($K$5*1000))*(EE302*DX302/($K$5*1000)))</f>
        <v>0</v>
      </c>
      <c r="R302">
        <f>I302*(1000-(1000*0.61365*exp(17.502*V302/(240.97+V302))/(DX302+DY302)+DS302)/2)/(1000*0.61365*exp(17.502*V302/(240.97+V302))/(DX302+DY302)-DS302)</f>
        <v>0</v>
      </c>
      <c r="S302">
        <f>1/((DL302+1)/(P302/1.6)+1/(Q302/1.37)) + DL302/((DL302+1)/(P302/1.6) + DL302/(Q302/1.37))</f>
        <v>0</v>
      </c>
      <c r="T302">
        <f>(DG302*DJ302)</f>
        <v>0</v>
      </c>
      <c r="U302">
        <f>(DZ302+(T302+2*0.95*5.67E-8*(((DZ302+$B$9)+273)^4-(DZ302+273)^4)-44100*I302)/(1.84*29.3*Q302+8*0.95*5.67E-8*(DZ302+273)^3))</f>
        <v>0</v>
      </c>
      <c r="V302">
        <f>($C$9*EA302+$D$9*EB302+$E$9*U302)</f>
        <v>0</v>
      </c>
      <c r="W302">
        <f>0.61365*exp(17.502*V302/(240.97+V302))</f>
        <v>0</v>
      </c>
      <c r="X302">
        <f>(Y302/Z302*100)</f>
        <v>0</v>
      </c>
      <c r="Y302">
        <f>DS302*(DX302+DY302)/1000</f>
        <v>0</v>
      </c>
      <c r="Z302">
        <f>0.61365*exp(17.502*DZ302/(240.97+DZ302))</f>
        <v>0</v>
      </c>
      <c r="AA302">
        <f>(W302-DS302*(DX302+DY302)/1000)</f>
        <v>0</v>
      </c>
      <c r="AB302">
        <f>(-I302*44100)</f>
        <v>0</v>
      </c>
      <c r="AC302">
        <f>2*29.3*Q302*0.92*(DZ302-V302)</f>
        <v>0</v>
      </c>
      <c r="AD302">
        <f>2*0.95*5.67E-8*(((DZ302+$B$9)+273)^4-(V302+273)^4)</f>
        <v>0</v>
      </c>
      <c r="AE302">
        <f>T302+AD302+AB302+AC302</f>
        <v>0</v>
      </c>
      <c r="AF302">
        <f>DW302*AT302*(DR302-DQ302*(1000-AT302*DT302)/(1000-AT302*DS302))/(100*DK302)</f>
        <v>0</v>
      </c>
      <c r="AG302">
        <f>1000*DW302*AT302*(DS302-DT302)/(100*DK302*(1000-AT302*DS302))</f>
        <v>0</v>
      </c>
      <c r="AH302">
        <f>(AI302 - AJ302 - DX302*1E3/(8.314*(DZ302+273.15)) * AL302/DW302 * AK302) * DW302/(100*DK302) * (1000 - DT302)/1000</f>
        <v>0</v>
      </c>
      <c r="AI302">
        <v>1523.764172465296</v>
      </c>
      <c r="AJ302">
        <v>1503.537696969697</v>
      </c>
      <c r="AK302">
        <v>3.385884654517706</v>
      </c>
      <c r="AL302">
        <v>67.30913549146528</v>
      </c>
      <c r="AM302">
        <f>(AO302 - AN302 + DX302*1E3/(8.314*(DZ302+273.15)) * AQ302/DW302 * AP302) * DW302/(100*DK302) * 1000/(1000 - AO302)</f>
        <v>0</v>
      </c>
      <c r="AN302">
        <v>9.185828673155378</v>
      </c>
      <c r="AO302">
        <v>9.368425999999999</v>
      </c>
      <c r="AP302">
        <v>-5.48754728551321E-06</v>
      </c>
      <c r="AQ302">
        <v>94.11788988098148</v>
      </c>
      <c r="AR302">
        <v>0</v>
      </c>
      <c r="AS302">
        <v>0</v>
      </c>
      <c r="AT302">
        <f>IF(AR302*$H$15&gt;=AV302,1.0,(AV302/(AV302-AR302*$H$15)))</f>
        <v>0</v>
      </c>
      <c r="AU302">
        <f>(AT302-1)*100</f>
        <v>0</v>
      </c>
      <c r="AV302">
        <f>MAX(0,($B$15+$C$15*EE302)/(1+$D$15*EE302)*DX302/(DZ302+273)*$E$15)</f>
        <v>0</v>
      </c>
      <c r="AW302" t="s">
        <v>429</v>
      </c>
      <c r="AX302" t="s">
        <v>429</v>
      </c>
      <c r="AY302">
        <v>0</v>
      </c>
      <c r="AZ302">
        <v>0</v>
      </c>
      <c r="BA302">
        <f>1-AY302/AZ302</f>
        <v>0</v>
      </c>
      <c r="BB302">
        <v>0</v>
      </c>
      <c r="BC302" t="s">
        <v>429</v>
      </c>
      <c r="BD302" t="s">
        <v>429</v>
      </c>
      <c r="BE302">
        <v>0</v>
      </c>
      <c r="BF302">
        <v>0</v>
      </c>
      <c r="BG302">
        <f>1-BE302/BF302</f>
        <v>0</v>
      </c>
      <c r="BH302">
        <v>0.5</v>
      </c>
      <c r="BI302">
        <f>DH302</f>
        <v>0</v>
      </c>
      <c r="BJ302">
        <f>K302</f>
        <v>0</v>
      </c>
      <c r="BK302">
        <f>BG302*BH302*BI302</f>
        <v>0</v>
      </c>
      <c r="BL302">
        <f>(BJ302-BB302)/BI302</f>
        <v>0</v>
      </c>
      <c r="BM302">
        <f>(AZ302-BF302)/BF302</f>
        <v>0</v>
      </c>
      <c r="BN302">
        <f>AY302/(BA302+AY302/BF302)</f>
        <v>0</v>
      </c>
      <c r="BO302" t="s">
        <v>429</v>
      </c>
      <c r="BP302">
        <v>0</v>
      </c>
      <c r="BQ302">
        <f>IF(BP302&lt;&gt;0, BP302, BN302)</f>
        <v>0</v>
      </c>
      <c r="BR302">
        <f>1-BQ302/BF302</f>
        <v>0</v>
      </c>
      <c r="BS302">
        <f>(BF302-BE302)/(BF302-BQ302)</f>
        <v>0</v>
      </c>
      <c r="BT302">
        <f>(AZ302-BF302)/(AZ302-BQ302)</f>
        <v>0</v>
      </c>
      <c r="BU302">
        <f>(BF302-BE302)/(BF302-AY302)</f>
        <v>0</v>
      </c>
      <c r="BV302">
        <f>(AZ302-BF302)/(AZ302-AY302)</f>
        <v>0</v>
      </c>
      <c r="BW302">
        <f>(BS302*BQ302/BE302)</f>
        <v>0</v>
      </c>
      <c r="BX302">
        <f>(1-BW302)</f>
        <v>0</v>
      </c>
      <c r="DG302">
        <f>$B$13*EF302+$C$13*EG302+$F$13*ER302*(1-EU302)</f>
        <v>0</v>
      </c>
      <c r="DH302">
        <f>DG302*DI302</f>
        <v>0</v>
      </c>
      <c r="DI302">
        <f>($B$13*$D$11+$C$13*$D$11+$F$13*((FE302+EW302)/MAX(FE302+EW302+FF302, 0.1)*$I$11+FF302/MAX(FE302+EW302+FF302, 0.1)*$J$11))/($B$13+$C$13+$F$13)</f>
        <v>0</v>
      </c>
      <c r="DJ302">
        <f>($B$13*$K$11+$C$13*$K$11+$F$13*((FE302+EW302)/MAX(FE302+EW302+FF302, 0.1)*$P$11+FF302/MAX(FE302+EW302+FF302, 0.1)*$Q$11))/($B$13+$C$13+$F$13)</f>
        <v>0</v>
      </c>
      <c r="DK302">
        <v>2.18</v>
      </c>
      <c r="DL302">
        <v>0.5</v>
      </c>
      <c r="DM302" t="s">
        <v>430</v>
      </c>
      <c r="DN302">
        <v>2</v>
      </c>
      <c r="DO302" t="b">
        <v>1</v>
      </c>
      <c r="DP302">
        <v>1679513242.5</v>
      </c>
      <c r="DQ302">
        <v>1466.023703703704</v>
      </c>
      <c r="DR302">
        <v>1495.305185185185</v>
      </c>
      <c r="DS302">
        <v>9.375086296296297</v>
      </c>
      <c r="DT302">
        <v>9.194164814814817</v>
      </c>
      <c r="DU302">
        <v>1467.184814814815</v>
      </c>
      <c r="DV302">
        <v>9.347491851851851</v>
      </c>
      <c r="DW302">
        <v>499.9925185185184</v>
      </c>
      <c r="DX302">
        <v>89.94828518518518</v>
      </c>
      <c r="DY302">
        <v>0.09993996296296298</v>
      </c>
      <c r="DZ302">
        <v>18.93523333333333</v>
      </c>
      <c r="EA302">
        <v>19.99511481481481</v>
      </c>
      <c r="EB302">
        <v>999.9000000000001</v>
      </c>
      <c r="EC302">
        <v>0</v>
      </c>
      <c r="ED302">
        <v>0</v>
      </c>
      <c r="EE302">
        <v>9983.912962962962</v>
      </c>
      <c r="EF302">
        <v>0</v>
      </c>
      <c r="EG302">
        <v>12.47250740740741</v>
      </c>
      <c r="EH302">
        <v>-29.28185185185185</v>
      </c>
      <c r="EI302">
        <v>1479.898148148148</v>
      </c>
      <c r="EJ302">
        <v>1509.181851851852</v>
      </c>
      <c r="EK302">
        <v>0.1809219259259259</v>
      </c>
      <c r="EL302">
        <v>1495.305185185185</v>
      </c>
      <c r="EM302">
        <v>9.194164814814817</v>
      </c>
      <c r="EN302">
        <v>0.843272925925926</v>
      </c>
      <c r="EO302">
        <v>0.8269993333333334</v>
      </c>
      <c r="EP302">
        <v>4.457374814814814</v>
      </c>
      <c r="EQ302">
        <v>4.179372962962963</v>
      </c>
      <c r="ER302">
        <v>2000</v>
      </c>
      <c r="ES302">
        <v>0.979995111111111</v>
      </c>
      <c r="ET302">
        <v>0.02000527037037036</v>
      </c>
      <c r="EU302">
        <v>0</v>
      </c>
      <c r="EV302">
        <v>201.575962962963</v>
      </c>
      <c r="EW302">
        <v>5.00078</v>
      </c>
      <c r="EX302">
        <v>3965.657777777778</v>
      </c>
      <c r="EY302">
        <v>16379.61851851852</v>
      </c>
      <c r="EZ302">
        <v>36.82618518518519</v>
      </c>
      <c r="FA302">
        <v>38.24292592592592</v>
      </c>
      <c r="FB302">
        <v>37.62244444444445</v>
      </c>
      <c r="FC302">
        <v>37.46733333333334</v>
      </c>
      <c r="FD302">
        <v>37.44888888888889</v>
      </c>
      <c r="FE302">
        <v>1955.089999999999</v>
      </c>
      <c r="FF302">
        <v>39.91</v>
      </c>
      <c r="FG302">
        <v>0</v>
      </c>
      <c r="FH302">
        <v>1679513232.4</v>
      </c>
      <c r="FI302">
        <v>0</v>
      </c>
      <c r="FJ302">
        <v>201.59388</v>
      </c>
      <c r="FK302">
        <v>-0.2219230719830493</v>
      </c>
      <c r="FL302">
        <v>-3.39076921801386</v>
      </c>
      <c r="FM302">
        <v>3965.6452</v>
      </c>
      <c r="FN302">
        <v>15</v>
      </c>
      <c r="FO302">
        <v>0</v>
      </c>
      <c r="FP302" t="s">
        <v>431</v>
      </c>
      <c r="FQ302">
        <v>1679456443.1</v>
      </c>
      <c r="FR302">
        <v>1679456433.1</v>
      </c>
      <c r="FS302">
        <v>0</v>
      </c>
      <c r="FT302">
        <v>-0.109</v>
      </c>
      <c r="FU302">
        <v>0.019</v>
      </c>
      <c r="FV302">
        <v>-0.823</v>
      </c>
      <c r="FW302">
        <v>0.271</v>
      </c>
      <c r="FX302">
        <v>420</v>
      </c>
      <c r="FY302">
        <v>24</v>
      </c>
      <c r="FZ302">
        <v>0.71</v>
      </c>
      <c r="GA302">
        <v>0.25</v>
      </c>
      <c r="GB302">
        <v>-29.2858268292683</v>
      </c>
      <c r="GC302">
        <v>-0.1535979094076623</v>
      </c>
      <c r="GD302">
        <v>0.1276136624392779</v>
      </c>
      <c r="GE302">
        <v>0</v>
      </c>
      <c r="GF302">
        <v>0.1819956585365854</v>
      </c>
      <c r="GG302">
        <v>-0.003379526132404329</v>
      </c>
      <c r="GH302">
        <v>0.003607702259156072</v>
      </c>
      <c r="GI302">
        <v>1</v>
      </c>
      <c r="GJ302">
        <v>1</v>
      </c>
      <c r="GK302">
        <v>2</v>
      </c>
      <c r="GL302" t="s">
        <v>432</v>
      </c>
      <c r="GM302">
        <v>3.10113</v>
      </c>
      <c r="GN302">
        <v>2.7352</v>
      </c>
      <c r="GO302">
        <v>0.205235</v>
      </c>
      <c r="GP302">
        <v>0.207648</v>
      </c>
      <c r="GQ302">
        <v>0.0541291</v>
      </c>
      <c r="GR302">
        <v>0.054046</v>
      </c>
      <c r="GS302">
        <v>20473.3</v>
      </c>
      <c r="GT302">
        <v>20155.1</v>
      </c>
      <c r="GU302">
        <v>26297</v>
      </c>
      <c r="GV302">
        <v>25764.3</v>
      </c>
      <c r="GW302">
        <v>39965.5</v>
      </c>
      <c r="GX302">
        <v>37216.2</v>
      </c>
      <c r="GY302">
        <v>46016.9</v>
      </c>
      <c r="GZ302">
        <v>42550.5</v>
      </c>
      <c r="HA302">
        <v>1.9207</v>
      </c>
      <c r="HB302">
        <v>1.93867</v>
      </c>
      <c r="HC302">
        <v>0.0182688</v>
      </c>
      <c r="HD302">
        <v>0</v>
      </c>
      <c r="HE302">
        <v>19.6933</v>
      </c>
      <c r="HF302">
        <v>999.9</v>
      </c>
      <c r="HG302">
        <v>31.6</v>
      </c>
      <c r="HH302">
        <v>29.9</v>
      </c>
      <c r="HI302">
        <v>14.8831</v>
      </c>
      <c r="HJ302">
        <v>60.7534</v>
      </c>
      <c r="HK302">
        <v>25.8494</v>
      </c>
      <c r="HL302">
        <v>1</v>
      </c>
      <c r="HM302">
        <v>-0.101369</v>
      </c>
      <c r="HN302">
        <v>4.17819</v>
      </c>
      <c r="HO302">
        <v>20.2267</v>
      </c>
      <c r="HP302">
        <v>5.21564</v>
      </c>
      <c r="HQ302">
        <v>11.98</v>
      </c>
      <c r="HR302">
        <v>4.9647</v>
      </c>
      <c r="HS302">
        <v>3.27405</v>
      </c>
      <c r="HT302">
        <v>9999</v>
      </c>
      <c r="HU302">
        <v>9999</v>
      </c>
      <c r="HV302">
        <v>9999</v>
      </c>
      <c r="HW302">
        <v>936.9</v>
      </c>
      <c r="HX302">
        <v>1.86417</v>
      </c>
      <c r="HY302">
        <v>1.86015</v>
      </c>
      <c r="HZ302">
        <v>1.85837</v>
      </c>
      <c r="IA302">
        <v>1.85988</v>
      </c>
      <c r="IB302">
        <v>1.85989</v>
      </c>
      <c r="IC302">
        <v>1.85832</v>
      </c>
      <c r="ID302">
        <v>1.85733</v>
      </c>
      <c r="IE302">
        <v>1.85242</v>
      </c>
      <c r="IF302">
        <v>0</v>
      </c>
      <c r="IG302">
        <v>0</v>
      </c>
      <c r="IH302">
        <v>0</v>
      </c>
      <c r="II302">
        <v>0</v>
      </c>
      <c r="IJ302" t="s">
        <v>433</v>
      </c>
      <c r="IK302" t="s">
        <v>434</v>
      </c>
      <c r="IL302" t="s">
        <v>435</v>
      </c>
      <c r="IM302" t="s">
        <v>435</v>
      </c>
      <c r="IN302" t="s">
        <v>435</v>
      </c>
      <c r="IO302" t="s">
        <v>435</v>
      </c>
      <c r="IP302">
        <v>0</v>
      </c>
      <c r="IQ302">
        <v>100</v>
      </c>
      <c r="IR302">
        <v>100</v>
      </c>
      <c r="IS302">
        <v>-1.18</v>
      </c>
      <c r="IT302">
        <v>0.0275</v>
      </c>
      <c r="IU302">
        <v>-0.3228139330668147</v>
      </c>
      <c r="IV302">
        <v>-0.001399286051689175</v>
      </c>
      <c r="IW302">
        <v>1.297619083215453E-06</v>
      </c>
      <c r="IX302">
        <v>-4.997941095464379E-10</v>
      </c>
      <c r="IY302">
        <v>-0.005634625857734406</v>
      </c>
      <c r="IZ302">
        <v>-0.003512179546530375</v>
      </c>
      <c r="JA302">
        <v>0.0008073039280847738</v>
      </c>
      <c r="JB302">
        <v>-5.485301315548657E-06</v>
      </c>
      <c r="JC302">
        <v>2</v>
      </c>
      <c r="JD302">
        <v>1997</v>
      </c>
      <c r="JE302">
        <v>1</v>
      </c>
      <c r="JF302">
        <v>25</v>
      </c>
      <c r="JG302">
        <v>946.8</v>
      </c>
      <c r="JH302">
        <v>946.9</v>
      </c>
      <c r="JI302">
        <v>3.22144</v>
      </c>
      <c r="JJ302">
        <v>2.60742</v>
      </c>
      <c r="JK302">
        <v>1.49658</v>
      </c>
      <c r="JL302">
        <v>2.39014</v>
      </c>
      <c r="JM302">
        <v>1.54907</v>
      </c>
      <c r="JN302">
        <v>2.34131</v>
      </c>
      <c r="JO302">
        <v>34.7608</v>
      </c>
      <c r="JP302">
        <v>24.1751</v>
      </c>
      <c r="JQ302">
        <v>18</v>
      </c>
      <c r="JR302">
        <v>489.347</v>
      </c>
      <c r="JS302">
        <v>512.794</v>
      </c>
      <c r="JT302">
        <v>15.19</v>
      </c>
      <c r="JU302">
        <v>25.84</v>
      </c>
      <c r="JV302">
        <v>29.9998</v>
      </c>
      <c r="JW302">
        <v>26.0132</v>
      </c>
      <c r="JX302">
        <v>25.9813</v>
      </c>
      <c r="JY302">
        <v>64.62869999999999</v>
      </c>
      <c r="JZ302">
        <v>32.9544</v>
      </c>
      <c r="KA302">
        <v>29.473</v>
      </c>
      <c r="KB302">
        <v>15.1922</v>
      </c>
      <c r="KC302">
        <v>1542.99</v>
      </c>
      <c r="KD302">
        <v>9.27153</v>
      </c>
      <c r="KE302">
        <v>100.535</v>
      </c>
      <c r="KF302">
        <v>100.945</v>
      </c>
    </row>
    <row r="303" spans="1:292">
      <c r="A303">
        <v>285</v>
      </c>
      <c r="B303">
        <v>1679513254.5</v>
      </c>
      <c r="C303">
        <v>4667</v>
      </c>
      <c r="D303" t="s">
        <v>1004</v>
      </c>
      <c r="E303" t="s">
        <v>1005</v>
      </c>
      <c r="F303">
        <v>5</v>
      </c>
      <c r="G303" t="s">
        <v>821</v>
      </c>
      <c r="H303">
        <v>1679513246.944444</v>
      </c>
      <c r="I303">
        <f>(J303)/1000</f>
        <v>0</v>
      </c>
      <c r="J303">
        <f>IF(DO303, AM303, AG303)</f>
        <v>0</v>
      </c>
      <c r="K303">
        <f>IF(DO303, AH303, AF303)</f>
        <v>0</v>
      </c>
      <c r="L303">
        <f>DQ303 - IF(AT303&gt;1, K303*DK303*100.0/(AV303*EE303), 0)</f>
        <v>0</v>
      </c>
      <c r="M303">
        <f>((S303-I303/2)*L303-K303)/(S303+I303/2)</f>
        <v>0</v>
      </c>
      <c r="N303">
        <f>M303*(DX303+DY303)/1000.0</f>
        <v>0</v>
      </c>
      <c r="O303">
        <f>(DQ303 - IF(AT303&gt;1, K303*DK303*100.0/(AV303*EE303), 0))*(DX303+DY303)/1000.0</f>
        <v>0</v>
      </c>
      <c r="P303">
        <f>2.0/((1/R303-1/Q303)+SIGN(R303)*SQRT((1/R303-1/Q303)*(1/R303-1/Q303) + 4*DL303/((DL303+1)*(DL303+1))*(2*1/R303*1/Q303-1/Q303*1/Q303)))</f>
        <v>0</v>
      </c>
      <c r="Q303">
        <f>IF(LEFT(DM303,1)&lt;&gt;"0",IF(LEFT(DM303,1)="1",3.0,DN303),$D$5+$E$5*(EE303*DX303/($K$5*1000))+$F$5*(EE303*DX303/($K$5*1000))*MAX(MIN(DK303,$J$5),$I$5)*MAX(MIN(DK303,$J$5),$I$5)+$G$5*MAX(MIN(DK303,$J$5),$I$5)*(EE303*DX303/($K$5*1000))+$H$5*(EE303*DX303/($K$5*1000))*(EE303*DX303/($K$5*1000)))</f>
        <v>0</v>
      </c>
      <c r="R303">
        <f>I303*(1000-(1000*0.61365*exp(17.502*V303/(240.97+V303))/(DX303+DY303)+DS303)/2)/(1000*0.61365*exp(17.502*V303/(240.97+V303))/(DX303+DY303)-DS303)</f>
        <v>0</v>
      </c>
      <c r="S303">
        <f>1/((DL303+1)/(P303/1.6)+1/(Q303/1.37)) + DL303/((DL303+1)/(P303/1.6) + DL303/(Q303/1.37))</f>
        <v>0</v>
      </c>
      <c r="T303">
        <f>(DG303*DJ303)</f>
        <v>0</v>
      </c>
      <c r="U303">
        <f>(DZ303+(T303+2*0.95*5.67E-8*(((DZ303+$B$9)+273)^4-(DZ303+273)^4)-44100*I303)/(1.84*29.3*Q303+8*0.95*5.67E-8*(DZ303+273)^3))</f>
        <v>0</v>
      </c>
      <c r="V303">
        <f>($C$9*EA303+$D$9*EB303+$E$9*U303)</f>
        <v>0</v>
      </c>
      <c r="W303">
        <f>0.61365*exp(17.502*V303/(240.97+V303))</f>
        <v>0</v>
      </c>
      <c r="X303">
        <f>(Y303/Z303*100)</f>
        <v>0</v>
      </c>
      <c r="Y303">
        <f>DS303*(DX303+DY303)/1000</f>
        <v>0</v>
      </c>
      <c r="Z303">
        <f>0.61365*exp(17.502*DZ303/(240.97+DZ303))</f>
        <v>0</v>
      </c>
      <c r="AA303">
        <f>(W303-DS303*(DX303+DY303)/1000)</f>
        <v>0</v>
      </c>
      <c r="AB303">
        <f>(-I303*44100)</f>
        <v>0</v>
      </c>
      <c r="AC303">
        <f>2*29.3*Q303*0.92*(DZ303-V303)</f>
        <v>0</v>
      </c>
      <c r="AD303">
        <f>2*0.95*5.67E-8*(((DZ303+$B$9)+273)^4-(V303+273)^4)</f>
        <v>0</v>
      </c>
      <c r="AE303">
        <f>T303+AD303+AB303+AC303</f>
        <v>0</v>
      </c>
      <c r="AF303">
        <f>DW303*AT303*(DR303-DQ303*(1000-AT303*DT303)/(1000-AT303*DS303))/(100*DK303)</f>
        <v>0</v>
      </c>
      <c r="AG303">
        <f>1000*DW303*AT303*(DS303-DT303)/(100*DK303*(1000-AT303*DS303))</f>
        <v>0</v>
      </c>
      <c r="AH303">
        <f>(AI303 - AJ303 - DX303*1E3/(8.314*(DZ303+273.15)) * AL303/DW303 * AK303) * DW303/(100*DK303) * (1000 - DT303)/1000</f>
        <v>0</v>
      </c>
      <c r="AI303">
        <v>1538.847958063214</v>
      </c>
      <c r="AJ303">
        <v>1518.758484848485</v>
      </c>
      <c r="AK303">
        <v>3.393233220394171</v>
      </c>
      <c r="AL303">
        <v>67.30913549146528</v>
      </c>
      <c r="AM303">
        <f>(AO303 - AN303 + DX303*1E3/(8.314*(DZ303+273.15)) * AQ303/DW303 * AP303) * DW303/(100*DK303) * 1000/(1000 - AO303)</f>
        <v>0</v>
      </c>
      <c r="AN303">
        <v>9.202787362686244</v>
      </c>
      <c r="AO303">
        <v>9.370252484848486</v>
      </c>
      <c r="AP303">
        <v>5.414082310835171E-07</v>
      </c>
      <c r="AQ303">
        <v>94.11788988098148</v>
      </c>
      <c r="AR303">
        <v>0</v>
      </c>
      <c r="AS303">
        <v>0</v>
      </c>
      <c r="AT303">
        <f>IF(AR303*$H$15&gt;=AV303,1.0,(AV303/(AV303-AR303*$H$15)))</f>
        <v>0</v>
      </c>
      <c r="AU303">
        <f>(AT303-1)*100</f>
        <v>0</v>
      </c>
      <c r="AV303">
        <f>MAX(0,($B$15+$C$15*EE303)/(1+$D$15*EE303)*DX303/(DZ303+273)*$E$15)</f>
        <v>0</v>
      </c>
      <c r="AW303" t="s">
        <v>429</v>
      </c>
      <c r="AX303" t="s">
        <v>429</v>
      </c>
      <c r="AY303">
        <v>0</v>
      </c>
      <c r="AZ303">
        <v>0</v>
      </c>
      <c r="BA303">
        <f>1-AY303/AZ303</f>
        <v>0</v>
      </c>
      <c r="BB303">
        <v>0</v>
      </c>
      <c r="BC303" t="s">
        <v>429</v>
      </c>
      <c r="BD303" t="s">
        <v>429</v>
      </c>
      <c r="BE303">
        <v>0</v>
      </c>
      <c r="BF303">
        <v>0</v>
      </c>
      <c r="BG303">
        <f>1-BE303/BF303</f>
        <v>0</v>
      </c>
      <c r="BH303">
        <v>0.5</v>
      </c>
      <c r="BI303">
        <f>DH303</f>
        <v>0</v>
      </c>
      <c r="BJ303">
        <f>K303</f>
        <v>0</v>
      </c>
      <c r="BK303">
        <f>BG303*BH303*BI303</f>
        <v>0</v>
      </c>
      <c r="BL303">
        <f>(BJ303-BB303)/BI303</f>
        <v>0</v>
      </c>
      <c r="BM303">
        <f>(AZ303-BF303)/BF303</f>
        <v>0</v>
      </c>
      <c r="BN303">
        <f>AY303/(BA303+AY303/BF303)</f>
        <v>0</v>
      </c>
      <c r="BO303" t="s">
        <v>429</v>
      </c>
      <c r="BP303">
        <v>0</v>
      </c>
      <c r="BQ303">
        <f>IF(BP303&lt;&gt;0, BP303, BN303)</f>
        <v>0</v>
      </c>
      <c r="BR303">
        <f>1-BQ303/BF303</f>
        <v>0</v>
      </c>
      <c r="BS303">
        <f>(BF303-BE303)/(BF303-BQ303)</f>
        <v>0</v>
      </c>
      <c r="BT303">
        <f>(AZ303-BF303)/(AZ303-BQ303)</f>
        <v>0</v>
      </c>
      <c r="BU303">
        <f>(BF303-BE303)/(BF303-AY303)</f>
        <v>0</v>
      </c>
      <c r="BV303">
        <f>(AZ303-BF303)/(AZ303-AY303)</f>
        <v>0</v>
      </c>
      <c r="BW303">
        <f>(BS303*BQ303/BE303)</f>
        <v>0</v>
      </c>
      <c r="BX303">
        <f>(1-BW303)</f>
        <v>0</v>
      </c>
      <c r="DG303">
        <f>$B$13*EF303+$C$13*EG303+$F$13*ER303*(1-EU303)</f>
        <v>0</v>
      </c>
      <c r="DH303">
        <f>DG303*DI303</f>
        <v>0</v>
      </c>
      <c r="DI303">
        <f>($B$13*$D$11+$C$13*$D$11+$F$13*((FE303+EW303)/MAX(FE303+EW303+FF303, 0.1)*$I$11+FF303/MAX(FE303+EW303+FF303, 0.1)*$J$11))/($B$13+$C$13+$F$13)</f>
        <v>0</v>
      </c>
      <c r="DJ303">
        <f>($B$13*$K$11+$C$13*$K$11+$F$13*((FE303+EW303)/MAX(FE303+EW303+FF303, 0.1)*$P$11+FF303/MAX(FE303+EW303+FF303, 0.1)*$Q$11))/($B$13+$C$13+$F$13)</f>
        <v>0</v>
      </c>
      <c r="DK303">
        <v>2.18</v>
      </c>
      <c r="DL303">
        <v>0.5</v>
      </c>
      <c r="DM303" t="s">
        <v>430</v>
      </c>
      <c r="DN303">
        <v>2</v>
      </c>
      <c r="DO303" t="b">
        <v>1</v>
      </c>
      <c r="DP303">
        <v>1679513246.944444</v>
      </c>
      <c r="DQ303">
        <v>1480.88962962963</v>
      </c>
      <c r="DR303">
        <v>1510.143333333333</v>
      </c>
      <c r="DS303">
        <v>9.37183037037037</v>
      </c>
      <c r="DT303">
        <v>9.196027777777777</v>
      </c>
      <c r="DU303">
        <v>1482.062962962963</v>
      </c>
      <c r="DV303">
        <v>9.344268518518518</v>
      </c>
      <c r="DW303">
        <v>499.9858518518519</v>
      </c>
      <c r="DX303">
        <v>89.94674814814816</v>
      </c>
      <c r="DY303">
        <v>0.09992745185185185</v>
      </c>
      <c r="DZ303">
        <v>18.93385925925926</v>
      </c>
      <c r="EA303">
        <v>19.99298518518518</v>
      </c>
      <c r="EB303">
        <v>999.9000000000001</v>
      </c>
      <c r="EC303">
        <v>0</v>
      </c>
      <c r="ED303">
        <v>0</v>
      </c>
      <c r="EE303">
        <v>9991.822962962964</v>
      </c>
      <c r="EF303">
        <v>0</v>
      </c>
      <c r="EG303">
        <v>12.46887407407407</v>
      </c>
      <c r="EH303">
        <v>-29.25367777777778</v>
      </c>
      <c r="EI303">
        <v>1494.898888888889</v>
      </c>
      <c r="EJ303">
        <v>1524.16</v>
      </c>
      <c r="EK303">
        <v>0.175803925925926</v>
      </c>
      <c r="EL303">
        <v>1510.143333333333</v>
      </c>
      <c r="EM303">
        <v>9.196027777777777</v>
      </c>
      <c r="EN303">
        <v>0.8429657037037038</v>
      </c>
      <c r="EO303">
        <v>0.8271526666666666</v>
      </c>
      <c r="EP303">
        <v>4.45217</v>
      </c>
      <c r="EQ303">
        <v>4.182011851851852</v>
      </c>
      <c r="ER303">
        <v>1999.998148148148</v>
      </c>
      <c r="ES303">
        <v>0.9799949999999998</v>
      </c>
      <c r="ET303">
        <v>0.0200054</v>
      </c>
      <c r="EU303">
        <v>0</v>
      </c>
      <c r="EV303">
        <v>201.5435185185185</v>
      </c>
      <c r="EW303">
        <v>5.00078</v>
      </c>
      <c r="EX303">
        <v>3965.341851851852</v>
      </c>
      <c r="EY303">
        <v>16379.59629629629</v>
      </c>
      <c r="EZ303">
        <v>36.80307407407408</v>
      </c>
      <c r="FA303">
        <v>38.22433333333333</v>
      </c>
      <c r="FB303">
        <v>37.60392592592592</v>
      </c>
      <c r="FC303">
        <v>37.46266666666666</v>
      </c>
      <c r="FD303">
        <v>37.42103703703703</v>
      </c>
      <c r="FE303">
        <v>1955.088148148148</v>
      </c>
      <c r="FF303">
        <v>39.91</v>
      </c>
      <c r="FG303">
        <v>0</v>
      </c>
      <c r="FH303">
        <v>1679513236.6</v>
      </c>
      <c r="FI303">
        <v>0</v>
      </c>
      <c r="FJ303">
        <v>201.5603846153846</v>
      </c>
      <c r="FK303">
        <v>-0.2567521339768186</v>
      </c>
      <c r="FL303">
        <v>-4.668034187474581</v>
      </c>
      <c r="FM303">
        <v>3965.337692307693</v>
      </c>
      <c r="FN303">
        <v>15</v>
      </c>
      <c r="FO303">
        <v>0</v>
      </c>
      <c r="FP303" t="s">
        <v>431</v>
      </c>
      <c r="FQ303">
        <v>1679456443.1</v>
      </c>
      <c r="FR303">
        <v>1679456433.1</v>
      </c>
      <c r="FS303">
        <v>0</v>
      </c>
      <c r="FT303">
        <v>-0.109</v>
      </c>
      <c r="FU303">
        <v>0.019</v>
      </c>
      <c r="FV303">
        <v>-0.823</v>
      </c>
      <c r="FW303">
        <v>0.271</v>
      </c>
      <c r="FX303">
        <v>420</v>
      </c>
      <c r="FY303">
        <v>24</v>
      </c>
      <c r="FZ303">
        <v>0.71</v>
      </c>
      <c r="GA303">
        <v>0.25</v>
      </c>
      <c r="GB303">
        <v>-29.27592682926829</v>
      </c>
      <c r="GC303">
        <v>0.5887505226480501</v>
      </c>
      <c r="GD303">
        <v>0.1263116606717439</v>
      </c>
      <c r="GE303">
        <v>0</v>
      </c>
      <c r="GF303">
        <v>0.1776852926829268</v>
      </c>
      <c r="GG303">
        <v>-0.0391815888501738</v>
      </c>
      <c r="GH303">
        <v>0.008039943793772418</v>
      </c>
      <c r="GI303">
        <v>1</v>
      </c>
      <c r="GJ303">
        <v>1</v>
      </c>
      <c r="GK303">
        <v>2</v>
      </c>
      <c r="GL303" t="s">
        <v>432</v>
      </c>
      <c r="GM303">
        <v>3.10098</v>
      </c>
      <c r="GN303">
        <v>2.73554</v>
      </c>
      <c r="GO303">
        <v>0.206447</v>
      </c>
      <c r="GP303">
        <v>0.208844</v>
      </c>
      <c r="GQ303">
        <v>0.0541421</v>
      </c>
      <c r="GR303">
        <v>0.0541458</v>
      </c>
      <c r="GS303">
        <v>20442.3</v>
      </c>
      <c r="GT303">
        <v>20124.7</v>
      </c>
      <c r="GU303">
        <v>26297.2</v>
      </c>
      <c r="GV303">
        <v>25764.3</v>
      </c>
      <c r="GW303">
        <v>39965.3</v>
      </c>
      <c r="GX303">
        <v>37212.7</v>
      </c>
      <c r="GY303">
        <v>46017.2</v>
      </c>
      <c r="GZ303">
        <v>42550.8</v>
      </c>
      <c r="HA303">
        <v>1.92085</v>
      </c>
      <c r="HB303">
        <v>1.9388</v>
      </c>
      <c r="HC303">
        <v>0.0178516</v>
      </c>
      <c r="HD303">
        <v>0</v>
      </c>
      <c r="HE303">
        <v>19.6923</v>
      </c>
      <c r="HF303">
        <v>999.9</v>
      </c>
      <c r="HG303">
        <v>31.5</v>
      </c>
      <c r="HH303">
        <v>29.9</v>
      </c>
      <c r="HI303">
        <v>14.8373</v>
      </c>
      <c r="HJ303">
        <v>61.0134</v>
      </c>
      <c r="HK303">
        <v>26.1258</v>
      </c>
      <c r="HL303">
        <v>1</v>
      </c>
      <c r="HM303">
        <v>-0.101903</v>
      </c>
      <c r="HN303">
        <v>4.16864</v>
      </c>
      <c r="HO303">
        <v>20.2269</v>
      </c>
      <c r="HP303">
        <v>5.21489</v>
      </c>
      <c r="HQ303">
        <v>11.98</v>
      </c>
      <c r="HR303">
        <v>4.96465</v>
      </c>
      <c r="HS303">
        <v>3.27393</v>
      </c>
      <c r="HT303">
        <v>9999</v>
      </c>
      <c r="HU303">
        <v>9999</v>
      </c>
      <c r="HV303">
        <v>9999</v>
      </c>
      <c r="HW303">
        <v>936.9</v>
      </c>
      <c r="HX303">
        <v>1.86417</v>
      </c>
      <c r="HY303">
        <v>1.86016</v>
      </c>
      <c r="HZ303">
        <v>1.85836</v>
      </c>
      <c r="IA303">
        <v>1.85987</v>
      </c>
      <c r="IB303">
        <v>1.85989</v>
      </c>
      <c r="IC303">
        <v>1.85833</v>
      </c>
      <c r="ID303">
        <v>1.85733</v>
      </c>
      <c r="IE303">
        <v>1.85238</v>
      </c>
      <c r="IF303">
        <v>0</v>
      </c>
      <c r="IG303">
        <v>0</v>
      </c>
      <c r="IH303">
        <v>0</v>
      </c>
      <c r="II303">
        <v>0</v>
      </c>
      <c r="IJ303" t="s">
        <v>433</v>
      </c>
      <c r="IK303" t="s">
        <v>434</v>
      </c>
      <c r="IL303" t="s">
        <v>435</v>
      </c>
      <c r="IM303" t="s">
        <v>435</v>
      </c>
      <c r="IN303" t="s">
        <v>435</v>
      </c>
      <c r="IO303" t="s">
        <v>435</v>
      </c>
      <c r="IP303">
        <v>0</v>
      </c>
      <c r="IQ303">
        <v>100</v>
      </c>
      <c r="IR303">
        <v>100</v>
      </c>
      <c r="IS303">
        <v>-1.2</v>
      </c>
      <c r="IT303">
        <v>0.0276</v>
      </c>
      <c r="IU303">
        <v>-0.3228139330668147</v>
      </c>
      <c r="IV303">
        <v>-0.001399286051689175</v>
      </c>
      <c r="IW303">
        <v>1.297619083215453E-06</v>
      </c>
      <c r="IX303">
        <v>-4.997941095464379E-10</v>
      </c>
      <c r="IY303">
        <v>-0.005634625857734406</v>
      </c>
      <c r="IZ303">
        <v>-0.003512179546530375</v>
      </c>
      <c r="JA303">
        <v>0.0008073039280847738</v>
      </c>
      <c r="JB303">
        <v>-5.485301315548657E-06</v>
      </c>
      <c r="JC303">
        <v>2</v>
      </c>
      <c r="JD303">
        <v>1997</v>
      </c>
      <c r="JE303">
        <v>1</v>
      </c>
      <c r="JF303">
        <v>25</v>
      </c>
      <c r="JG303">
        <v>946.9</v>
      </c>
      <c r="JH303">
        <v>947</v>
      </c>
      <c r="JI303">
        <v>3.24951</v>
      </c>
      <c r="JJ303">
        <v>2.60864</v>
      </c>
      <c r="JK303">
        <v>1.49658</v>
      </c>
      <c r="JL303">
        <v>2.39014</v>
      </c>
      <c r="JM303">
        <v>1.54907</v>
      </c>
      <c r="JN303">
        <v>2.39502</v>
      </c>
      <c r="JO303">
        <v>34.7608</v>
      </c>
      <c r="JP303">
        <v>24.1751</v>
      </c>
      <c r="JQ303">
        <v>18</v>
      </c>
      <c r="JR303">
        <v>489.405</v>
      </c>
      <c r="JS303">
        <v>512.85</v>
      </c>
      <c r="JT303">
        <v>15.1926</v>
      </c>
      <c r="JU303">
        <v>25.8364</v>
      </c>
      <c r="JV303">
        <v>29.9997</v>
      </c>
      <c r="JW303">
        <v>26.0097</v>
      </c>
      <c r="JX303">
        <v>25.9784</v>
      </c>
      <c r="JY303">
        <v>65.1854</v>
      </c>
      <c r="JZ303">
        <v>32.9544</v>
      </c>
      <c r="KA303">
        <v>29.473</v>
      </c>
      <c r="KB303">
        <v>15.1974</v>
      </c>
      <c r="KC303">
        <v>1556.36</v>
      </c>
      <c r="KD303">
        <v>9.26946</v>
      </c>
      <c r="KE303">
        <v>100.536</v>
      </c>
      <c r="KF303">
        <v>100.946</v>
      </c>
    </row>
    <row r="304" spans="1:292">
      <c r="A304">
        <v>286</v>
      </c>
      <c r="B304">
        <v>1679513259.5</v>
      </c>
      <c r="C304">
        <v>4672</v>
      </c>
      <c r="D304" t="s">
        <v>1006</v>
      </c>
      <c r="E304" t="s">
        <v>1007</v>
      </c>
      <c r="F304">
        <v>5</v>
      </c>
      <c r="G304" t="s">
        <v>821</v>
      </c>
      <c r="H304">
        <v>1679513251.962963</v>
      </c>
      <c r="I304">
        <f>(J304)/1000</f>
        <v>0</v>
      </c>
      <c r="J304">
        <f>IF(DO304, AM304, AG304)</f>
        <v>0</v>
      </c>
      <c r="K304">
        <f>IF(DO304, AH304, AF304)</f>
        <v>0</v>
      </c>
      <c r="L304">
        <f>DQ304 - IF(AT304&gt;1, K304*DK304*100.0/(AV304*EE304), 0)</f>
        <v>0</v>
      </c>
      <c r="M304">
        <f>((S304-I304/2)*L304-K304)/(S304+I304/2)</f>
        <v>0</v>
      </c>
      <c r="N304">
        <f>M304*(DX304+DY304)/1000.0</f>
        <v>0</v>
      </c>
      <c r="O304">
        <f>(DQ304 - IF(AT304&gt;1, K304*DK304*100.0/(AV304*EE304), 0))*(DX304+DY304)/1000.0</f>
        <v>0</v>
      </c>
      <c r="P304">
        <f>2.0/((1/R304-1/Q304)+SIGN(R304)*SQRT((1/R304-1/Q304)*(1/R304-1/Q304) + 4*DL304/((DL304+1)*(DL304+1))*(2*1/R304*1/Q304-1/Q304*1/Q304)))</f>
        <v>0</v>
      </c>
      <c r="Q304">
        <f>IF(LEFT(DM304,1)&lt;&gt;"0",IF(LEFT(DM304,1)="1",3.0,DN304),$D$5+$E$5*(EE304*DX304/($K$5*1000))+$F$5*(EE304*DX304/($K$5*1000))*MAX(MIN(DK304,$J$5),$I$5)*MAX(MIN(DK304,$J$5),$I$5)+$G$5*MAX(MIN(DK304,$J$5),$I$5)*(EE304*DX304/($K$5*1000))+$H$5*(EE304*DX304/($K$5*1000))*(EE304*DX304/($K$5*1000)))</f>
        <v>0</v>
      </c>
      <c r="R304">
        <f>I304*(1000-(1000*0.61365*exp(17.502*V304/(240.97+V304))/(DX304+DY304)+DS304)/2)/(1000*0.61365*exp(17.502*V304/(240.97+V304))/(DX304+DY304)-DS304)</f>
        <v>0</v>
      </c>
      <c r="S304">
        <f>1/((DL304+1)/(P304/1.6)+1/(Q304/1.37)) + DL304/((DL304+1)/(P304/1.6) + DL304/(Q304/1.37))</f>
        <v>0</v>
      </c>
      <c r="T304">
        <f>(DG304*DJ304)</f>
        <v>0</v>
      </c>
      <c r="U304">
        <f>(DZ304+(T304+2*0.95*5.67E-8*(((DZ304+$B$9)+273)^4-(DZ304+273)^4)-44100*I304)/(1.84*29.3*Q304+8*0.95*5.67E-8*(DZ304+273)^3))</f>
        <v>0</v>
      </c>
      <c r="V304">
        <f>($C$9*EA304+$D$9*EB304+$E$9*U304)</f>
        <v>0</v>
      </c>
      <c r="W304">
        <f>0.61365*exp(17.502*V304/(240.97+V304))</f>
        <v>0</v>
      </c>
      <c r="X304">
        <f>(Y304/Z304*100)</f>
        <v>0</v>
      </c>
      <c r="Y304">
        <f>DS304*(DX304+DY304)/1000</f>
        <v>0</v>
      </c>
      <c r="Z304">
        <f>0.61365*exp(17.502*DZ304/(240.97+DZ304))</f>
        <v>0</v>
      </c>
      <c r="AA304">
        <f>(W304-DS304*(DX304+DY304)/1000)</f>
        <v>0</v>
      </c>
      <c r="AB304">
        <f>(-I304*44100)</f>
        <v>0</v>
      </c>
      <c r="AC304">
        <f>2*29.3*Q304*0.92*(DZ304-V304)</f>
        <v>0</v>
      </c>
      <c r="AD304">
        <f>2*0.95*5.67E-8*(((DZ304+$B$9)+273)^4-(V304+273)^4)</f>
        <v>0</v>
      </c>
      <c r="AE304">
        <f>T304+AD304+AB304+AC304</f>
        <v>0</v>
      </c>
      <c r="AF304">
        <f>DW304*AT304*(DR304-DQ304*(1000-AT304*DT304)/(1000-AT304*DS304))/(100*DK304)</f>
        <v>0</v>
      </c>
      <c r="AG304">
        <f>1000*DW304*AT304*(DS304-DT304)/(100*DK304*(1000-AT304*DS304))</f>
        <v>0</v>
      </c>
      <c r="AH304">
        <f>(AI304 - AJ304 - DX304*1E3/(8.314*(DZ304+273.15)) * AL304/DW304 * AK304) * DW304/(100*DK304) * (1000 - DT304)/1000</f>
        <v>0</v>
      </c>
      <c r="AI304">
        <v>1555.957736530841</v>
      </c>
      <c r="AJ304">
        <v>1535.638545454545</v>
      </c>
      <c r="AK304">
        <v>3.369337048117301</v>
      </c>
      <c r="AL304">
        <v>67.30913549146528</v>
      </c>
      <c r="AM304">
        <f>(AO304 - AN304 + DX304*1E3/(8.314*(DZ304+273.15)) * AQ304/DW304 * AP304) * DW304/(100*DK304) * 1000/(1000 - AO304)</f>
        <v>0</v>
      </c>
      <c r="AN304">
        <v>9.215851696035811</v>
      </c>
      <c r="AO304">
        <v>9.376199393939393</v>
      </c>
      <c r="AP304">
        <v>3.663851196434607E-06</v>
      </c>
      <c r="AQ304">
        <v>94.11788988098148</v>
      </c>
      <c r="AR304">
        <v>0</v>
      </c>
      <c r="AS304">
        <v>0</v>
      </c>
      <c r="AT304">
        <f>IF(AR304*$H$15&gt;=AV304,1.0,(AV304/(AV304-AR304*$H$15)))</f>
        <v>0</v>
      </c>
      <c r="AU304">
        <f>(AT304-1)*100</f>
        <v>0</v>
      </c>
      <c r="AV304">
        <f>MAX(0,($B$15+$C$15*EE304)/(1+$D$15*EE304)*DX304/(DZ304+273)*$E$15)</f>
        <v>0</v>
      </c>
      <c r="AW304" t="s">
        <v>429</v>
      </c>
      <c r="AX304" t="s">
        <v>429</v>
      </c>
      <c r="AY304">
        <v>0</v>
      </c>
      <c r="AZ304">
        <v>0</v>
      </c>
      <c r="BA304">
        <f>1-AY304/AZ304</f>
        <v>0</v>
      </c>
      <c r="BB304">
        <v>0</v>
      </c>
      <c r="BC304" t="s">
        <v>429</v>
      </c>
      <c r="BD304" t="s">
        <v>429</v>
      </c>
      <c r="BE304">
        <v>0</v>
      </c>
      <c r="BF304">
        <v>0</v>
      </c>
      <c r="BG304">
        <f>1-BE304/BF304</f>
        <v>0</v>
      </c>
      <c r="BH304">
        <v>0.5</v>
      </c>
      <c r="BI304">
        <f>DH304</f>
        <v>0</v>
      </c>
      <c r="BJ304">
        <f>K304</f>
        <v>0</v>
      </c>
      <c r="BK304">
        <f>BG304*BH304*BI304</f>
        <v>0</v>
      </c>
      <c r="BL304">
        <f>(BJ304-BB304)/BI304</f>
        <v>0</v>
      </c>
      <c r="BM304">
        <f>(AZ304-BF304)/BF304</f>
        <v>0</v>
      </c>
      <c r="BN304">
        <f>AY304/(BA304+AY304/BF304)</f>
        <v>0</v>
      </c>
      <c r="BO304" t="s">
        <v>429</v>
      </c>
      <c r="BP304">
        <v>0</v>
      </c>
      <c r="BQ304">
        <f>IF(BP304&lt;&gt;0, BP304, BN304)</f>
        <v>0</v>
      </c>
      <c r="BR304">
        <f>1-BQ304/BF304</f>
        <v>0</v>
      </c>
      <c r="BS304">
        <f>(BF304-BE304)/(BF304-BQ304)</f>
        <v>0</v>
      </c>
      <c r="BT304">
        <f>(AZ304-BF304)/(AZ304-BQ304)</f>
        <v>0</v>
      </c>
      <c r="BU304">
        <f>(BF304-BE304)/(BF304-AY304)</f>
        <v>0</v>
      </c>
      <c r="BV304">
        <f>(AZ304-BF304)/(AZ304-AY304)</f>
        <v>0</v>
      </c>
      <c r="BW304">
        <f>(BS304*BQ304/BE304)</f>
        <v>0</v>
      </c>
      <c r="BX304">
        <f>(1-BW304)</f>
        <v>0</v>
      </c>
      <c r="DG304">
        <f>$B$13*EF304+$C$13*EG304+$F$13*ER304*(1-EU304)</f>
        <v>0</v>
      </c>
      <c r="DH304">
        <f>DG304*DI304</f>
        <v>0</v>
      </c>
      <c r="DI304">
        <f>($B$13*$D$11+$C$13*$D$11+$F$13*((FE304+EW304)/MAX(FE304+EW304+FF304, 0.1)*$I$11+FF304/MAX(FE304+EW304+FF304, 0.1)*$J$11))/($B$13+$C$13+$F$13)</f>
        <v>0</v>
      </c>
      <c r="DJ304">
        <f>($B$13*$K$11+$C$13*$K$11+$F$13*((FE304+EW304)/MAX(FE304+EW304+FF304, 0.1)*$P$11+FF304/MAX(FE304+EW304+FF304, 0.1)*$Q$11))/($B$13+$C$13+$F$13)</f>
        <v>0</v>
      </c>
      <c r="DK304">
        <v>2.18</v>
      </c>
      <c r="DL304">
        <v>0.5</v>
      </c>
      <c r="DM304" t="s">
        <v>430</v>
      </c>
      <c r="DN304">
        <v>2</v>
      </c>
      <c r="DO304" t="b">
        <v>1</v>
      </c>
      <c r="DP304">
        <v>1679513251.962963</v>
      </c>
      <c r="DQ304">
        <v>1497.672592592593</v>
      </c>
      <c r="DR304">
        <v>1526.947407407408</v>
      </c>
      <c r="DS304">
        <v>9.371113703703704</v>
      </c>
      <c r="DT304">
        <v>9.202584444444446</v>
      </c>
      <c r="DU304">
        <v>1498.860740740741</v>
      </c>
      <c r="DV304">
        <v>9.343558888888889</v>
      </c>
      <c r="DW304">
        <v>500.0022222222223</v>
      </c>
      <c r="DX304">
        <v>89.94393333333335</v>
      </c>
      <c r="DY304">
        <v>0.09993757037037039</v>
      </c>
      <c r="DZ304">
        <v>18.93317407407407</v>
      </c>
      <c r="EA304">
        <v>19.99497037037037</v>
      </c>
      <c r="EB304">
        <v>999.9000000000001</v>
      </c>
      <c r="EC304">
        <v>0</v>
      </c>
      <c r="ED304">
        <v>0</v>
      </c>
      <c r="EE304">
        <v>9998.327037037036</v>
      </c>
      <c r="EF304">
        <v>0</v>
      </c>
      <c r="EG304">
        <v>12.47195185185185</v>
      </c>
      <c r="EH304">
        <v>-29.27517037037038</v>
      </c>
      <c r="EI304">
        <v>1511.83962962963</v>
      </c>
      <c r="EJ304">
        <v>1541.130740740741</v>
      </c>
      <c r="EK304">
        <v>0.1685302592592592</v>
      </c>
      <c r="EL304">
        <v>1526.947407407408</v>
      </c>
      <c r="EM304">
        <v>9.202584444444446</v>
      </c>
      <c r="EN304">
        <v>0.8428747777777778</v>
      </c>
      <c r="EO304">
        <v>0.8277164074074075</v>
      </c>
      <c r="EP304">
        <v>4.45062962962963</v>
      </c>
      <c r="EQ304">
        <v>4.191715555555556</v>
      </c>
      <c r="ER304">
        <v>2000.006296296296</v>
      </c>
      <c r="ES304">
        <v>0.9799949999999998</v>
      </c>
      <c r="ET304">
        <v>0.0200054</v>
      </c>
      <c r="EU304">
        <v>0</v>
      </c>
      <c r="EV304">
        <v>201.5601851851852</v>
      </c>
      <c r="EW304">
        <v>5.00078</v>
      </c>
      <c r="EX304">
        <v>3964.962592592592</v>
      </c>
      <c r="EY304">
        <v>16379.65555555556</v>
      </c>
      <c r="EZ304">
        <v>36.78225925925926</v>
      </c>
      <c r="FA304">
        <v>38.208</v>
      </c>
      <c r="FB304">
        <v>37.58777777777777</v>
      </c>
      <c r="FC304">
        <v>37.44874074074074</v>
      </c>
      <c r="FD304">
        <v>37.40248148148148</v>
      </c>
      <c r="FE304">
        <v>1955.096296296296</v>
      </c>
      <c r="FF304">
        <v>39.91</v>
      </c>
      <c r="FG304">
        <v>0</v>
      </c>
      <c r="FH304">
        <v>1679513242</v>
      </c>
      <c r="FI304">
        <v>0</v>
      </c>
      <c r="FJ304">
        <v>201.55052</v>
      </c>
      <c r="FK304">
        <v>-0.09161538501470205</v>
      </c>
      <c r="FL304">
        <v>-4.725384610871645</v>
      </c>
      <c r="FM304">
        <v>3964.9252</v>
      </c>
      <c r="FN304">
        <v>15</v>
      </c>
      <c r="FO304">
        <v>0</v>
      </c>
      <c r="FP304" t="s">
        <v>431</v>
      </c>
      <c r="FQ304">
        <v>1679456443.1</v>
      </c>
      <c r="FR304">
        <v>1679456433.1</v>
      </c>
      <c r="FS304">
        <v>0</v>
      </c>
      <c r="FT304">
        <v>-0.109</v>
      </c>
      <c r="FU304">
        <v>0.019</v>
      </c>
      <c r="FV304">
        <v>-0.823</v>
      </c>
      <c r="FW304">
        <v>0.271</v>
      </c>
      <c r="FX304">
        <v>420</v>
      </c>
      <c r="FY304">
        <v>24</v>
      </c>
      <c r="FZ304">
        <v>0.71</v>
      </c>
      <c r="GA304">
        <v>0.25</v>
      </c>
      <c r="GB304">
        <v>-29.290635</v>
      </c>
      <c r="GC304">
        <v>0.1148555347092953</v>
      </c>
      <c r="GD304">
        <v>0.1512566387799227</v>
      </c>
      <c r="GE304">
        <v>0</v>
      </c>
      <c r="GF304">
        <v>0.171476225</v>
      </c>
      <c r="GG304">
        <v>-0.09990865666041339</v>
      </c>
      <c r="GH304">
        <v>0.01189959418528107</v>
      </c>
      <c r="GI304">
        <v>1</v>
      </c>
      <c r="GJ304">
        <v>1</v>
      </c>
      <c r="GK304">
        <v>2</v>
      </c>
      <c r="GL304" t="s">
        <v>432</v>
      </c>
      <c r="GM304">
        <v>3.10108</v>
      </c>
      <c r="GN304">
        <v>2.73524</v>
      </c>
      <c r="GO304">
        <v>0.207793</v>
      </c>
      <c r="GP304">
        <v>0.210197</v>
      </c>
      <c r="GQ304">
        <v>0.0541685</v>
      </c>
      <c r="GR304">
        <v>0.0541569</v>
      </c>
      <c r="GS304">
        <v>20407.9</v>
      </c>
      <c r="GT304">
        <v>20090.6</v>
      </c>
      <c r="GU304">
        <v>26297.5</v>
      </c>
      <c r="GV304">
        <v>25764.6</v>
      </c>
      <c r="GW304">
        <v>39964.7</v>
      </c>
      <c r="GX304">
        <v>37212.7</v>
      </c>
      <c r="GY304">
        <v>46017.6</v>
      </c>
      <c r="GZ304">
        <v>42551.2</v>
      </c>
      <c r="HA304">
        <v>1.9208</v>
      </c>
      <c r="HB304">
        <v>1.93875</v>
      </c>
      <c r="HC304">
        <v>0.0186265</v>
      </c>
      <c r="HD304">
        <v>0</v>
      </c>
      <c r="HE304">
        <v>19.691</v>
      </c>
      <c r="HF304">
        <v>999.9</v>
      </c>
      <c r="HG304">
        <v>31.5</v>
      </c>
      <c r="HH304">
        <v>29.9</v>
      </c>
      <c r="HI304">
        <v>14.8373</v>
      </c>
      <c r="HJ304">
        <v>60.9334</v>
      </c>
      <c r="HK304">
        <v>26.0537</v>
      </c>
      <c r="HL304">
        <v>1</v>
      </c>
      <c r="HM304">
        <v>-0.102348</v>
      </c>
      <c r="HN304">
        <v>4.14908</v>
      </c>
      <c r="HO304">
        <v>20.2274</v>
      </c>
      <c r="HP304">
        <v>5.21459</v>
      </c>
      <c r="HQ304">
        <v>11.98</v>
      </c>
      <c r="HR304">
        <v>4.96455</v>
      </c>
      <c r="HS304">
        <v>3.2739</v>
      </c>
      <c r="HT304">
        <v>9999</v>
      </c>
      <c r="HU304">
        <v>9999</v>
      </c>
      <c r="HV304">
        <v>9999</v>
      </c>
      <c r="HW304">
        <v>936.9</v>
      </c>
      <c r="HX304">
        <v>1.86417</v>
      </c>
      <c r="HY304">
        <v>1.86016</v>
      </c>
      <c r="HZ304">
        <v>1.85837</v>
      </c>
      <c r="IA304">
        <v>1.85988</v>
      </c>
      <c r="IB304">
        <v>1.85989</v>
      </c>
      <c r="IC304">
        <v>1.8583</v>
      </c>
      <c r="ID304">
        <v>1.85736</v>
      </c>
      <c r="IE304">
        <v>1.8524</v>
      </c>
      <c r="IF304">
        <v>0</v>
      </c>
      <c r="IG304">
        <v>0</v>
      </c>
      <c r="IH304">
        <v>0</v>
      </c>
      <c r="II304">
        <v>0</v>
      </c>
      <c r="IJ304" t="s">
        <v>433</v>
      </c>
      <c r="IK304" t="s">
        <v>434</v>
      </c>
      <c r="IL304" t="s">
        <v>435</v>
      </c>
      <c r="IM304" t="s">
        <v>435</v>
      </c>
      <c r="IN304" t="s">
        <v>435</v>
      </c>
      <c r="IO304" t="s">
        <v>435</v>
      </c>
      <c r="IP304">
        <v>0</v>
      </c>
      <c r="IQ304">
        <v>100</v>
      </c>
      <c r="IR304">
        <v>100</v>
      </c>
      <c r="IS304">
        <v>-1.21</v>
      </c>
      <c r="IT304">
        <v>0.0276</v>
      </c>
      <c r="IU304">
        <v>-0.3228139330668147</v>
      </c>
      <c r="IV304">
        <v>-0.001399286051689175</v>
      </c>
      <c r="IW304">
        <v>1.297619083215453E-06</v>
      </c>
      <c r="IX304">
        <v>-4.997941095464379E-10</v>
      </c>
      <c r="IY304">
        <v>-0.005634625857734406</v>
      </c>
      <c r="IZ304">
        <v>-0.003512179546530375</v>
      </c>
      <c r="JA304">
        <v>0.0008073039280847738</v>
      </c>
      <c r="JB304">
        <v>-5.485301315548657E-06</v>
      </c>
      <c r="JC304">
        <v>2</v>
      </c>
      <c r="JD304">
        <v>1997</v>
      </c>
      <c r="JE304">
        <v>1</v>
      </c>
      <c r="JF304">
        <v>25</v>
      </c>
      <c r="JG304">
        <v>946.9</v>
      </c>
      <c r="JH304">
        <v>947.1</v>
      </c>
      <c r="JI304">
        <v>3.27515</v>
      </c>
      <c r="JJ304">
        <v>2.6123</v>
      </c>
      <c r="JK304">
        <v>1.49658</v>
      </c>
      <c r="JL304">
        <v>2.39014</v>
      </c>
      <c r="JM304">
        <v>1.54907</v>
      </c>
      <c r="JN304">
        <v>2.36572</v>
      </c>
      <c r="JO304">
        <v>34.7608</v>
      </c>
      <c r="JP304">
        <v>24.1751</v>
      </c>
      <c r="JQ304">
        <v>18</v>
      </c>
      <c r="JR304">
        <v>489.349</v>
      </c>
      <c r="JS304">
        <v>512.7809999999999</v>
      </c>
      <c r="JT304">
        <v>15.1977</v>
      </c>
      <c r="JU304">
        <v>25.8332</v>
      </c>
      <c r="JV304">
        <v>29.9996</v>
      </c>
      <c r="JW304">
        <v>26.0063</v>
      </c>
      <c r="JX304">
        <v>25.9746</v>
      </c>
      <c r="JY304">
        <v>65.7029</v>
      </c>
      <c r="JZ304">
        <v>32.9544</v>
      </c>
      <c r="KA304">
        <v>29.0984</v>
      </c>
      <c r="KB304">
        <v>15.2036</v>
      </c>
      <c r="KC304">
        <v>1569.72</v>
      </c>
      <c r="KD304">
        <v>9.26694</v>
      </c>
      <c r="KE304">
        <v>100.537</v>
      </c>
      <c r="KF304">
        <v>100.947</v>
      </c>
    </row>
    <row r="305" spans="1:292">
      <c r="A305">
        <v>287</v>
      </c>
      <c r="B305">
        <v>1679513264.5</v>
      </c>
      <c r="C305">
        <v>4677</v>
      </c>
      <c r="D305" t="s">
        <v>1008</v>
      </c>
      <c r="E305" t="s">
        <v>1009</v>
      </c>
      <c r="F305">
        <v>5</v>
      </c>
      <c r="G305" t="s">
        <v>821</v>
      </c>
      <c r="H305">
        <v>1679513256.981482</v>
      </c>
      <c r="I305">
        <f>(J305)/1000</f>
        <v>0</v>
      </c>
      <c r="J305">
        <f>IF(DO305, AM305, AG305)</f>
        <v>0</v>
      </c>
      <c r="K305">
        <f>IF(DO305, AH305, AF305)</f>
        <v>0</v>
      </c>
      <c r="L305">
        <f>DQ305 - IF(AT305&gt;1, K305*DK305*100.0/(AV305*EE305), 0)</f>
        <v>0</v>
      </c>
      <c r="M305">
        <f>((S305-I305/2)*L305-K305)/(S305+I305/2)</f>
        <v>0</v>
      </c>
      <c r="N305">
        <f>M305*(DX305+DY305)/1000.0</f>
        <v>0</v>
      </c>
      <c r="O305">
        <f>(DQ305 - IF(AT305&gt;1, K305*DK305*100.0/(AV305*EE305), 0))*(DX305+DY305)/1000.0</f>
        <v>0</v>
      </c>
      <c r="P305">
        <f>2.0/((1/R305-1/Q305)+SIGN(R305)*SQRT((1/R305-1/Q305)*(1/R305-1/Q305) + 4*DL305/((DL305+1)*(DL305+1))*(2*1/R305*1/Q305-1/Q305*1/Q305)))</f>
        <v>0</v>
      </c>
      <c r="Q305">
        <f>IF(LEFT(DM305,1)&lt;&gt;"0",IF(LEFT(DM305,1)="1",3.0,DN305),$D$5+$E$5*(EE305*DX305/($K$5*1000))+$F$5*(EE305*DX305/($K$5*1000))*MAX(MIN(DK305,$J$5),$I$5)*MAX(MIN(DK305,$J$5),$I$5)+$G$5*MAX(MIN(DK305,$J$5),$I$5)*(EE305*DX305/($K$5*1000))+$H$5*(EE305*DX305/($K$5*1000))*(EE305*DX305/($K$5*1000)))</f>
        <v>0</v>
      </c>
      <c r="R305">
        <f>I305*(1000-(1000*0.61365*exp(17.502*V305/(240.97+V305))/(DX305+DY305)+DS305)/2)/(1000*0.61365*exp(17.502*V305/(240.97+V305))/(DX305+DY305)-DS305)</f>
        <v>0</v>
      </c>
      <c r="S305">
        <f>1/((DL305+1)/(P305/1.6)+1/(Q305/1.37)) + DL305/((DL305+1)/(P305/1.6) + DL305/(Q305/1.37))</f>
        <v>0</v>
      </c>
      <c r="T305">
        <f>(DG305*DJ305)</f>
        <v>0</v>
      </c>
      <c r="U305">
        <f>(DZ305+(T305+2*0.95*5.67E-8*(((DZ305+$B$9)+273)^4-(DZ305+273)^4)-44100*I305)/(1.84*29.3*Q305+8*0.95*5.67E-8*(DZ305+273)^3))</f>
        <v>0</v>
      </c>
      <c r="V305">
        <f>($C$9*EA305+$D$9*EB305+$E$9*U305)</f>
        <v>0</v>
      </c>
      <c r="W305">
        <f>0.61365*exp(17.502*V305/(240.97+V305))</f>
        <v>0</v>
      </c>
      <c r="X305">
        <f>(Y305/Z305*100)</f>
        <v>0</v>
      </c>
      <c r="Y305">
        <f>DS305*(DX305+DY305)/1000</f>
        <v>0</v>
      </c>
      <c r="Z305">
        <f>0.61365*exp(17.502*DZ305/(240.97+DZ305))</f>
        <v>0</v>
      </c>
      <c r="AA305">
        <f>(W305-DS305*(DX305+DY305)/1000)</f>
        <v>0</v>
      </c>
      <c r="AB305">
        <f>(-I305*44100)</f>
        <v>0</v>
      </c>
      <c r="AC305">
        <f>2*29.3*Q305*0.92*(DZ305-V305)</f>
        <v>0</v>
      </c>
      <c r="AD305">
        <f>2*0.95*5.67E-8*(((DZ305+$B$9)+273)^4-(V305+273)^4)</f>
        <v>0</v>
      </c>
      <c r="AE305">
        <f>T305+AD305+AB305+AC305</f>
        <v>0</v>
      </c>
      <c r="AF305">
        <f>DW305*AT305*(DR305-DQ305*(1000-AT305*DT305)/(1000-AT305*DS305))/(100*DK305)</f>
        <v>0</v>
      </c>
      <c r="AG305">
        <f>1000*DW305*AT305*(DS305-DT305)/(100*DK305*(1000-AT305*DS305))</f>
        <v>0</v>
      </c>
      <c r="AH305">
        <f>(AI305 - AJ305 - DX305*1E3/(8.314*(DZ305+273.15)) * AL305/DW305 * AK305) * DW305/(100*DK305) * (1000 - DT305)/1000</f>
        <v>0</v>
      </c>
      <c r="AI305">
        <v>1572.843386738981</v>
      </c>
      <c r="AJ305">
        <v>1552.630000000001</v>
      </c>
      <c r="AK305">
        <v>3.387164001912252</v>
      </c>
      <c r="AL305">
        <v>67.30913549146528</v>
      </c>
      <c r="AM305">
        <f>(AO305 - AN305 + DX305*1E3/(8.314*(DZ305+273.15)) * AQ305/DW305 * AP305) * DW305/(100*DK305) * 1000/(1000 - AO305)</f>
        <v>0</v>
      </c>
      <c r="AN305">
        <v>9.215091221655531</v>
      </c>
      <c r="AO305">
        <v>9.379453636363637</v>
      </c>
      <c r="AP305">
        <v>5.879659218045148E-06</v>
      </c>
      <c r="AQ305">
        <v>94.11788988098148</v>
      </c>
      <c r="AR305">
        <v>0</v>
      </c>
      <c r="AS305">
        <v>0</v>
      </c>
      <c r="AT305">
        <f>IF(AR305*$H$15&gt;=AV305,1.0,(AV305/(AV305-AR305*$H$15)))</f>
        <v>0</v>
      </c>
      <c r="AU305">
        <f>(AT305-1)*100</f>
        <v>0</v>
      </c>
      <c r="AV305">
        <f>MAX(0,($B$15+$C$15*EE305)/(1+$D$15*EE305)*DX305/(DZ305+273)*$E$15)</f>
        <v>0</v>
      </c>
      <c r="AW305" t="s">
        <v>429</v>
      </c>
      <c r="AX305" t="s">
        <v>429</v>
      </c>
      <c r="AY305">
        <v>0</v>
      </c>
      <c r="AZ305">
        <v>0</v>
      </c>
      <c r="BA305">
        <f>1-AY305/AZ305</f>
        <v>0</v>
      </c>
      <c r="BB305">
        <v>0</v>
      </c>
      <c r="BC305" t="s">
        <v>429</v>
      </c>
      <c r="BD305" t="s">
        <v>429</v>
      </c>
      <c r="BE305">
        <v>0</v>
      </c>
      <c r="BF305">
        <v>0</v>
      </c>
      <c r="BG305">
        <f>1-BE305/BF305</f>
        <v>0</v>
      </c>
      <c r="BH305">
        <v>0.5</v>
      </c>
      <c r="BI305">
        <f>DH305</f>
        <v>0</v>
      </c>
      <c r="BJ305">
        <f>K305</f>
        <v>0</v>
      </c>
      <c r="BK305">
        <f>BG305*BH305*BI305</f>
        <v>0</v>
      </c>
      <c r="BL305">
        <f>(BJ305-BB305)/BI305</f>
        <v>0</v>
      </c>
      <c r="BM305">
        <f>(AZ305-BF305)/BF305</f>
        <v>0</v>
      </c>
      <c r="BN305">
        <f>AY305/(BA305+AY305/BF305)</f>
        <v>0</v>
      </c>
      <c r="BO305" t="s">
        <v>429</v>
      </c>
      <c r="BP305">
        <v>0</v>
      </c>
      <c r="BQ305">
        <f>IF(BP305&lt;&gt;0, BP305, BN305)</f>
        <v>0</v>
      </c>
      <c r="BR305">
        <f>1-BQ305/BF305</f>
        <v>0</v>
      </c>
      <c r="BS305">
        <f>(BF305-BE305)/(BF305-BQ305)</f>
        <v>0</v>
      </c>
      <c r="BT305">
        <f>(AZ305-BF305)/(AZ305-BQ305)</f>
        <v>0</v>
      </c>
      <c r="BU305">
        <f>(BF305-BE305)/(BF305-AY305)</f>
        <v>0</v>
      </c>
      <c r="BV305">
        <f>(AZ305-BF305)/(AZ305-AY305)</f>
        <v>0</v>
      </c>
      <c r="BW305">
        <f>(BS305*BQ305/BE305)</f>
        <v>0</v>
      </c>
      <c r="BX305">
        <f>(1-BW305)</f>
        <v>0</v>
      </c>
      <c r="DG305">
        <f>$B$13*EF305+$C$13*EG305+$F$13*ER305*(1-EU305)</f>
        <v>0</v>
      </c>
      <c r="DH305">
        <f>DG305*DI305</f>
        <v>0</v>
      </c>
      <c r="DI305">
        <f>($B$13*$D$11+$C$13*$D$11+$F$13*((FE305+EW305)/MAX(FE305+EW305+FF305, 0.1)*$I$11+FF305/MAX(FE305+EW305+FF305, 0.1)*$J$11))/($B$13+$C$13+$F$13)</f>
        <v>0</v>
      </c>
      <c r="DJ305">
        <f>($B$13*$K$11+$C$13*$K$11+$F$13*((FE305+EW305)/MAX(FE305+EW305+FF305, 0.1)*$P$11+FF305/MAX(FE305+EW305+FF305, 0.1)*$Q$11))/($B$13+$C$13+$F$13)</f>
        <v>0</v>
      </c>
      <c r="DK305">
        <v>2.18</v>
      </c>
      <c r="DL305">
        <v>0.5</v>
      </c>
      <c r="DM305" t="s">
        <v>430</v>
      </c>
      <c r="DN305">
        <v>2</v>
      </c>
      <c r="DO305" t="b">
        <v>1</v>
      </c>
      <c r="DP305">
        <v>1679513256.981482</v>
      </c>
      <c r="DQ305">
        <v>1514.503703703704</v>
      </c>
      <c r="DR305">
        <v>1543.777777777778</v>
      </c>
      <c r="DS305">
        <v>9.37380037037037</v>
      </c>
      <c r="DT305">
        <v>9.209465185185186</v>
      </c>
      <c r="DU305">
        <v>1515.706666666666</v>
      </c>
      <c r="DV305">
        <v>9.346219259259259</v>
      </c>
      <c r="DW305">
        <v>499.9912962962964</v>
      </c>
      <c r="DX305">
        <v>89.94091481481482</v>
      </c>
      <c r="DY305">
        <v>0.09991494444444443</v>
      </c>
      <c r="DZ305">
        <v>18.93241481481481</v>
      </c>
      <c r="EA305">
        <v>19.99244814814815</v>
      </c>
      <c r="EB305">
        <v>999.9000000000001</v>
      </c>
      <c r="EC305">
        <v>0</v>
      </c>
      <c r="ED305">
        <v>0</v>
      </c>
      <c r="EE305">
        <v>10002.46962962963</v>
      </c>
      <c r="EF305">
        <v>0</v>
      </c>
      <c r="EG305">
        <v>12.46747777777778</v>
      </c>
      <c r="EH305">
        <v>-29.27302222222222</v>
      </c>
      <c r="EI305">
        <v>1528.834444444444</v>
      </c>
      <c r="EJ305">
        <v>1558.127037037037</v>
      </c>
      <c r="EK305">
        <v>0.1643361851851852</v>
      </c>
      <c r="EL305">
        <v>1543.777777777778</v>
      </c>
      <c r="EM305">
        <v>9.209465185185186</v>
      </c>
      <c r="EN305">
        <v>0.8430882592592593</v>
      </c>
      <c r="EO305">
        <v>0.8283076296296296</v>
      </c>
      <c r="EP305">
        <v>4.454243703703704</v>
      </c>
      <c r="EQ305">
        <v>4.201896666666667</v>
      </c>
      <c r="ER305">
        <v>2000.013333333333</v>
      </c>
      <c r="ES305">
        <v>0.9799949999999998</v>
      </c>
      <c r="ET305">
        <v>0.0200054</v>
      </c>
      <c r="EU305">
        <v>0</v>
      </c>
      <c r="EV305">
        <v>201.5726296296297</v>
      </c>
      <c r="EW305">
        <v>5.00078</v>
      </c>
      <c r="EX305">
        <v>3964.598888888889</v>
      </c>
      <c r="EY305">
        <v>16379.71481481482</v>
      </c>
      <c r="EZ305">
        <v>36.75911111111111</v>
      </c>
      <c r="FA305">
        <v>38.18248148148149</v>
      </c>
      <c r="FB305">
        <v>37.55307407407408</v>
      </c>
      <c r="FC305">
        <v>37.43255555555555</v>
      </c>
      <c r="FD305">
        <v>37.37240740740741</v>
      </c>
      <c r="FE305">
        <v>1955.103333333333</v>
      </c>
      <c r="FF305">
        <v>39.91</v>
      </c>
      <c r="FG305">
        <v>0</v>
      </c>
      <c r="FH305">
        <v>1679513246.8</v>
      </c>
      <c r="FI305">
        <v>0</v>
      </c>
      <c r="FJ305">
        <v>201.5274</v>
      </c>
      <c r="FK305">
        <v>1.018846155921149</v>
      </c>
      <c r="FL305">
        <v>-3.532307701878547</v>
      </c>
      <c r="FM305">
        <v>3964.6068</v>
      </c>
      <c r="FN305">
        <v>15</v>
      </c>
      <c r="FO305">
        <v>0</v>
      </c>
      <c r="FP305" t="s">
        <v>431</v>
      </c>
      <c r="FQ305">
        <v>1679456443.1</v>
      </c>
      <c r="FR305">
        <v>1679456433.1</v>
      </c>
      <c r="FS305">
        <v>0</v>
      </c>
      <c r="FT305">
        <v>-0.109</v>
      </c>
      <c r="FU305">
        <v>0.019</v>
      </c>
      <c r="FV305">
        <v>-0.823</v>
      </c>
      <c r="FW305">
        <v>0.271</v>
      </c>
      <c r="FX305">
        <v>420</v>
      </c>
      <c r="FY305">
        <v>24</v>
      </c>
      <c r="FZ305">
        <v>0.71</v>
      </c>
      <c r="GA305">
        <v>0.25</v>
      </c>
      <c r="GB305">
        <v>-29.28165365853659</v>
      </c>
      <c r="GC305">
        <v>0.03046411149828658</v>
      </c>
      <c r="GD305">
        <v>0.1516069116410819</v>
      </c>
      <c r="GE305">
        <v>1</v>
      </c>
      <c r="GF305">
        <v>0.1695702926829268</v>
      </c>
      <c r="GG305">
        <v>-0.07126601393728196</v>
      </c>
      <c r="GH305">
        <v>0.01212638789691851</v>
      </c>
      <c r="GI305">
        <v>1</v>
      </c>
      <c r="GJ305">
        <v>2</v>
      </c>
      <c r="GK305">
        <v>2</v>
      </c>
      <c r="GL305" t="s">
        <v>476</v>
      </c>
      <c r="GM305">
        <v>3.10109</v>
      </c>
      <c r="GN305">
        <v>2.73528</v>
      </c>
      <c r="GO305">
        <v>0.209137</v>
      </c>
      <c r="GP305">
        <v>0.211533</v>
      </c>
      <c r="GQ305">
        <v>0.0541731</v>
      </c>
      <c r="GR305">
        <v>0.0539897</v>
      </c>
      <c r="GS305">
        <v>20373.5</v>
      </c>
      <c r="GT305">
        <v>20056.8</v>
      </c>
      <c r="GU305">
        <v>26297.6</v>
      </c>
      <c r="GV305">
        <v>25764.7</v>
      </c>
      <c r="GW305">
        <v>39965</v>
      </c>
      <c r="GX305">
        <v>37219.6</v>
      </c>
      <c r="GY305">
        <v>46018</v>
      </c>
      <c r="GZ305">
        <v>42551.3</v>
      </c>
      <c r="HA305">
        <v>1.92087</v>
      </c>
      <c r="HB305">
        <v>1.9388</v>
      </c>
      <c r="HC305">
        <v>0.018321</v>
      </c>
      <c r="HD305">
        <v>0</v>
      </c>
      <c r="HE305">
        <v>19.6897</v>
      </c>
      <c r="HF305">
        <v>999.9</v>
      </c>
      <c r="HG305">
        <v>31.4</v>
      </c>
      <c r="HH305">
        <v>29.9</v>
      </c>
      <c r="HI305">
        <v>14.7903</v>
      </c>
      <c r="HJ305">
        <v>60.6734</v>
      </c>
      <c r="HK305">
        <v>25.9215</v>
      </c>
      <c r="HL305">
        <v>1</v>
      </c>
      <c r="HM305">
        <v>-0.102604</v>
      </c>
      <c r="HN305">
        <v>4.14907</v>
      </c>
      <c r="HO305">
        <v>20.2273</v>
      </c>
      <c r="HP305">
        <v>5.21429</v>
      </c>
      <c r="HQ305">
        <v>11.98</v>
      </c>
      <c r="HR305">
        <v>4.96445</v>
      </c>
      <c r="HS305">
        <v>3.27395</v>
      </c>
      <c r="HT305">
        <v>9999</v>
      </c>
      <c r="HU305">
        <v>9999</v>
      </c>
      <c r="HV305">
        <v>9999</v>
      </c>
      <c r="HW305">
        <v>936.9</v>
      </c>
      <c r="HX305">
        <v>1.86417</v>
      </c>
      <c r="HY305">
        <v>1.86016</v>
      </c>
      <c r="HZ305">
        <v>1.85837</v>
      </c>
      <c r="IA305">
        <v>1.85987</v>
      </c>
      <c r="IB305">
        <v>1.85989</v>
      </c>
      <c r="IC305">
        <v>1.85831</v>
      </c>
      <c r="ID305">
        <v>1.85736</v>
      </c>
      <c r="IE305">
        <v>1.85241</v>
      </c>
      <c r="IF305">
        <v>0</v>
      </c>
      <c r="IG305">
        <v>0</v>
      </c>
      <c r="IH305">
        <v>0</v>
      </c>
      <c r="II305">
        <v>0</v>
      </c>
      <c r="IJ305" t="s">
        <v>433</v>
      </c>
      <c r="IK305" t="s">
        <v>434</v>
      </c>
      <c r="IL305" t="s">
        <v>435</v>
      </c>
      <c r="IM305" t="s">
        <v>435</v>
      </c>
      <c r="IN305" t="s">
        <v>435</v>
      </c>
      <c r="IO305" t="s">
        <v>435</v>
      </c>
      <c r="IP305">
        <v>0</v>
      </c>
      <c r="IQ305">
        <v>100</v>
      </c>
      <c r="IR305">
        <v>100</v>
      </c>
      <c r="IS305">
        <v>-1.23</v>
      </c>
      <c r="IT305">
        <v>0.0276</v>
      </c>
      <c r="IU305">
        <v>-0.3228139330668147</v>
      </c>
      <c r="IV305">
        <v>-0.001399286051689175</v>
      </c>
      <c r="IW305">
        <v>1.297619083215453E-06</v>
      </c>
      <c r="IX305">
        <v>-4.997941095464379E-10</v>
      </c>
      <c r="IY305">
        <v>-0.005634625857734406</v>
      </c>
      <c r="IZ305">
        <v>-0.003512179546530375</v>
      </c>
      <c r="JA305">
        <v>0.0008073039280847738</v>
      </c>
      <c r="JB305">
        <v>-5.485301315548657E-06</v>
      </c>
      <c r="JC305">
        <v>2</v>
      </c>
      <c r="JD305">
        <v>1997</v>
      </c>
      <c r="JE305">
        <v>1</v>
      </c>
      <c r="JF305">
        <v>25</v>
      </c>
      <c r="JG305">
        <v>947</v>
      </c>
      <c r="JH305">
        <v>947.2</v>
      </c>
      <c r="JI305">
        <v>3.30322</v>
      </c>
      <c r="JJ305">
        <v>2.60986</v>
      </c>
      <c r="JK305">
        <v>1.49658</v>
      </c>
      <c r="JL305">
        <v>2.39014</v>
      </c>
      <c r="JM305">
        <v>1.54907</v>
      </c>
      <c r="JN305">
        <v>2.31323</v>
      </c>
      <c r="JO305">
        <v>34.7608</v>
      </c>
      <c r="JP305">
        <v>24.1751</v>
      </c>
      <c r="JQ305">
        <v>18</v>
      </c>
      <c r="JR305">
        <v>489.357</v>
      </c>
      <c r="JS305">
        <v>512.774</v>
      </c>
      <c r="JT305">
        <v>15.204</v>
      </c>
      <c r="JU305">
        <v>25.8288</v>
      </c>
      <c r="JV305">
        <v>29.9998</v>
      </c>
      <c r="JW305">
        <v>26.0019</v>
      </c>
      <c r="JX305">
        <v>25.9702</v>
      </c>
      <c r="JY305">
        <v>66.2756</v>
      </c>
      <c r="JZ305">
        <v>32.6711</v>
      </c>
      <c r="KA305">
        <v>29.0984</v>
      </c>
      <c r="KB305">
        <v>15.2062</v>
      </c>
      <c r="KC305">
        <v>1589.75</v>
      </c>
      <c r="KD305">
        <v>9.269159999999999</v>
      </c>
      <c r="KE305">
        <v>100.538</v>
      </c>
      <c r="KF305">
        <v>100.947</v>
      </c>
    </row>
    <row r="306" spans="1:292">
      <c r="A306">
        <v>288</v>
      </c>
      <c r="B306">
        <v>1679513269.5</v>
      </c>
      <c r="C306">
        <v>4682</v>
      </c>
      <c r="D306" t="s">
        <v>1010</v>
      </c>
      <c r="E306" t="s">
        <v>1011</v>
      </c>
      <c r="F306">
        <v>5</v>
      </c>
      <c r="G306" t="s">
        <v>821</v>
      </c>
      <c r="H306">
        <v>1679513262</v>
      </c>
      <c r="I306">
        <f>(J306)/1000</f>
        <v>0</v>
      </c>
      <c r="J306">
        <f>IF(DO306, AM306, AG306)</f>
        <v>0</v>
      </c>
      <c r="K306">
        <f>IF(DO306, AH306, AF306)</f>
        <v>0</v>
      </c>
      <c r="L306">
        <f>DQ306 - IF(AT306&gt;1, K306*DK306*100.0/(AV306*EE306), 0)</f>
        <v>0</v>
      </c>
      <c r="M306">
        <f>((S306-I306/2)*L306-K306)/(S306+I306/2)</f>
        <v>0</v>
      </c>
      <c r="N306">
        <f>M306*(DX306+DY306)/1000.0</f>
        <v>0</v>
      </c>
      <c r="O306">
        <f>(DQ306 - IF(AT306&gt;1, K306*DK306*100.0/(AV306*EE306), 0))*(DX306+DY306)/1000.0</f>
        <v>0</v>
      </c>
      <c r="P306">
        <f>2.0/((1/R306-1/Q306)+SIGN(R306)*SQRT((1/R306-1/Q306)*(1/R306-1/Q306) + 4*DL306/((DL306+1)*(DL306+1))*(2*1/R306*1/Q306-1/Q306*1/Q306)))</f>
        <v>0</v>
      </c>
      <c r="Q306">
        <f>IF(LEFT(DM306,1)&lt;&gt;"0",IF(LEFT(DM306,1)="1",3.0,DN306),$D$5+$E$5*(EE306*DX306/($K$5*1000))+$F$5*(EE306*DX306/($K$5*1000))*MAX(MIN(DK306,$J$5),$I$5)*MAX(MIN(DK306,$J$5),$I$5)+$G$5*MAX(MIN(DK306,$J$5),$I$5)*(EE306*DX306/($K$5*1000))+$H$5*(EE306*DX306/($K$5*1000))*(EE306*DX306/($K$5*1000)))</f>
        <v>0</v>
      </c>
      <c r="R306">
        <f>I306*(1000-(1000*0.61365*exp(17.502*V306/(240.97+V306))/(DX306+DY306)+DS306)/2)/(1000*0.61365*exp(17.502*V306/(240.97+V306))/(DX306+DY306)-DS306)</f>
        <v>0</v>
      </c>
      <c r="S306">
        <f>1/((DL306+1)/(P306/1.6)+1/(Q306/1.37)) + DL306/((DL306+1)/(P306/1.6) + DL306/(Q306/1.37))</f>
        <v>0</v>
      </c>
      <c r="T306">
        <f>(DG306*DJ306)</f>
        <v>0</v>
      </c>
      <c r="U306">
        <f>(DZ306+(T306+2*0.95*5.67E-8*(((DZ306+$B$9)+273)^4-(DZ306+273)^4)-44100*I306)/(1.84*29.3*Q306+8*0.95*5.67E-8*(DZ306+273)^3))</f>
        <v>0</v>
      </c>
      <c r="V306">
        <f>($C$9*EA306+$D$9*EB306+$E$9*U306)</f>
        <v>0</v>
      </c>
      <c r="W306">
        <f>0.61365*exp(17.502*V306/(240.97+V306))</f>
        <v>0</v>
      </c>
      <c r="X306">
        <f>(Y306/Z306*100)</f>
        <v>0</v>
      </c>
      <c r="Y306">
        <f>DS306*(DX306+DY306)/1000</f>
        <v>0</v>
      </c>
      <c r="Z306">
        <f>0.61365*exp(17.502*DZ306/(240.97+DZ306))</f>
        <v>0</v>
      </c>
      <c r="AA306">
        <f>(W306-DS306*(DX306+DY306)/1000)</f>
        <v>0</v>
      </c>
      <c r="AB306">
        <f>(-I306*44100)</f>
        <v>0</v>
      </c>
      <c r="AC306">
        <f>2*29.3*Q306*0.92*(DZ306-V306)</f>
        <v>0</v>
      </c>
      <c r="AD306">
        <f>2*0.95*5.67E-8*(((DZ306+$B$9)+273)^4-(V306+273)^4)</f>
        <v>0</v>
      </c>
      <c r="AE306">
        <f>T306+AD306+AB306+AC306</f>
        <v>0</v>
      </c>
      <c r="AF306">
        <f>DW306*AT306*(DR306-DQ306*(1000-AT306*DT306)/(1000-AT306*DS306))/(100*DK306)</f>
        <v>0</v>
      </c>
      <c r="AG306">
        <f>1000*DW306*AT306*(DS306-DT306)/(100*DK306*(1000-AT306*DS306))</f>
        <v>0</v>
      </c>
      <c r="AH306">
        <f>(AI306 - AJ306 - DX306*1E3/(8.314*(DZ306+273.15)) * AL306/DW306 * AK306) * DW306/(100*DK306) * (1000 - DT306)/1000</f>
        <v>0</v>
      </c>
      <c r="AI306">
        <v>1589.816719491882</v>
      </c>
      <c r="AJ306">
        <v>1569.483515151515</v>
      </c>
      <c r="AK306">
        <v>3.370549491774154</v>
      </c>
      <c r="AL306">
        <v>67.30913549146528</v>
      </c>
      <c r="AM306">
        <f>(AO306 - AN306 + DX306*1E3/(8.314*(DZ306+273.15)) * AQ306/DW306 * AP306) * DW306/(100*DK306) * 1000/(1000 - AO306)</f>
        <v>0</v>
      </c>
      <c r="AN306">
        <v>9.185785165873288</v>
      </c>
      <c r="AO306">
        <v>9.366584484848483</v>
      </c>
      <c r="AP306">
        <v>-1.702270277128058E-05</v>
      </c>
      <c r="AQ306">
        <v>94.11788988098148</v>
      </c>
      <c r="AR306">
        <v>0</v>
      </c>
      <c r="AS306">
        <v>0</v>
      </c>
      <c r="AT306">
        <f>IF(AR306*$H$15&gt;=AV306,1.0,(AV306/(AV306-AR306*$H$15)))</f>
        <v>0</v>
      </c>
      <c r="AU306">
        <f>(AT306-1)*100</f>
        <v>0</v>
      </c>
      <c r="AV306">
        <f>MAX(0,($B$15+$C$15*EE306)/(1+$D$15*EE306)*DX306/(DZ306+273)*$E$15)</f>
        <v>0</v>
      </c>
      <c r="AW306" t="s">
        <v>429</v>
      </c>
      <c r="AX306" t="s">
        <v>429</v>
      </c>
      <c r="AY306">
        <v>0</v>
      </c>
      <c r="AZ306">
        <v>0</v>
      </c>
      <c r="BA306">
        <f>1-AY306/AZ306</f>
        <v>0</v>
      </c>
      <c r="BB306">
        <v>0</v>
      </c>
      <c r="BC306" t="s">
        <v>429</v>
      </c>
      <c r="BD306" t="s">
        <v>429</v>
      </c>
      <c r="BE306">
        <v>0</v>
      </c>
      <c r="BF306">
        <v>0</v>
      </c>
      <c r="BG306">
        <f>1-BE306/BF306</f>
        <v>0</v>
      </c>
      <c r="BH306">
        <v>0.5</v>
      </c>
      <c r="BI306">
        <f>DH306</f>
        <v>0</v>
      </c>
      <c r="BJ306">
        <f>K306</f>
        <v>0</v>
      </c>
      <c r="BK306">
        <f>BG306*BH306*BI306</f>
        <v>0</v>
      </c>
      <c r="BL306">
        <f>(BJ306-BB306)/BI306</f>
        <v>0</v>
      </c>
      <c r="BM306">
        <f>(AZ306-BF306)/BF306</f>
        <v>0</v>
      </c>
      <c r="BN306">
        <f>AY306/(BA306+AY306/BF306)</f>
        <v>0</v>
      </c>
      <c r="BO306" t="s">
        <v>429</v>
      </c>
      <c r="BP306">
        <v>0</v>
      </c>
      <c r="BQ306">
        <f>IF(BP306&lt;&gt;0, BP306, BN306)</f>
        <v>0</v>
      </c>
      <c r="BR306">
        <f>1-BQ306/BF306</f>
        <v>0</v>
      </c>
      <c r="BS306">
        <f>(BF306-BE306)/(BF306-BQ306)</f>
        <v>0</v>
      </c>
      <c r="BT306">
        <f>(AZ306-BF306)/(AZ306-BQ306)</f>
        <v>0</v>
      </c>
      <c r="BU306">
        <f>(BF306-BE306)/(BF306-AY306)</f>
        <v>0</v>
      </c>
      <c r="BV306">
        <f>(AZ306-BF306)/(AZ306-AY306)</f>
        <v>0</v>
      </c>
      <c r="BW306">
        <f>(BS306*BQ306/BE306)</f>
        <v>0</v>
      </c>
      <c r="BX306">
        <f>(1-BW306)</f>
        <v>0</v>
      </c>
      <c r="DG306">
        <f>$B$13*EF306+$C$13*EG306+$F$13*ER306*(1-EU306)</f>
        <v>0</v>
      </c>
      <c r="DH306">
        <f>DG306*DI306</f>
        <v>0</v>
      </c>
      <c r="DI306">
        <f>($B$13*$D$11+$C$13*$D$11+$F$13*((FE306+EW306)/MAX(FE306+EW306+FF306, 0.1)*$I$11+FF306/MAX(FE306+EW306+FF306, 0.1)*$J$11))/($B$13+$C$13+$F$13)</f>
        <v>0</v>
      </c>
      <c r="DJ306">
        <f>($B$13*$K$11+$C$13*$K$11+$F$13*((FE306+EW306)/MAX(FE306+EW306+FF306, 0.1)*$P$11+FF306/MAX(FE306+EW306+FF306, 0.1)*$Q$11))/($B$13+$C$13+$F$13)</f>
        <v>0</v>
      </c>
      <c r="DK306">
        <v>2.18</v>
      </c>
      <c r="DL306">
        <v>0.5</v>
      </c>
      <c r="DM306" t="s">
        <v>430</v>
      </c>
      <c r="DN306">
        <v>2</v>
      </c>
      <c r="DO306" t="b">
        <v>1</v>
      </c>
      <c r="DP306">
        <v>1679513262</v>
      </c>
      <c r="DQ306">
        <v>1531.321111111111</v>
      </c>
      <c r="DR306">
        <v>1560.664074074074</v>
      </c>
      <c r="DS306">
        <v>9.374478888888888</v>
      </c>
      <c r="DT306">
        <v>9.205351481481481</v>
      </c>
      <c r="DU306">
        <v>1532.53962962963</v>
      </c>
      <c r="DV306">
        <v>9.346891111111111</v>
      </c>
      <c r="DW306">
        <v>499.9745185185185</v>
      </c>
      <c r="DX306">
        <v>89.93940000000002</v>
      </c>
      <c r="DY306">
        <v>0.1000008555555556</v>
      </c>
      <c r="DZ306">
        <v>18.93085555555556</v>
      </c>
      <c r="EA306">
        <v>19.99193703703704</v>
      </c>
      <c r="EB306">
        <v>999.9000000000001</v>
      </c>
      <c r="EC306">
        <v>0</v>
      </c>
      <c r="ED306">
        <v>0</v>
      </c>
      <c r="EE306">
        <v>9994.629259259258</v>
      </c>
      <c r="EF306">
        <v>0</v>
      </c>
      <c r="EG306">
        <v>12.46410740740741</v>
      </c>
      <c r="EH306">
        <v>-29.34252592592593</v>
      </c>
      <c r="EI306">
        <v>1545.812222222222</v>
      </c>
      <c r="EJ306">
        <v>1575.163333333333</v>
      </c>
      <c r="EK306">
        <v>0.1691282222222223</v>
      </c>
      <c r="EL306">
        <v>1560.664074074074</v>
      </c>
      <c r="EM306">
        <v>9.205351481481481</v>
      </c>
      <c r="EN306">
        <v>0.8431350740740741</v>
      </c>
      <c r="EO306">
        <v>0.8279237407407408</v>
      </c>
      <c r="EP306">
        <v>4.455037777777777</v>
      </c>
      <c r="EQ306">
        <v>4.195282592592593</v>
      </c>
      <c r="ER306">
        <v>2000.019259259259</v>
      </c>
      <c r="ES306">
        <v>0.9799948888888887</v>
      </c>
      <c r="ET306">
        <v>0.02000551111111111</v>
      </c>
      <c r="EU306">
        <v>0</v>
      </c>
      <c r="EV306">
        <v>201.5867407407407</v>
      </c>
      <c r="EW306">
        <v>5.00078</v>
      </c>
      <c r="EX306">
        <v>3964.3</v>
      </c>
      <c r="EY306">
        <v>16379.76666666666</v>
      </c>
      <c r="EZ306">
        <v>36.72666666666667</v>
      </c>
      <c r="FA306">
        <v>38.15714814814815</v>
      </c>
      <c r="FB306">
        <v>37.52292592592593</v>
      </c>
      <c r="FC306">
        <v>37.40944444444444</v>
      </c>
      <c r="FD306">
        <v>37.34937037037037</v>
      </c>
      <c r="FE306">
        <v>1955.10925925926</v>
      </c>
      <c r="FF306">
        <v>39.91</v>
      </c>
      <c r="FG306">
        <v>0</v>
      </c>
      <c r="FH306">
        <v>1679513251.6</v>
      </c>
      <c r="FI306">
        <v>0</v>
      </c>
      <c r="FJ306">
        <v>201.56784</v>
      </c>
      <c r="FK306">
        <v>0.7102307711941348</v>
      </c>
      <c r="FL306">
        <v>-3.723076935328062</v>
      </c>
      <c r="FM306">
        <v>3964.3092</v>
      </c>
      <c r="FN306">
        <v>15</v>
      </c>
      <c r="FO306">
        <v>0</v>
      </c>
      <c r="FP306" t="s">
        <v>431</v>
      </c>
      <c r="FQ306">
        <v>1679456443.1</v>
      </c>
      <c r="FR306">
        <v>1679456433.1</v>
      </c>
      <c r="FS306">
        <v>0</v>
      </c>
      <c r="FT306">
        <v>-0.109</v>
      </c>
      <c r="FU306">
        <v>0.019</v>
      </c>
      <c r="FV306">
        <v>-0.823</v>
      </c>
      <c r="FW306">
        <v>0.271</v>
      </c>
      <c r="FX306">
        <v>420</v>
      </c>
      <c r="FY306">
        <v>24</v>
      </c>
      <c r="FZ306">
        <v>0.71</v>
      </c>
      <c r="GA306">
        <v>0.25</v>
      </c>
      <c r="GB306">
        <v>-29.28175853658536</v>
      </c>
      <c r="GC306">
        <v>-0.8406668989547115</v>
      </c>
      <c r="GD306">
        <v>0.1430452239176943</v>
      </c>
      <c r="GE306">
        <v>0</v>
      </c>
      <c r="GF306">
        <v>0.1691592926829268</v>
      </c>
      <c r="GG306">
        <v>0.04818635540069641</v>
      </c>
      <c r="GH306">
        <v>0.01354885701460243</v>
      </c>
      <c r="GI306">
        <v>1</v>
      </c>
      <c r="GJ306">
        <v>1</v>
      </c>
      <c r="GK306">
        <v>2</v>
      </c>
      <c r="GL306" t="s">
        <v>432</v>
      </c>
      <c r="GM306">
        <v>3.10118</v>
      </c>
      <c r="GN306">
        <v>2.73541</v>
      </c>
      <c r="GO306">
        <v>0.210473</v>
      </c>
      <c r="GP306">
        <v>0.21284</v>
      </c>
      <c r="GQ306">
        <v>0.0541232</v>
      </c>
      <c r="GR306">
        <v>0.0541378</v>
      </c>
      <c r="GS306">
        <v>20339.3</v>
      </c>
      <c r="GT306">
        <v>20023.6</v>
      </c>
      <c r="GU306">
        <v>26297.9</v>
      </c>
      <c r="GV306">
        <v>25764.8</v>
      </c>
      <c r="GW306">
        <v>39967.5</v>
      </c>
      <c r="GX306">
        <v>37213.9</v>
      </c>
      <c r="GY306">
        <v>46018.2</v>
      </c>
      <c r="GZ306">
        <v>42551.3</v>
      </c>
      <c r="HA306">
        <v>1.92103</v>
      </c>
      <c r="HB306">
        <v>1.93878</v>
      </c>
      <c r="HC306">
        <v>0.0173301</v>
      </c>
      <c r="HD306">
        <v>0</v>
      </c>
      <c r="HE306">
        <v>19.6889</v>
      </c>
      <c r="HF306">
        <v>999.9</v>
      </c>
      <c r="HG306">
        <v>31.4</v>
      </c>
      <c r="HH306">
        <v>29.9</v>
      </c>
      <c r="HI306">
        <v>14.7885</v>
      </c>
      <c r="HJ306">
        <v>60.8334</v>
      </c>
      <c r="HK306">
        <v>25.8454</v>
      </c>
      <c r="HL306">
        <v>1</v>
      </c>
      <c r="HM306">
        <v>-0.103237</v>
      </c>
      <c r="HN306">
        <v>4.13885</v>
      </c>
      <c r="HO306">
        <v>20.2277</v>
      </c>
      <c r="HP306">
        <v>5.2137</v>
      </c>
      <c r="HQ306">
        <v>11.98</v>
      </c>
      <c r="HR306">
        <v>4.9643</v>
      </c>
      <c r="HS306">
        <v>3.27385</v>
      </c>
      <c r="HT306">
        <v>9999</v>
      </c>
      <c r="HU306">
        <v>9999</v>
      </c>
      <c r="HV306">
        <v>9999</v>
      </c>
      <c r="HW306">
        <v>936.9</v>
      </c>
      <c r="HX306">
        <v>1.86417</v>
      </c>
      <c r="HY306">
        <v>1.86015</v>
      </c>
      <c r="HZ306">
        <v>1.85837</v>
      </c>
      <c r="IA306">
        <v>1.85987</v>
      </c>
      <c r="IB306">
        <v>1.85989</v>
      </c>
      <c r="IC306">
        <v>1.8583</v>
      </c>
      <c r="ID306">
        <v>1.85732</v>
      </c>
      <c r="IE306">
        <v>1.85241</v>
      </c>
      <c r="IF306">
        <v>0</v>
      </c>
      <c r="IG306">
        <v>0</v>
      </c>
      <c r="IH306">
        <v>0</v>
      </c>
      <c r="II306">
        <v>0</v>
      </c>
      <c r="IJ306" t="s">
        <v>433</v>
      </c>
      <c r="IK306" t="s">
        <v>434</v>
      </c>
      <c r="IL306" t="s">
        <v>435</v>
      </c>
      <c r="IM306" t="s">
        <v>435</v>
      </c>
      <c r="IN306" t="s">
        <v>435</v>
      </c>
      <c r="IO306" t="s">
        <v>435</v>
      </c>
      <c r="IP306">
        <v>0</v>
      </c>
      <c r="IQ306">
        <v>100</v>
      </c>
      <c r="IR306">
        <v>100</v>
      </c>
      <c r="IS306">
        <v>-1.25</v>
      </c>
      <c r="IT306">
        <v>0.0275</v>
      </c>
      <c r="IU306">
        <v>-0.3228139330668147</v>
      </c>
      <c r="IV306">
        <v>-0.001399286051689175</v>
      </c>
      <c r="IW306">
        <v>1.297619083215453E-06</v>
      </c>
      <c r="IX306">
        <v>-4.997941095464379E-10</v>
      </c>
      <c r="IY306">
        <v>-0.005634625857734406</v>
      </c>
      <c r="IZ306">
        <v>-0.003512179546530375</v>
      </c>
      <c r="JA306">
        <v>0.0008073039280847738</v>
      </c>
      <c r="JB306">
        <v>-5.485301315548657E-06</v>
      </c>
      <c r="JC306">
        <v>2</v>
      </c>
      <c r="JD306">
        <v>1997</v>
      </c>
      <c r="JE306">
        <v>1</v>
      </c>
      <c r="JF306">
        <v>25</v>
      </c>
      <c r="JG306">
        <v>947.1</v>
      </c>
      <c r="JH306">
        <v>947.3</v>
      </c>
      <c r="JI306">
        <v>3.32886</v>
      </c>
      <c r="JJ306">
        <v>2.60498</v>
      </c>
      <c r="JK306">
        <v>1.49658</v>
      </c>
      <c r="JL306">
        <v>2.39014</v>
      </c>
      <c r="JM306">
        <v>1.54907</v>
      </c>
      <c r="JN306">
        <v>2.35718</v>
      </c>
      <c r="JO306">
        <v>34.7608</v>
      </c>
      <c r="JP306">
        <v>24.1751</v>
      </c>
      <c r="JQ306">
        <v>18</v>
      </c>
      <c r="JR306">
        <v>489.414</v>
      </c>
      <c r="JS306">
        <v>512.723</v>
      </c>
      <c r="JT306">
        <v>15.208</v>
      </c>
      <c r="JU306">
        <v>25.8254</v>
      </c>
      <c r="JV306">
        <v>29.9997</v>
      </c>
      <c r="JW306">
        <v>25.9982</v>
      </c>
      <c r="JX306">
        <v>25.9664</v>
      </c>
      <c r="JY306">
        <v>66.7949</v>
      </c>
      <c r="JZ306">
        <v>32.6711</v>
      </c>
      <c r="KA306">
        <v>29.0984</v>
      </c>
      <c r="KB306">
        <v>15.2126</v>
      </c>
      <c r="KC306">
        <v>1603.11</v>
      </c>
      <c r="KD306">
        <v>9.27467</v>
      </c>
      <c r="KE306">
        <v>100.538</v>
      </c>
      <c r="KF306">
        <v>100.947</v>
      </c>
    </row>
    <row r="307" spans="1:292">
      <c r="A307">
        <v>289</v>
      </c>
      <c r="B307">
        <v>1679515596.5</v>
      </c>
      <c r="C307">
        <v>7009</v>
      </c>
      <c r="D307" t="s">
        <v>1012</v>
      </c>
      <c r="E307" t="s">
        <v>1013</v>
      </c>
      <c r="F307">
        <v>5</v>
      </c>
      <c r="G307" t="s">
        <v>821</v>
      </c>
      <c r="H307">
        <v>1679515588.75</v>
      </c>
      <c r="I307">
        <f>(J307)/1000</f>
        <v>0</v>
      </c>
      <c r="J307">
        <f>IF(DO307, AM307, AG307)</f>
        <v>0</v>
      </c>
      <c r="K307">
        <f>IF(DO307, AH307, AF307)</f>
        <v>0</v>
      </c>
      <c r="L307">
        <f>DQ307 - IF(AT307&gt;1, K307*DK307*100.0/(AV307*EE307), 0)</f>
        <v>0</v>
      </c>
      <c r="M307">
        <f>((S307-I307/2)*L307-K307)/(S307+I307/2)</f>
        <v>0</v>
      </c>
      <c r="N307">
        <f>M307*(DX307+DY307)/1000.0</f>
        <v>0</v>
      </c>
      <c r="O307">
        <f>(DQ307 - IF(AT307&gt;1, K307*DK307*100.0/(AV307*EE307), 0))*(DX307+DY307)/1000.0</f>
        <v>0</v>
      </c>
      <c r="P307">
        <f>2.0/((1/R307-1/Q307)+SIGN(R307)*SQRT((1/R307-1/Q307)*(1/R307-1/Q307) + 4*DL307/((DL307+1)*(DL307+1))*(2*1/R307*1/Q307-1/Q307*1/Q307)))</f>
        <v>0</v>
      </c>
      <c r="Q307">
        <f>IF(LEFT(DM307,1)&lt;&gt;"0",IF(LEFT(DM307,1)="1",3.0,DN307),$D$5+$E$5*(EE307*DX307/($K$5*1000))+$F$5*(EE307*DX307/($K$5*1000))*MAX(MIN(DK307,$J$5),$I$5)*MAX(MIN(DK307,$J$5),$I$5)+$G$5*MAX(MIN(DK307,$J$5),$I$5)*(EE307*DX307/($K$5*1000))+$H$5*(EE307*DX307/($K$5*1000))*(EE307*DX307/($K$5*1000)))</f>
        <v>0</v>
      </c>
      <c r="R307">
        <f>I307*(1000-(1000*0.61365*exp(17.502*V307/(240.97+V307))/(DX307+DY307)+DS307)/2)/(1000*0.61365*exp(17.502*V307/(240.97+V307))/(DX307+DY307)-DS307)</f>
        <v>0</v>
      </c>
      <c r="S307">
        <f>1/((DL307+1)/(P307/1.6)+1/(Q307/1.37)) + DL307/((DL307+1)/(P307/1.6) + DL307/(Q307/1.37))</f>
        <v>0</v>
      </c>
      <c r="T307">
        <f>(DG307*DJ307)</f>
        <v>0</v>
      </c>
      <c r="U307">
        <f>(DZ307+(T307+2*0.95*5.67E-8*(((DZ307+$B$9)+273)^4-(DZ307+273)^4)-44100*I307)/(1.84*29.3*Q307+8*0.95*5.67E-8*(DZ307+273)^3))</f>
        <v>0</v>
      </c>
      <c r="V307">
        <f>($C$9*EA307+$D$9*EB307+$E$9*U307)</f>
        <v>0</v>
      </c>
      <c r="W307">
        <f>0.61365*exp(17.502*V307/(240.97+V307))</f>
        <v>0</v>
      </c>
      <c r="X307">
        <f>(Y307/Z307*100)</f>
        <v>0</v>
      </c>
      <c r="Y307">
        <f>DS307*(DX307+DY307)/1000</f>
        <v>0</v>
      </c>
      <c r="Z307">
        <f>0.61365*exp(17.502*DZ307/(240.97+DZ307))</f>
        <v>0</v>
      </c>
      <c r="AA307">
        <f>(W307-DS307*(DX307+DY307)/1000)</f>
        <v>0</v>
      </c>
      <c r="AB307">
        <f>(-I307*44100)</f>
        <v>0</v>
      </c>
      <c r="AC307">
        <f>2*29.3*Q307*0.92*(DZ307-V307)</f>
        <v>0</v>
      </c>
      <c r="AD307">
        <f>2*0.95*5.67E-8*(((DZ307+$B$9)+273)^4-(V307+273)^4)</f>
        <v>0</v>
      </c>
      <c r="AE307">
        <f>T307+AD307+AB307+AC307</f>
        <v>0</v>
      </c>
      <c r="AF307">
        <f>DW307*AT307*(DR307-DQ307*(1000-AT307*DT307)/(1000-AT307*DS307))/(100*DK307)</f>
        <v>0</v>
      </c>
      <c r="AG307">
        <f>1000*DW307*AT307*(DS307-DT307)/(100*DK307*(1000-AT307*DS307))</f>
        <v>0</v>
      </c>
      <c r="AH307">
        <f>(AI307 - AJ307 - DX307*1E3/(8.314*(DZ307+273.15)) * AL307/DW307 * AK307) * DW307/(100*DK307) * (1000 - DT307)/1000</f>
        <v>0</v>
      </c>
      <c r="AI307">
        <v>430.3407957461818</v>
      </c>
      <c r="AJ307">
        <v>426.387818181818</v>
      </c>
      <c r="AK307">
        <v>-0.0001644351206302155</v>
      </c>
      <c r="AL307">
        <v>67.30913549146528</v>
      </c>
      <c r="AM307">
        <f>(AO307 - AN307 + DX307*1E3/(8.314*(DZ307+273.15)) * AQ307/DW307 * AP307) * DW307/(100*DK307) * 1000/(1000 - AO307)</f>
        <v>0</v>
      </c>
      <c r="AN307">
        <v>23.97136789962977</v>
      </c>
      <c r="AO307">
        <v>24.30003454545454</v>
      </c>
      <c r="AP307">
        <v>-8.184670466006934E-07</v>
      </c>
      <c r="AQ307">
        <v>94.11788988098148</v>
      </c>
      <c r="AR307">
        <v>0</v>
      </c>
      <c r="AS307">
        <v>0</v>
      </c>
      <c r="AT307">
        <f>IF(AR307*$H$15&gt;=AV307,1.0,(AV307/(AV307-AR307*$H$15)))</f>
        <v>0</v>
      </c>
      <c r="AU307">
        <f>(AT307-1)*100</f>
        <v>0</v>
      </c>
      <c r="AV307">
        <f>MAX(0,($B$15+$C$15*EE307)/(1+$D$15*EE307)*DX307/(DZ307+273)*$E$15)</f>
        <v>0</v>
      </c>
      <c r="AW307" t="s">
        <v>429</v>
      </c>
      <c r="AX307" t="s">
        <v>429</v>
      </c>
      <c r="AY307">
        <v>0</v>
      </c>
      <c r="AZ307">
        <v>0</v>
      </c>
      <c r="BA307">
        <f>1-AY307/AZ307</f>
        <v>0</v>
      </c>
      <c r="BB307">
        <v>0</v>
      </c>
      <c r="BC307" t="s">
        <v>429</v>
      </c>
      <c r="BD307" t="s">
        <v>429</v>
      </c>
      <c r="BE307">
        <v>0</v>
      </c>
      <c r="BF307">
        <v>0</v>
      </c>
      <c r="BG307">
        <f>1-BE307/BF307</f>
        <v>0</v>
      </c>
      <c r="BH307">
        <v>0.5</v>
      </c>
      <c r="BI307">
        <f>DH307</f>
        <v>0</v>
      </c>
      <c r="BJ307">
        <f>K307</f>
        <v>0</v>
      </c>
      <c r="BK307">
        <f>BG307*BH307*BI307</f>
        <v>0</v>
      </c>
      <c r="BL307">
        <f>(BJ307-BB307)/BI307</f>
        <v>0</v>
      </c>
      <c r="BM307">
        <f>(AZ307-BF307)/BF307</f>
        <v>0</v>
      </c>
      <c r="BN307">
        <f>AY307/(BA307+AY307/BF307)</f>
        <v>0</v>
      </c>
      <c r="BO307" t="s">
        <v>429</v>
      </c>
      <c r="BP307">
        <v>0</v>
      </c>
      <c r="BQ307">
        <f>IF(BP307&lt;&gt;0, BP307, BN307)</f>
        <v>0</v>
      </c>
      <c r="BR307">
        <f>1-BQ307/BF307</f>
        <v>0</v>
      </c>
      <c r="BS307">
        <f>(BF307-BE307)/(BF307-BQ307)</f>
        <v>0</v>
      </c>
      <c r="BT307">
        <f>(AZ307-BF307)/(AZ307-BQ307)</f>
        <v>0</v>
      </c>
      <c r="BU307">
        <f>(BF307-BE307)/(BF307-AY307)</f>
        <v>0</v>
      </c>
      <c r="BV307">
        <f>(AZ307-BF307)/(AZ307-AY307)</f>
        <v>0</v>
      </c>
      <c r="BW307">
        <f>(BS307*BQ307/BE307)</f>
        <v>0</v>
      </c>
      <c r="BX307">
        <f>(1-BW307)</f>
        <v>0</v>
      </c>
      <c r="DG307">
        <f>$B$13*EF307+$C$13*EG307+$F$13*ER307*(1-EU307)</f>
        <v>0</v>
      </c>
      <c r="DH307">
        <f>DG307*DI307</f>
        <v>0</v>
      </c>
      <c r="DI307">
        <f>($B$13*$D$11+$C$13*$D$11+$F$13*((FE307+EW307)/MAX(FE307+EW307+FF307, 0.1)*$I$11+FF307/MAX(FE307+EW307+FF307, 0.1)*$J$11))/($B$13+$C$13+$F$13)</f>
        <v>0</v>
      </c>
      <c r="DJ307">
        <f>($B$13*$K$11+$C$13*$K$11+$F$13*((FE307+EW307)/MAX(FE307+EW307+FF307, 0.1)*$P$11+FF307/MAX(FE307+EW307+FF307, 0.1)*$Q$11))/($B$13+$C$13+$F$13)</f>
        <v>0</v>
      </c>
      <c r="DK307">
        <v>2.18</v>
      </c>
      <c r="DL307">
        <v>0.5</v>
      </c>
      <c r="DM307" t="s">
        <v>430</v>
      </c>
      <c r="DN307">
        <v>2</v>
      </c>
      <c r="DO307" t="b">
        <v>1</v>
      </c>
      <c r="DP307">
        <v>1679515588.75</v>
      </c>
      <c r="DQ307">
        <v>416.0474333333333</v>
      </c>
      <c r="DR307">
        <v>419.9470000000001</v>
      </c>
      <c r="DS307">
        <v>24.30227333333333</v>
      </c>
      <c r="DT307">
        <v>23.97194333333334</v>
      </c>
      <c r="DU307">
        <v>416.7641</v>
      </c>
      <c r="DV307">
        <v>24.00294000000001</v>
      </c>
      <c r="DW307">
        <v>500.0082666666668</v>
      </c>
      <c r="DX307">
        <v>89.85150666666667</v>
      </c>
      <c r="DY307">
        <v>0.09999701333333334</v>
      </c>
      <c r="DZ307">
        <v>26.33756</v>
      </c>
      <c r="EA307">
        <v>27.48433333333333</v>
      </c>
      <c r="EB307">
        <v>999.9000000000002</v>
      </c>
      <c r="EC307">
        <v>0</v>
      </c>
      <c r="ED307">
        <v>0</v>
      </c>
      <c r="EE307">
        <v>10000.26466666666</v>
      </c>
      <c r="EF307">
        <v>0</v>
      </c>
      <c r="EG307">
        <v>12.4464</v>
      </c>
      <c r="EH307">
        <v>-3.899714</v>
      </c>
      <c r="EI307">
        <v>426.4101333333334</v>
      </c>
      <c r="EJ307">
        <v>430.2612666666667</v>
      </c>
      <c r="EK307">
        <v>0.3303232</v>
      </c>
      <c r="EL307">
        <v>419.9470000000001</v>
      </c>
      <c r="EM307">
        <v>23.97194333333334</v>
      </c>
      <c r="EN307">
        <v>2.183595333333334</v>
      </c>
      <c r="EO307">
        <v>2.153916666666666</v>
      </c>
      <c r="EP307">
        <v>18.84246666666667</v>
      </c>
      <c r="EQ307">
        <v>18.62361666666667</v>
      </c>
      <c r="ER307">
        <v>2000.055000000001</v>
      </c>
      <c r="ES307">
        <v>0.9799966999999997</v>
      </c>
      <c r="ET307">
        <v>0.02000365999999999</v>
      </c>
      <c r="EU307">
        <v>0</v>
      </c>
      <c r="EV307">
        <v>190.319</v>
      </c>
      <c r="EW307">
        <v>5.00078</v>
      </c>
      <c r="EX307">
        <v>3749.437666666667</v>
      </c>
      <c r="EY307">
        <v>16380.05666666667</v>
      </c>
      <c r="EZ307">
        <v>36.77893333333333</v>
      </c>
      <c r="FA307">
        <v>37.854</v>
      </c>
      <c r="FB307">
        <v>37.74553333333333</v>
      </c>
      <c r="FC307">
        <v>37.32486666666667</v>
      </c>
      <c r="FD307">
        <v>38.17046666666666</v>
      </c>
      <c r="FE307">
        <v>1955.145</v>
      </c>
      <c r="FF307">
        <v>39.91</v>
      </c>
      <c r="FG307">
        <v>0</v>
      </c>
      <c r="FH307">
        <v>1679515579</v>
      </c>
      <c r="FI307">
        <v>0</v>
      </c>
      <c r="FJ307">
        <v>190.3348076923077</v>
      </c>
      <c r="FK307">
        <v>-0.1931965916156258</v>
      </c>
      <c r="FL307">
        <v>0.4020512849898416</v>
      </c>
      <c r="FM307">
        <v>3749.400769230769</v>
      </c>
      <c r="FN307">
        <v>15</v>
      </c>
      <c r="FO307">
        <v>0</v>
      </c>
      <c r="FP307" t="s">
        <v>431</v>
      </c>
      <c r="FQ307">
        <v>1679456443.1</v>
      </c>
      <c r="FR307">
        <v>1679456433.1</v>
      </c>
      <c r="FS307">
        <v>0</v>
      </c>
      <c r="FT307">
        <v>-0.109</v>
      </c>
      <c r="FU307">
        <v>0.019</v>
      </c>
      <c r="FV307">
        <v>-0.823</v>
      </c>
      <c r="FW307">
        <v>0.271</v>
      </c>
      <c r="FX307">
        <v>420</v>
      </c>
      <c r="FY307">
        <v>24</v>
      </c>
      <c r="FZ307">
        <v>0.71</v>
      </c>
      <c r="GA307">
        <v>0.25</v>
      </c>
      <c r="GB307">
        <v>-3.901966</v>
      </c>
      <c r="GC307">
        <v>-0.1485208255159421</v>
      </c>
      <c r="GD307">
        <v>0.05062334598779501</v>
      </c>
      <c r="GE307">
        <v>0</v>
      </c>
      <c r="GF307">
        <v>0.330773075</v>
      </c>
      <c r="GG307">
        <v>-0.007555913696060393</v>
      </c>
      <c r="GH307">
        <v>0.001446056644594184</v>
      </c>
      <c r="GI307">
        <v>1</v>
      </c>
      <c r="GJ307">
        <v>1</v>
      </c>
      <c r="GK307">
        <v>2</v>
      </c>
      <c r="GL307" t="s">
        <v>432</v>
      </c>
      <c r="GM307">
        <v>3.10461</v>
      </c>
      <c r="GN307">
        <v>2.73534</v>
      </c>
      <c r="GO307">
        <v>0.08769979999999999</v>
      </c>
      <c r="GP307">
        <v>0.08826349999999999</v>
      </c>
      <c r="GQ307">
        <v>0.109019</v>
      </c>
      <c r="GR307">
        <v>0.109347</v>
      </c>
      <c r="GS307">
        <v>23518.8</v>
      </c>
      <c r="GT307">
        <v>23207.3</v>
      </c>
      <c r="GU307">
        <v>26315.6</v>
      </c>
      <c r="GV307">
        <v>25779.8</v>
      </c>
      <c r="GW307">
        <v>37627.7</v>
      </c>
      <c r="GX307">
        <v>35028.1</v>
      </c>
      <c r="GY307">
        <v>46048</v>
      </c>
      <c r="GZ307">
        <v>42573.7</v>
      </c>
      <c r="HA307">
        <v>1.9281</v>
      </c>
      <c r="HB307">
        <v>1.9766</v>
      </c>
      <c r="HC307">
        <v>0.121191</v>
      </c>
      <c r="HD307">
        <v>0</v>
      </c>
      <c r="HE307">
        <v>25.503</v>
      </c>
      <c r="HF307">
        <v>999.9</v>
      </c>
      <c r="HG307">
        <v>54.8</v>
      </c>
      <c r="HH307">
        <v>29.3</v>
      </c>
      <c r="HI307">
        <v>24.9606</v>
      </c>
      <c r="HJ307">
        <v>60.5571</v>
      </c>
      <c r="HK307">
        <v>25.3926</v>
      </c>
      <c r="HL307">
        <v>1</v>
      </c>
      <c r="HM307">
        <v>-0.164291</v>
      </c>
      <c r="HN307">
        <v>-0.172034</v>
      </c>
      <c r="HO307">
        <v>20.2756</v>
      </c>
      <c r="HP307">
        <v>5.21984</v>
      </c>
      <c r="HQ307">
        <v>11.9781</v>
      </c>
      <c r="HR307">
        <v>4.9652</v>
      </c>
      <c r="HS307">
        <v>3.2744</v>
      </c>
      <c r="HT307">
        <v>9999</v>
      </c>
      <c r="HU307">
        <v>9999</v>
      </c>
      <c r="HV307">
        <v>9999</v>
      </c>
      <c r="HW307">
        <v>937.6</v>
      </c>
      <c r="HX307">
        <v>1.86415</v>
      </c>
      <c r="HY307">
        <v>1.86011</v>
      </c>
      <c r="HZ307">
        <v>1.85832</v>
      </c>
      <c r="IA307">
        <v>1.85987</v>
      </c>
      <c r="IB307">
        <v>1.85989</v>
      </c>
      <c r="IC307">
        <v>1.85825</v>
      </c>
      <c r="ID307">
        <v>1.85731</v>
      </c>
      <c r="IE307">
        <v>1.85238</v>
      </c>
      <c r="IF307">
        <v>0</v>
      </c>
      <c r="IG307">
        <v>0</v>
      </c>
      <c r="IH307">
        <v>0</v>
      </c>
      <c r="II307">
        <v>0</v>
      </c>
      <c r="IJ307" t="s">
        <v>433</v>
      </c>
      <c r="IK307" t="s">
        <v>434</v>
      </c>
      <c r="IL307" t="s">
        <v>435</v>
      </c>
      <c r="IM307" t="s">
        <v>435</v>
      </c>
      <c r="IN307" t="s">
        <v>435</v>
      </c>
      <c r="IO307" t="s">
        <v>435</v>
      </c>
      <c r="IP307">
        <v>0</v>
      </c>
      <c r="IQ307">
        <v>100</v>
      </c>
      <c r="IR307">
        <v>100</v>
      </c>
      <c r="IS307">
        <v>-0.716</v>
      </c>
      <c r="IT307">
        <v>0.2993</v>
      </c>
      <c r="IU307">
        <v>-0.3228139330668147</v>
      </c>
      <c r="IV307">
        <v>-0.001399286051689175</v>
      </c>
      <c r="IW307">
        <v>1.297619083215453E-06</v>
      </c>
      <c r="IX307">
        <v>-4.997941095464379E-10</v>
      </c>
      <c r="IY307">
        <v>-0.005634625857734406</v>
      </c>
      <c r="IZ307">
        <v>-0.003512179546530375</v>
      </c>
      <c r="JA307">
        <v>0.0008073039280847738</v>
      </c>
      <c r="JB307">
        <v>-5.485301315548657E-06</v>
      </c>
      <c r="JC307">
        <v>2</v>
      </c>
      <c r="JD307">
        <v>1997</v>
      </c>
      <c r="JE307">
        <v>1</v>
      </c>
      <c r="JF307">
        <v>25</v>
      </c>
      <c r="JG307">
        <v>985.9</v>
      </c>
      <c r="JH307">
        <v>986.1</v>
      </c>
      <c r="JI307">
        <v>1.14868</v>
      </c>
      <c r="JJ307">
        <v>2.62817</v>
      </c>
      <c r="JK307">
        <v>1.49658</v>
      </c>
      <c r="JL307">
        <v>2.39258</v>
      </c>
      <c r="JM307">
        <v>1.54907</v>
      </c>
      <c r="JN307">
        <v>2.32056</v>
      </c>
      <c r="JO307">
        <v>34.5777</v>
      </c>
      <c r="JP307">
        <v>24.1926</v>
      </c>
      <c r="JQ307">
        <v>18</v>
      </c>
      <c r="JR307">
        <v>488.399</v>
      </c>
      <c r="JS307">
        <v>532.335</v>
      </c>
      <c r="JT307">
        <v>25.0738</v>
      </c>
      <c r="JU307">
        <v>25.2676</v>
      </c>
      <c r="JV307">
        <v>29.9998</v>
      </c>
      <c r="JW307">
        <v>25.3731</v>
      </c>
      <c r="JX307">
        <v>25.3294</v>
      </c>
      <c r="JY307">
        <v>23.0218</v>
      </c>
      <c r="JZ307">
        <v>4.15079</v>
      </c>
      <c r="KA307">
        <v>100</v>
      </c>
      <c r="KB307">
        <v>25.0774</v>
      </c>
      <c r="KC307">
        <v>413.272</v>
      </c>
      <c r="KD307">
        <v>24.0252</v>
      </c>
      <c r="KE307">
        <v>100.604</v>
      </c>
      <c r="KF307">
        <v>101.003</v>
      </c>
    </row>
    <row r="308" spans="1:292">
      <c r="A308">
        <v>290</v>
      </c>
      <c r="B308">
        <v>1679515601.5</v>
      </c>
      <c r="C308">
        <v>7014</v>
      </c>
      <c r="D308" t="s">
        <v>1014</v>
      </c>
      <c r="E308" t="s">
        <v>1015</v>
      </c>
      <c r="F308">
        <v>5</v>
      </c>
      <c r="G308" t="s">
        <v>821</v>
      </c>
      <c r="H308">
        <v>1679515593.655172</v>
      </c>
      <c r="I308">
        <f>(J308)/1000</f>
        <v>0</v>
      </c>
      <c r="J308">
        <f>IF(DO308, AM308, AG308)</f>
        <v>0</v>
      </c>
      <c r="K308">
        <f>IF(DO308, AH308, AF308)</f>
        <v>0</v>
      </c>
      <c r="L308">
        <f>DQ308 - IF(AT308&gt;1, K308*DK308*100.0/(AV308*EE308), 0)</f>
        <v>0</v>
      </c>
      <c r="M308">
        <f>((S308-I308/2)*L308-K308)/(S308+I308/2)</f>
        <v>0</v>
      </c>
      <c r="N308">
        <f>M308*(DX308+DY308)/1000.0</f>
        <v>0</v>
      </c>
      <c r="O308">
        <f>(DQ308 - IF(AT308&gt;1, K308*DK308*100.0/(AV308*EE308), 0))*(DX308+DY308)/1000.0</f>
        <v>0</v>
      </c>
      <c r="P308">
        <f>2.0/((1/R308-1/Q308)+SIGN(R308)*SQRT((1/R308-1/Q308)*(1/R308-1/Q308) + 4*DL308/((DL308+1)*(DL308+1))*(2*1/R308*1/Q308-1/Q308*1/Q308)))</f>
        <v>0</v>
      </c>
      <c r="Q308">
        <f>IF(LEFT(DM308,1)&lt;&gt;"0",IF(LEFT(DM308,1)="1",3.0,DN308),$D$5+$E$5*(EE308*DX308/($K$5*1000))+$F$5*(EE308*DX308/($K$5*1000))*MAX(MIN(DK308,$J$5),$I$5)*MAX(MIN(DK308,$J$5),$I$5)+$G$5*MAX(MIN(DK308,$J$5),$I$5)*(EE308*DX308/($K$5*1000))+$H$5*(EE308*DX308/($K$5*1000))*(EE308*DX308/($K$5*1000)))</f>
        <v>0</v>
      </c>
      <c r="R308">
        <f>I308*(1000-(1000*0.61365*exp(17.502*V308/(240.97+V308))/(DX308+DY308)+DS308)/2)/(1000*0.61365*exp(17.502*V308/(240.97+V308))/(DX308+DY308)-DS308)</f>
        <v>0</v>
      </c>
      <c r="S308">
        <f>1/((DL308+1)/(P308/1.6)+1/(Q308/1.37)) + DL308/((DL308+1)/(P308/1.6) + DL308/(Q308/1.37))</f>
        <v>0</v>
      </c>
      <c r="T308">
        <f>(DG308*DJ308)</f>
        <v>0</v>
      </c>
      <c r="U308">
        <f>(DZ308+(T308+2*0.95*5.67E-8*(((DZ308+$B$9)+273)^4-(DZ308+273)^4)-44100*I308)/(1.84*29.3*Q308+8*0.95*5.67E-8*(DZ308+273)^3))</f>
        <v>0</v>
      </c>
      <c r="V308">
        <f>($C$9*EA308+$D$9*EB308+$E$9*U308)</f>
        <v>0</v>
      </c>
      <c r="W308">
        <f>0.61365*exp(17.502*V308/(240.97+V308))</f>
        <v>0</v>
      </c>
      <c r="X308">
        <f>(Y308/Z308*100)</f>
        <v>0</v>
      </c>
      <c r="Y308">
        <f>DS308*(DX308+DY308)/1000</f>
        <v>0</v>
      </c>
      <c r="Z308">
        <f>0.61365*exp(17.502*DZ308/(240.97+DZ308))</f>
        <v>0</v>
      </c>
      <c r="AA308">
        <f>(W308-DS308*(DX308+DY308)/1000)</f>
        <v>0</v>
      </c>
      <c r="AB308">
        <f>(-I308*44100)</f>
        <v>0</v>
      </c>
      <c r="AC308">
        <f>2*29.3*Q308*0.92*(DZ308-V308)</f>
        <v>0</v>
      </c>
      <c r="AD308">
        <f>2*0.95*5.67E-8*(((DZ308+$B$9)+273)^4-(V308+273)^4)</f>
        <v>0</v>
      </c>
      <c r="AE308">
        <f>T308+AD308+AB308+AC308</f>
        <v>0</v>
      </c>
      <c r="AF308">
        <f>DW308*AT308*(DR308-DQ308*(1000-AT308*DT308)/(1000-AT308*DS308))/(100*DK308)</f>
        <v>0</v>
      </c>
      <c r="AG308">
        <f>1000*DW308*AT308*(DS308-DT308)/(100*DK308*(1000-AT308*DS308))</f>
        <v>0</v>
      </c>
      <c r="AH308">
        <f>(AI308 - AJ308 - DX308*1E3/(8.314*(DZ308+273.15)) * AL308/DW308 * AK308) * DW308/(100*DK308) * (1000 - DT308)/1000</f>
        <v>0</v>
      </c>
      <c r="AI308">
        <v>430.2270472605837</v>
      </c>
      <c r="AJ308">
        <v>426.3991696969696</v>
      </c>
      <c r="AK308">
        <v>0.002914038778564512</v>
      </c>
      <c r="AL308">
        <v>67.30913549146528</v>
      </c>
      <c r="AM308">
        <f>(AO308 - AN308 + DX308*1E3/(8.314*(DZ308+273.15)) * AQ308/DW308 * AP308) * DW308/(100*DK308) * 1000/(1000 - AO308)</f>
        <v>0</v>
      </c>
      <c r="AN308">
        <v>23.96988075225977</v>
      </c>
      <c r="AO308">
        <v>24.29979757575758</v>
      </c>
      <c r="AP308">
        <v>2.452349494902176E-06</v>
      </c>
      <c r="AQ308">
        <v>94.11788988098148</v>
      </c>
      <c r="AR308">
        <v>0</v>
      </c>
      <c r="AS308">
        <v>0</v>
      </c>
      <c r="AT308">
        <f>IF(AR308*$H$15&gt;=AV308,1.0,(AV308/(AV308-AR308*$H$15)))</f>
        <v>0</v>
      </c>
      <c r="AU308">
        <f>(AT308-1)*100</f>
        <v>0</v>
      </c>
      <c r="AV308">
        <f>MAX(0,($B$15+$C$15*EE308)/(1+$D$15*EE308)*DX308/(DZ308+273)*$E$15)</f>
        <v>0</v>
      </c>
      <c r="AW308" t="s">
        <v>429</v>
      </c>
      <c r="AX308" t="s">
        <v>429</v>
      </c>
      <c r="AY308">
        <v>0</v>
      </c>
      <c r="AZ308">
        <v>0</v>
      </c>
      <c r="BA308">
        <f>1-AY308/AZ308</f>
        <v>0</v>
      </c>
      <c r="BB308">
        <v>0</v>
      </c>
      <c r="BC308" t="s">
        <v>429</v>
      </c>
      <c r="BD308" t="s">
        <v>429</v>
      </c>
      <c r="BE308">
        <v>0</v>
      </c>
      <c r="BF308">
        <v>0</v>
      </c>
      <c r="BG308">
        <f>1-BE308/BF308</f>
        <v>0</v>
      </c>
      <c r="BH308">
        <v>0.5</v>
      </c>
      <c r="BI308">
        <f>DH308</f>
        <v>0</v>
      </c>
      <c r="BJ308">
        <f>K308</f>
        <v>0</v>
      </c>
      <c r="BK308">
        <f>BG308*BH308*BI308</f>
        <v>0</v>
      </c>
      <c r="BL308">
        <f>(BJ308-BB308)/BI308</f>
        <v>0</v>
      </c>
      <c r="BM308">
        <f>(AZ308-BF308)/BF308</f>
        <v>0</v>
      </c>
      <c r="BN308">
        <f>AY308/(BA308+AY308/BF308)</f>
        <v>0</v>
      </c>
      <c r="BO308" t="s">
        <v>429</v>
      </c>
      <c r="BP308">
        <v>0</v>
      </c>
      <c r="BQ308">
        <f>IF(BP308&lt;&gt;0, BP308, BN308)</f>
        <v>0</v>
      </c>
      <c r="BR308">
        <f>1-BQ308/BF308</f>
        <v>0</v>
      </c>
      <c r="BS308">
        <f>(BF308-BE308)/(BF308-BQ308)</f>
        <v>0</v>
      </c>
      <c r="BT308">
        <f>(AZ308-BF308)/(AZ308-BQ308)</f>
        <v>0</v>
      </c>
      <c r="BU308">
        <f>(BF308-BE308)/(BF308-AY308)</f>
        <v>0</v>
      </c>
      <c r="BV308">
        <f>(AZ308-BF308)/(AZ308-AY308)</f>
        <v>0</v>
      </c>
      <c r="BW308">
        <f>(BS308*BQ308/BE308)</f>
        <v>0</v>
      </c>
      <c r="BX308">
        <f>(1-BW308)</f>
        <v>0</v>
      </c>
      <c r="DG308">
        <f>$B$13*EF308+$C$13*EG308+$F$13*ER308*(1-EU308)</f>
        <v>0</v>
      </c>
      <c r="DH308">
        <f>DG308*DI308</f>
        <v>0</v>
      </c>
      <c r="DI308">
        <f>($B$13*$D$11+$C$13*$D$11+$F$13*((FE308+EW308)/MAX(FE308+EW308+FF308, 0.1)*$I$11+FF308/MAX(FE308+EW308+FF308, 0.1)*$J$11))/($B$13+$C$13+$F$13)</f>
        <v>0</v>
      </c>
      <c r="DJ308">
        <f>($B$13*$K$11+$C$13*$K$11+$F$13*((FE308+EW308)/MAX(FE308+EW308+FF308, 0.1)*$P$11+FF308/MAX(FE308+EW308+FF308, 0.1)*$Q$11))/($B$13+$C$13+$F$13)</f>
        <v>0</v>
      </c>
      <c r="DK308">
        <v>2.18</v>
      </c>
      <c r="DL308">
        <v>0.5</v>
      </c>
      <c r="DM308" t="s">
        <v>430</v>
      </c>
      <c r="DN308">
        <v>2</v>
      </c>
      <c r="DO308" t="b">
        <v>1</v>
      </c>
      <c r="DP308">
        <v>1679515593.655172</v>
      </c>
      <c r="DQ308">
        <v>416.0561034482758</v>
      </c>
      <c r="DR308">
        <v>419.7907586206898</v>
      </c>
      <c r="DS308">
        <v>24.30141724137931</v>
      </c>
      <c r="DT308">
        <v>23.97124482758621</v>
      </c>
      <c r="DU308">
        <v>416.7729310344827</v>
      </c>
      <c r="DV308">
        <v>24.00210344827586</v>
      </c>
      <c r="DW308">
        <v>499.9845172413793</v>
      </c>
      <c r="DX308">
        <v>89.85012068965518</v>
      </c>
      <c r="DY308">
        <v>0.09994193793103448</v>
      </c>
      <c r="DZ308">
        <v>26.33711724137931</v>
      </c>
      <c r="EA308">
        <v>27.48666206896552</v>
      </c>
      <c r="EB308">
        <v>999.9000000000002</v>
      </c>
      <c r="EC308">
        <v>0</v>
      </c>
      <c r="ED308">
        <v>0</v>
      </c>
      <c r="EE308">
        <v>9998.664482758621</v>
      </c>
      <c r="EF308">
        <v>0</v>
      </c>
      <c r="EG308">
        <v>12.4464</v>
      </c>
      <c r="EH308">
        <v>-3.73472275862069</v>
      </c>
      <c r="EI308">
        <v>426.4187586206897</v>
      </c>
      <c r="EJ308">
        <v>430.1008275862069</v>
      </c>
      <c r="EK308">
        <v>0.3301634482758621</v>
      </c>
      <c r="EL308">
        <v>419.7907586206898</v>
      </c>
      <c r="EM308">
        <v>23.97124482758621</v>
      </c>
      <c r="EN308">
        <v>2.183485172413793</v>
      </c>
      <c r="EO308">
        <v>2.153820344827586</v>
      </c>
      <c r="EP308">
        <v>18.84165172413793</v>
      </c>
      <c r="EQ308">
        <v>18.62290344827586</v>
      </c>
      <c r="ER308">
        <v>2000.021379310345</v>
      </c>
      <c r="ES308">
        <v>0.9799962413793101</v>
      </c>
      <c r="ET308">
        <v>0.02000413448275861</v>
      </c>
      <c r="EU308">
        <v>0</v>
      </c>
      <c r="EV308">
        <v>190.309</v>
      </c>
      <c r="EW308">
        <v>5.00078</v>
      </c>
      <c r="EX308">
        <v>3749.39</v>
      </c>
      <c r="EY308">
        <v>16379.78275862069</v>
      </c>
      <c r="EZ308">
        <v>36.76482758620689</v>
      </c>
      <c r="FA308">
        <v>37.84024137931033</v>
      </c>
      <c r="FB308">
        <v>37.81644827586207</v>
      </c>
      <c r="FC308">
        <v>37.32320689655172</v>
      </c>
      <c r="FD308">
        <v>38.16786206896551</v>
      </c>
      <c r="FE308">
        <v>1955.111379310345</v>
      </c>
      <c r="FF308">
        <v>39.91</v>
      </c>
      <c r="FG308">
        <v>0</v>
      </c>
      <c r="FH308">
        <v>1679515583.8</v>
      </c>
      <c r="FI308">
        <v>0</v>
      </c>
      <c r="FJ308">
        <v>190.3016153846154</v>
      </c>
      <c r="FK308">
        <v>-0.4274871961603148</v>
      </c>
      <c r="FL308">
        <v>-1.403418783628935</v>
      </c>
      <c r="FM308">
        <v>3749.394230769231</v>
      </c>
      <c r="FN308">
        <v>15</v>
      </c>
      <c r="FO308">
        <v>0</v>
      </c>
      <c r="FP308" t="s">
        <v>431</v>
      </c>
      <c r="FQ308">
        <v>1679456443.1</v>
      </c>
      <c r="FR308">
        <v>1679456433.1</v>
      </c>
      <c r="FS308">
        <v>0</v>
      </c>
      <c r="FT308">
        <v>-0.109</v>
      </c>
      <c r="FU308">
        <v>0.019</v>
      </c>
      <c r="FV308">
        <v>-0.823</v>
      </c>
      <c r="FW308">
        <v>0.271</v>
      </c>
      <c r="FX308">
        <v>420</v>
      </c>
      <c r="FY308">
        <v>24</v>
      </c>
      <c r="FZ308">
        <v>0.71</v>
      </c>
      <c r="GA308">
        <v>0.25</v>
      </c>
      <c r="GB308">
        <v>-3.85150375</v>
      </c>
      <c r="GC308">
        <v>0.5523695684803098</v>
      </c>
      <c r="GD308">
        <v>0.174227301056515</v>
      </c>
      <c r="GE308">
        <v>0</v>
      </c>
      <c r="GF308">
        <v>0.3305255</v>
      </c>
      <c r="GG308">
        <v>-0.002561245778612046</v>
      </c>
      <c r="GH308">
        <v>0.001322629710085175</v>
      </c>
      <c r="GI308">
        <v>1</v>
      </c>
      <c r="GJ308">
        <v>1</v>
      </c>
      <c r="GK308">
        <v>2</v>
      </c>
      <c r="GL308" t="s">
        <v>432</v>
      </c>
      <c r="GM308">
        <v>3.10463</v>
      </c>
      <c r="GN308">
        <v>2.7352</v>
      </c>
      <c r="GO308">
        <v>0.0876849</v>
      </c>
      <c r="GP308">
        <v>0.0878442</v>
      </c>
      <c r="GQ308">
        <v>0.109018</v>
      </c>
      <c r="GR308">
        <v>0.109346</v>
      </c>
      <c r="GS308">
        <v>23519.3</v>
      </c>
      <c r="GT308">
        <v>23218.2</v>
      </c>
      <c r="GU308">
        <v>26315.7</v>
      </c>
      <c r="GV308">
        <v>25780</v>
      </c>
      <c r="GW308">
        <v>37628.1</v>
      </c>
      <c r="GX308">
        <v>35028.4</v>
      </c>
      <c r="GY308">
        <v>46048.4</v>
      </c>
      <c r="GZ308">
        <v>42574</v>
      </c>
      <c r="HA308">
        <v>1.9281</v>
      </c>
      <c r="HB308">
        <v>1.97655</v>
      </c>
      <c r="HC308">
        <v>0.121526</v>
      </c>
      <c r="HD308">
        <v>0</v>
      </c>
      <c r="HE308">
        <v>25.4992</v>
      </c>
      <c r="HF308">
        <v>999.9</v>
      </c>
      <c r="HG308">
        <v>54.8</v>
      </c>
      <c r="HH308">
        <v>29.3</v>
      </c>
      <c r="HI308">
        <v>24.9552</v>
      </c>
      <c r="HJ308">
        <v>60.3571</v>
      </c>
      <c r="HK308">
        <v>25.3886</v>
      </c>
      <c r="HL308">
        <v>1</v>
      </c>
      <c r="HM308">
        <v>-0.164632</v>
      </c>
      <c r="HN308">
        <v>-0.183908</v>
      </c>
      <c r="HO308">
        <v>20.2751</v>
      </c>
      <c r="HP308">
        <v>5.21624</v>
      </c>
      <c r="HQ308">
        <v>11.9769</v>
      </c>
      <c r="HR308">
        <v>4.96485</v>
      </c>
      <c r="HS308">
        <v>3.27387</v>
      </c>
      <c r="HT308">
        <v>9999</v>
      </c>
      <c r="HU308">
        <v>9999</v>
      </c>
      <c r="HV308">
        <v>9999</v>
      </c>
      <c r="HW308">
        <v>937.6</v>
      </c>
      <c r="HX308">
        <v>1.86412</v>
      </c>
      <c r="HY308">
        <v>1.86011</v>
      </c>
      <c r="HZ308">
        <v>1.85829</v>
      </c>
      <c r="IA308">
        <v>1.85987</v>
      </c>
      <c r="IB308">
        <v>1.85989</v>
      </c>
      <c r="IC308">
        <v>1.85824</v>
      </c>
      <c r="ID308">
        <v>1.8573</v>
      </c>
      <c r="IE308">
        <v>1.85236</v>
      </c>
      <c r="IF308">
        <v>0</v>
      </c>
      <c r="IG308">
        <v>0</v>
      </c>
      <c r="IH308">
        <v>0</v>
      </c>
      <c r="II308">
        <v>0</v>
      </c>
      <c r="IJ308" t="s">
        <v>433</v>
      </c>
      <c r="IK308" t="s">
        <v>434</v>
      </c>
      <c r="IL308" t="s">
        <v>435</v>
      </c>
      <c r="IM308" t="s">
        <v>435</v>
      </c>
      <c r="IN308" t="s">
        <v>435</v>
      </c>
      <c r="IO308" t="s">
        <v>435</v>
      </c>
      <c r="IP308">
        <v>0</v>
      </c>
      <c r="IQ308">
        <v>100</v>
      </c>
      <c r="IR308">
        <v>100</v>
      </c>
      <c r="IS308">
        <v>-0.717</v>
      </c>
      <c r="IT308">
        <v>0.2992</v>
      </c>
      <c r="IU308">
        <v>-0.3228139330668147</v>
      </c>
      <c r="IV308">
        <v>-0.001399286051689175</v>
      </c>
      <c r="IW308">
        <v>1.297619083215453E-06</v>
      </c>
      <c r="IX308">
        <v>-4.997941095464379E-10</v>
      </c>
      <c r="IY308">
        <v>-0.005634625857734406</v>
      </c>
      <c r="IZ308">
        <v>-0.003512179546530375</v>
      </c>
      <c r="JA308">
        <v>0.0008073039280847738</v>
      </c>
      <c r="JB308">
        <v>-5.485301315548657E-06</v>
      </c>
      <c r="JC308">
        <v>2</v>
      </c>
      <c r="JD308">
        <v>1997</v>
      </c>
      <c r="JE308">
        <v>1</v>
      </c>
      <c r="JF308">
        <v>25</v>
      </c>
      <c r="JG308">
        <v>986</v>
      </c>
      <c r="JH308">
        <v>986.1</v>
      </c>
      <c r="JI308">
        <v>1.12183</v>
      </c>
      <c r="JJ308">
        <v>2.62085</v>
      </c>
      <c r="JK308">
        <v>1.49658</v>
      </c>
      <c r="JL308">
        <v>2.39258</v>
      </c>
      <c r="JM308">
        <v>1.54907</v>
      </c>
      <c r="JN308">
        <v>2.43164</v>
      </c>
      <c r="JO308">
        <v>34.5549</v>
      </c>
      <c r="JP308">
        <v>24.2013</v>
      </c>
      <c r="JQ308">
        <v>18</v>
      </c>
      <c r="JR308">
        <v>488.394</v>
      </c>
      <c r="JS308">
        <v>532.28</v>
      </c>
      <c r="JT308">
        <v>25.0852</v>
      </c>
      <c r="JU308">
        <v>25.266</v>
      </c>
      <c r="JV308">
        <v>29.9999</v>
      </c>
      <c r="JW308">
        <v>25.3724</v>
      </c>
      <c r="JX308">
        <v>25.3273</v>
      </c>
      <c r="JY308">
        <v>22.5148</v>
      </c>
      <c r="JZ308">
        <v>4.15079</v>
      </c>
      <c r="KA308">
        <v>100</v>
      </c>
      <c r="KB308">
        <v>25.0883</v>
      </c>
      <c r="KC308">
        <v>399.888</v>
      </c>
      <c r="KD308">
        <v>24.0265</v>
      </c>
      <c r="KE308">
        <v>100.605</v>
      </c>
      <c r="KF308">
        <v>101.003</v>
      </c>
    </row>
    <row r="309" spans="1:292">
      <c r="A309">
        <v>291</v>
      </c>
      <c r="B309">
        <v>1679515606.5</v>
      </c>
      <c r="C309">
        <v>7019</v>
      </c>
      <c r="D309" t="s">
        <v>1016</v>
      </c>
      <c r="E309" t="s">
        <v>1017</v>
      </c>
      <c r="F309">
        <v>5</v>
      </c>
      <c r="G309" t="s">
        <v>821</v>
      </c>
      <c r="H309">
        <v>1679515598.732143</v>
      </c>
      <c r="I309">
        <f>(J309)/1000</f>
        <v>0</v>
      </c>
      <c r="J309">
        <f>IF(DO309, AM309, AG309)</f>
        <v>0</v>
      </c>
      <c r="K309">
        <f>IF(DO309, AH309, AF309)</f>
        <v>0</v>
      </c>
      <c r="L309">
        <f>DQ309 - IF(AT309&gt;1, K309*DK309*100.0/(AV309*EE309), 0)</f>
        <v>0</v>
      </c>
      <c r="M309">
        <f>((S309-I309/2)*L309-K309)/(S309+I309/2)</f>
        <v>0</v>
      </c>
      <c r="N309">
        <f>M309*(DX309+DY309)/1000.0</f>
        <v>0</v>
      </c>
      <c r="O309">
        <f>(DQ309 - IF(AT309&gt;1, K309*DK309*100.0/(AV309*EE309), 0))*(DX309+DY309)/1000.0</f>
        <v>0</v>
      </c>
      <c r="P309">
        <f>2.0/((1/R309-1/Q309)+SIGN(R309)*SQRT((1/R309-1/Q309)*(1/R309-1/Q309) + 4*DL309/((DL309+1)*(DL309+1))*(2*1/R309*1/Q309-1/Q309*1/Q309)))</f>
        <v>0</v>
      </c>
      <c r="Q309">
        <f>IF(LEFT(DM309,1)&lt;&gt;"0",IF(LEFT(DM309,1)="1",3.0,DN309),$D$5+$E$5*(EE309*DX309/($K$5*1000))+$F$5*(EE309*DX309/($K$5*1000))*MAX(MIN(DK309,$J$5),$I$5)*MAX(MIN(DK309,$J$5),$I$5)+$G$5*MAX(MIN(DK309,$J$5),$I$5)*(EE309*DX309/($K$5*1000))+$H$5*(EE309*DX309/($K$5*1000))*(EE309*DX309/($K$5*1000)))</f>
        <v>0</v>
      </c>
      <c r="R309">
        <f>I309*(1000-(1000*0.61365*exp(17.502*V309/(240.97+V309))/(DX309+DY309)+DS309)/2)/(1000*0.61365*exp(17.502*V309/(240.97+V309))/(DX309+DY309)-DS309)</f>
        <v>0</v>
      </c>
      <c r="S309">
        <f>1/((DL309+1)/(P309/1.6)+1/(Q309/1.37)) + DL309/((DL309+1)/(P309/1.6) + DL309/(Q309/1.37))</f>
        <v>0</v>
      </c>
      <c r="T309">
        <f>(DG309*DJ309)</f>
        <v>0</v>
      </c>
      <c r="U309">
        <f>(DZ309+(T309+2*0.95*5.67E-8*(((DZ309+$B$9)+273)^4-(DZ309+273)^4)-44100*I309)/(1.84*29.3*Q309+8*0.95*5.67E-8*(DZ309+273)^3))</f>
        <v>0</v>
      </c>
      <c r="V309">
        <f>($C$9*EA309+$D$9*EB309+$E$9*U309)</f>
        <v>0</v>
      </c>
      <c r="W309">
        <f>0.61365*exp(17.502*V309/(240.97+V309))</f>
        <v>0</v>
      </c>
      <c r="X309">
        <f>(Y309/Z309*100)</f>
        <v>0</v>
      </c>
      <c r="Y309">
        <f>DS309*(DX309+DY309)/1000</f>
        <v>0</v>
      </c>
      <c r="Z309">
        <f>0.61365*exp(17.502*DZ309/(240.97+DZ309))</f>
        <v>0</v>
      </c>
      <c r="AA309">
        <f>(W309-DS309*(DX309+DY309)/1000)</f>
        <v>0</v>
      </c>
      <c r="AB309">
        <f>(-I309*44100)</f>
        <v>0</v>
      </c>
      <c r="AC309">
        <f>2*29.3*Q309*0.92*(DZ309-V309)</f>
        <v>0</v>
      </c>
      <c r="AD309">
        <f>2*0.95*5.67E-8*(((DZ309+$B$9)+273)^4-(V309+273)^4)</f>
        <v>0</v>
      </c>
      <c r="AE309">
        <f>T309+AD309+AB309+AC309</f>
        <v>0</v>
      </c>
      <c r="AF309">
        <f>DW309*AT309*(DR309-DQ309*(1000-AT309*DT309)/(1000-AT309*DS309))/(100*DK309)</f>
        <v>0</v>
      </c>
      <c r="AG309">
        <f>1000*DW309*AT309*(DS309-DT309)/(100*DK309*(1000-AT309*DS309))</f>
        <v>0</v>
      </c>
      <c r="AH309">
        <f>(AI309 - AJ309 - DX309*1E3/(8.314*(DZ309+273.15)) * AL309/DW309 * AK309) * DW309/(100*DK309) * (1000 - DT309)/1000</f>
        <v>0</v>
      </c>
      <c r="AI309">
        <v>423.7373100365126</v>
      </c>
      <c r="AJ309">
        <v>423.3319212121211</v>
      </c>
      <c r="AK309">
        <v>-0.7076282884177232</v>
      </c>
      <c r="AL309">
        <v>67.30913549146528</v>
      </c>
      <c r="AM309">
        <f>(AO309 - AN309 + DX309*1E3/(8.314*(DZ309+273.15)) * AQ309/DW309 * AP309) * DW309/(100*DK309) * 1000/(1000 - AO309)</f>
        <v>0</v>
      </c>
      <c r="AN309">
        <v>23.96629848819255</v>
      </c>
      <c r="AO309">
        <v>24.29660424242422</v>
      </c>
      <c r="AP309">
        <v>-5.652062826532293E-06</v>
      </c>
      <c r="AQ309">
        <v>94.11788988098148</v>
      </c>
      <c r="AR309">
        <v>0</v>
      </c>
      <c r="AS309">
        <v>0</v>
      </c>
      <c r="AT309">
        <f>IF(AR309*$H$15&gt;=AV309,1.0,(AV309/(AV309-AR309*$H$15)))</f>
        <v>0</v>
      </c>
      <c r="AU309">
        <f>(AT309-1)*100</f>
        <v>0</v>
      </c>
      <c r="AV309">
        <f>MAX(0,($B$15+$C$15*EE309)/(1+$D$15*EE309)*DX309/(DZ309+273)*$E$15)</f>
        <v>0</v>
      </c>
      <c r="AW309" t="s">
        <v>429</v>
      </c>
      <c r="AX309" t="s">
        <v>429</v>
      </c>
      <c r="AY309">
        <v>0</v>
      </c>
      <c r="AZ309">
        <v>0</v>
      </c>
      <c r="BA309">
        <f>1-AY309/AZ309</f>
        <v>0</v>
      </c>
      <c r="BB309">
        <v>0</v>
      </c>
      <c r="BC309" t="s">
        <v>429</v>
      </c>
      <c r="BD309" t="s">
        <v>429</v>
      </c>
      <c r="BE309">
        <v>0</v>
      </c>
      <c r="BF309">
        <v>0</v>
      </c>
      <c r="BG309">
        <f>1-BE309/BF309</f>
        <v>0</v>
      </c>
      <c r="BH309">
        <v>0.5</v>
      </c>
      <c r="BI309">
        <f>DH309</f>
        <v>0</v>
      </c>
      <c r="BJ309">
        <f>K309</f>
        <v>0</v>
      </c>
      <c r="BK309">
        <f>BG309*BH309*BI309</f>
        <v>0</v>
      </c>
      <c r="BL309">
        <f>(BJ309-BB309)/BI309</f>
        <v>0</v>
      </c>
      <c r="BM309">
        <f>(AZ309-BF309)/BF309</f>
        <v>0</v>
      </c>
      <c r="BN309">
        <f>AY309/(BA309+AY309/BF309)</f>
        <v>0</v>
      </c>
      <c r="BO309" t="s">
        <v>429</v>
      </c>
      <c r="BP309">
        <v>0</v>
      </c>
      <c r="BQ309">
        <f>IF(BP309&lt;&gt;0, BP309, BN309)</f>
        <v>0</v>
      </c>
      <c r="BR309">
        <f>1-BQ309/BF309</f>
        <v>0</v>
      </c>
      <c r="BS309">
        <f>(BF309-BE309)/(BF309-BQ309)</f>
        <v>0</v>
      </c>
      <c r="BT309">
        <f>(AZ309-BF309)/(AZ309-BQ309)</f>
        <v>0</v>
      </c>
      <c r="BU309">
        <f>(BF309-BE309)/(BF309-AY309)</f>
        <v>0</v>
      </c>
      <c r="BV309">
        <f>(AZ309-BF309)/(AZ309-AY309)</f>
        <v>0</v>
      </c>
      <c r="BW309">
        <f>(BS309*BQ309/BE309)</f>
        <v>0</v>
      </c>
      <c r="BX309">
        <f>(1-BW309)</f>
        <v>0</v>
      </c>
      <c r="DG309">
        <f>$B$13*EF309+$C$13*EG309+$F$13*ER309*(1-EU309)</f>
        <v>0</v>
      </c>
      <c r="DH309">
        <f>DG309*DI309</f>
        <v>0</v>
      </c>
      <c r="DI309">
        <f>($B$13*$D$11+$C$13*$D$11+$F$13*((FE309+EW309)/MAX(FE309+EW309+FF309, 0.1)*$I$11+FF309/MAX(FE309+EW309+FF309, 0.1)*$J$11))/($B$13+$C$13+$F$13)</f>
        <v>0</v>
      </c>
      <c r="DJ309">
        <f>($B$13*$K$11+$C$13*$K$11+$F$13*((FE309+EW309)/MAX(FE309+EW309+FF309, 0.1)*$P$11+FF309/MAX(FE309+EW309+FF309, 0.1)*$Q$11))/($B$13+$C$13+$F$13)</f>
        <v>0</v>
      </c>
      <c r="DK309">
        <v>2.18</v>
      </c>
      <c r="DL309">
        <v>0.5</v>
      </c>
      <c r="DM309" t="s">
        <v>430</v>
      </c>
      <c r="DN309">
        <v>2</v>
      </c>
      <c r="DO309" t="b">
        <v>1</v>
      </c>
      <c r="DP309">
        <v>1679515598.732143</v>
      </c>
      <c r="DQ309">
        <v>415.6160357142857</v>
      </c>
      <c r="DR309">
        <v>417.16325</v>
      </c>
      <c r="DS309">
        <v>24.30015714285715</v>
      </c>
      <c r="DT309">
        <v>23.96906428571429</v>
      </c>
      <c r="DU309">
        <v>416.3326428571427</v>
      </c>
      <c r="DV309">
        <v>24.00088214285714</v>
      </c>
      <c r="DW309">
        <v>499.9502142857141</v>
      </c>
      <c r="DX309">
        <v>89.85013928571428</v>
      </c>
      <c r="DY309">
        <v>0.09992092142857144</v>
      </c>
      <c r="DZ309">
        <v>26.33729285714285</v>
      </c>
      <c r="EA309">
        <v>27.48850714285715</v>
      </c>
      <c r="EB309">
        <v>999.9000000000002</v>
      </c>
      <c r="EC309">
        <v>0</v>
      </c>
      <c r="ED309">
        <v>0</v>
      </c>
      <c r="EE309">
        <v>9995.646428571428</v>
      </c>
      <c r="EF309">
        <v>0</v>
      </c>
      <c r="EG309">
        <v>12.4464</v>
      </c>
      <c r="EH309">
        <v>-1.547150178571429</v>
      </c>
      <c r="EI309">
        <v>425.96725</v>
      </c>
      <c r="EJ309">
        <v>427.4077499999999</v>
      </c>
      <c r="EK309">
        <v>0.3310938928571429</v>
      </c>
      <c r="EL309">
        <v>417.16325</v>
      </c>
      <c r="EM309">
        <v>23.96906428571429</v>
      </c>
      <c r="EN309">
        <v>2.183373571428571</v>
      </c>
      <c r="EO309">
        <v>2.153624285714286</v>
      </c>
      <c r="EP309">
        <v>18.84083214285715</v>
      </c>
      <c r="EQ309">
        <v>18.62144285714286</v>
      </c>
      <c r="ER309">
        <v>1999.9875</v>
      </c>
      <c r="ES309">
        <v>0.9799957499999997</v>
      </c>
      <c r="ET309">
        <v>0.02000463214285714</v>
      </c>
      <c r="EU309">
        <v>0</v>
      </c>
      <c r="EV309">
        <v>190.28375</v>
      </c>
      <c r="EW309">
        <v>5.00078</v>
      </c>
      <c r="EX309">
        <v>3749.293214285714</v>
      </c>
      <c r="EY309">
        <v>16379.50357142857</v>
      </c>
      <c r="EZ309">
        <v>36.7475</v>
      </c>
      <c r="FA309">
        <v>37.83224999999999</v>
      </c>
      <c r="FB309">
        <v>37.78085714285714</v>
      </c>
      <c r="FC309">
        <v>37.30125</v>
      </c>
      <c r="FD309">
        <v>38.13378571428571</v>
      </c>
      <c r="FE309">
        <v>1955.0775</v>
      </c>
      <c r="FF309">
        <v>39.91</v>
      </c>
      <c r="FG309">
        <v>0</v>
      </c>
      <c r="FH309">
        <v>1679515589.2</v>
      </c>
      <c r="FI309">
        <v>0</v>
      </c>
      <c r="FJ309">
        <v>190.2954</v>
      </c>
      <c r="FK309">
        <v>0.1039230753212964</v>
      </c>
      <c r="FL309">
        <v>-0.6984615316914922</v>
      </c>
      <c r="FM309">
        <v>3749.318000000001</v>
      </c>
      <c r="FN309">
        <v>15</v>
      </c>
      <c r="FO309">
        <v>0</v>
      </c>
      <c r="FP309" t="s">
        <v>431</v>
      </c>
      <c r="FQ309">
        <v>1679456443.1</v>
      </c>
      <c r="FR309">
        <v>1679456433.1</v>
      </c>
      <c r="FS309">
        <v>0</v>
      </c>
      <c r="FT309">
        <v>-0.109</v>
      </c>
      <c r="FU309">
        <v>0.019</v>
      </c>
      <c r="FV309">
        <v>-0.823</v>
      </c>
      <c r="FW309">
        <v>0.271</v>
      </c>
      <c r="FX309">
        <v>420</v>
      </c>
      <c r="FY309">
        <v>24</v>
      </c>
      <c r="FZ309">
        <v>0.71</v>
      </c>
      <c r="GA309">
        <v>0.25</v>
      </c>
      <c r="GB309">
        <v>-2.475828902439025</v>
      </c>
      <c r="GC309">
        <v>19.97461066202089</v>
      </c>
      <c r="GD309">
        <v>2.655755553798413</v>
      </c>
      <c r="GE309">
        <v>0</v>
      </c>
      <c r="GF309">
        <v>0.3305056585365854</v>
      </c>
      <c r="GG309">
        <v>0.0100357421602794</v>
      </c>
      <c r="GH309">
        <v>0.001229235725468709</v>
      </c>
      <c r="GI309">
        <v>1</v>
      </c>
      <c r="GJ309">
        <v>1</v>
      </c>
      <c r="GK309">
        <v>2</v>
      </c>
      <c r="GL309" t="s">
        <v>432</v>
      </c>
      <c r="GM309">
        <v>3.10465</v>
      </c>
      <c r="GN309">
        <v>2.73551</v>
      </c>
      <c r="GO309">
        <v>0.0871243</v>
      </c>
      <c r="GP309">
        <v>0.0858877</v>
      </c>
      <c r="GQ309">
        <v>0.109006</v>
      </c>
      <c r="GR309">
        <v>0.10933</v>
      </c>
      <c r="GS309">
        <v>23534.1</v>
      </c>
      <c r="GT309">
        <v>23268.3</v>
      </c>
      <c r="GU309">
        <v>26316.2</v>
      </c>
      <c r="GV309">
        <v>25780.3</v>
      </c>
      <c r="GW309">
        <v>37628.9</v>
      </c>
      <c r="GX309">
        <v>35029.1</v>
      </c>
      <c r="GY309">
        <v>46048.9</v>
      </c>
      <c r="GZ309">
        <v>42574.3</v>
      </c>
      <c r="HA309">
        <v>1.92833</v>
      </c>
      <c r="HB309">
        <v>1.9765</v>
      </c>
      <c r="HC309">
        <v>0.122141</v>
      </c>
      <c r="HD309">
        <v>0</v>
      </c>
      <c r="HE309">
        <v>25.4939</v>
      </c>
      <c r="HF309">
        <v>999.9</v>
      </c>
      <c r="HG309">
        <v>54.8</v>
      </c>
      <c r="HH309">
        <v>29.3</v>
      </c>
      <c r="HI309">
        <v>24.9573</v>
      </c>
      <c r="HJ309">
        <v>60.7571</v>
      </c>
      <c r="HK309">
        <v>25.2564</v>
      </c>
      <c r="HL309">
        <v>1</v>
      </c>
      <c r="HM309">
        <v>-0.164629</v>
      </c>
      <c r="HN309">
        <v>-0.164278</v>
      </c>
      <c r="HO309">
        <v>20.2753</v>
      </c>
      <c r="HP309">
        <v>5.21684</v>
      </c>
      <c r="HQ309">
        <v>11.9767</v>
      </c>
      <c r="HR309">
        <v>4.96475</v>
      </c>
      <c r="HS309">
        <v>3.27397</v>
      </c>
      <c r="HT309">
        <v>9999</v>
      </c>
      <c r="HU309">
        <v>9999</v>
      </c>
      <c r="HV309">
        <v>9999</v>
      </c>
      <c r="HW309">
        <v>937.6</v>
      </c>
      <c r="HX309">
        <v>1.86416</v>
      </c>
      <c r="HY309">
        <v>1.8601</v>
      </c>
      <c r="HZ309">
        <v>1.85834</v>
      </c>
      <c r="IA309">
        <v>1.85987</v>
      </c>
      <c r="IB309">
        <v>1.85989</v>
      </c>
      <c r="IC309">
        <v>1.85825</v>
      </c>
      <c r="ID309">
        <v>1.8573</v>
      </c>
      <c r="IE309">
        <v>1.85239</v>
      </c>
      <c r="IF309">
        <v>0</v>
      </c>
      <c r="IG309">
        <v>0</v>
      </c>
      <c r="IH309">
        <v>0</v>
      </c>
      <c r="II309">
        <v>0</v>
      </c>
      <c r="IJ309" t="s">
        <v>433</v>
      </c>
      <c r="IK309" t="s">
        <v>434</v>
      </c>
      <c r="IL309" t="s">
        <v>435</v>
      </c>
      <c r="IM309" t="s">
        <v>435</v>
      </c>
      <c r="IN309" t="s">
        <v>435</v>
      </c>
      <c r="IO309" t="s">
        <v>435</v>
      </c>
      <c r="IP309">
        <v>0</v>
      </c>
      <c r="IQ309">
        <v>100</v>
      </c>
      <c r="IR309">
        <v>100</v>
      </c>
      <c r="IS309">
        <v>-0.715</v>
      </c>
      <c r="IT309">
        <v>0.2992</v>
      </c>
      <c r="IU309">
        <v>-0.3228139330668147</v>
      </c>
      <c r="IV309">
        <v>-0.001399286051689175</v>
      </c>
      <c r="IW309">
        <v>1.297619083215453E-06</v>
      </c>
      <c r="IX309">
        <v>-4.997941095464379E-10</v>
      </c>
      <c r="IY309">
        <v>-0.005634625857734406</v>
      </c>
      <c r="IZ309">
        <v>-0.003512179546530375</v>
      </c>
      <c r="JA309">
        <v>0.0008073039280847738</v>
      </c>
      <c r="JB309">
        <v>-5.485301315548657E-06</v>
      </c>
      <c r="JC309">
        <v>2</v>
      </c>
      <c r="JD309">
        <v>1997</v>
      </c>
      <c r="JE309">
        <v>1</v>
      </c>
      <c r="JF309">
        <v>25</v>
      </c>
      <c r="JG309">
        <v>986.1</v>
      </c>
      <c r="JH309">
        <v>986.2</v>
      </c>
      <c r="JI309">
        <v>1.09009</v>
      </c>
      <c r="JJ309">
        <v>2.62573</v>
      </c>
      <c r="JK309">
        <v>1.49658</v>
      </c>
      <c r="JL309">
        <v>2.39258</v>
      </c>
      <c r="JM309">
        <v>1.54907</v>
      </c>
      <c r="JN309">
        <v>2.34741</v>
      </c>
      <c r="JO309">
        <v>34.5777</v>
      </c>
      <c r="JP309">
        <v>24.1926</v>
      </c>
      <c r="JQ309">
        <v>18</v>
      </c>
      <c r="JR309">
        <v>488.511</v>
      </c>
      <c r="JS309">
        <v>532.246</v>
      </c>
      <c r="JT309">
        <v>25.0938</v>
      </c>
      <c r="JU309">
        <v>25.2654</v>
      </c>
      <c r="JV309">
        <v>29.9999</v>
      </c>
      <c r="JW309">
        <v>25.3709</v>
      </c>
      <c r="JX309">
        <v>25.3273</v>
      </c>
      <c r="JY309">
        <v>21.7981</v>
      </c>
      <c r="JZ309">
        <v>4.15079</v>
      </c>
      <c r="KA309">
        <v>100</v>
      </c>
      <c r="KB309">
        <v>25.0924</v>
      </c>
      <c r="KC309">
        <v>379.853</v>
      </c>
      <c r="KD309">
        <v>24.0289</v>
      </c>
      <c r="KE309">
        <v>100.606</v>
      </c>
      <c r="KF309">
        <v>101.004</v>
      </c>
    </row>
    <row r="310" spans="1:292">
      <c r="A310">
        <v>292</v>
      </c>
      <c r="B310">
        <v>1679515611.5</v>
      </c>
      <c r="C310">
        <v>7024</v>
      </c>
      <c r="D310" t="s">
        <v>1018</v>
      </c>
      <c r="E310" t="s">
        <v>1019</v>
      </c>
      <c r="F310">
        <v>5</v>
      </c>
      <c r="G310" t="s">
        <v>821</v>
      </c>
      <c r="H310">
        <v>1679515604</v>
      </c>
      <c r="I310">
        <f>(J310)/1000</f>
        <v>0</v>
      </c>
      <c r="J310">
        <f>IF(DO310, AM310, AG310)</f>
        <v>0</v>
      </c>
      <c r="K310">
        <f>IF(DO310, AH310, AF310)</f>
        <v>0</v>
      </c>
      <c r="L310">
        <f>DQ310 - IF(AT310&gt;1, K310*DK310*100.0/(AV310*EE310), 0)</f>
        <v>0</v>
      </c>
      <c r="M310">
        <f>((S310-I310/2)*L310-K310)/(S310+I310/2)</f>
        <v>0</v>
      </c>
      <c r="N310">
        <f>M310*(DX310+DY310)/1000.0</f>
        <v>0</v>
      </c>
      <c r="O310">
        <f>(DQ310 - IF(AT310&gt;1, K310*DK310*100.0/(AV310*EE310), 0))*(DX310+DY310)/1000.0</f>
        <v>0</v>
      </c>
      <c r="P310">
        <f>2.0/((1/R310-1/Q310)+SIGN(R310)*SQRT((1/R310-1/Q310)*(1/R310-1/Q310) + 4*DL310/((DL310+1)*(DL310+1))*(2*1/R310*1/Q310-1/Q310*1/Q310)))</f>
        <v>0</v>
      </c>
      <c r="Q310">
        <f>IF(LEFT(DM310,1)&lt;&gt;"0",IF(LEFT(DM310,1)="1",3.0,DN310),$D$5+$E$5*(EE310*DX310/($K$5*1000))+$F$5*(EE310*DX310/($K$5*1000))*MAX(MIN(DK310,$J$5),$I$5)*MAX(MIN(DK310,$J$5),$I$5)+$G$5*MAX(MIN(DK310,$J$5),$I$5)*(EE310*DX310/($K$5*1000))+$H$5*(EE310*DX310/($K$5*1000))*(EE310*DX310/($K$5*1000)))</f>
        <v>0</v>
      </c>
      <c r="R310">
        <f>I310*(1000-(1000*0.61365*exp(17.502*V310/(240.97+V310))/(DX310+DY310)+DS310)/2)/(1000*0.61365*exp(17.502*V310/(240.97+V310))/(DX310+DY310)-DS310)</f>
        <v>0</v>
      </c>
      <c r="S310">
        <f>1/((DL310+1)/(P310/1.6)+1/(Q310/1.37)) + DL310/((DL310+1)/(P310/1.6) + DL310/(Q310/1.37))</f>
        <v>0</v>
      </c>
      <c r="T310">
        <f>(DG310*DJ310)</f>
        <v>0</v>
      </c>
      <c r="U310">
        <f>(DZ310+(T310+2*0.95*5.67E-8*(((DZ310+$B$9)+273)^4-(DZ310+273)^4)-44100*I310)/(1.84*29.3*Q310+8*0.95*5.67E-8*(DZ310+273)^3))</f>
        <v>0</v>
      </c>
      <c r="V310">
        <f>($C$9*EA310+$D$9*EB310+$E$9*U310)</f>
        <v>0</v>
      </c>
      <c r="W310">
        <f>0.61365*exp(17.502*V310/(240.97+V310))</f>
        <v>0</v>
      </c>
      <c r="X310">
        <f>(Y310/Z310*100)</f>
        <v>0</v>
      </c>
      <c r="Y310">
        <f>DS310*(DX310+DY310)/1000</f>
        <v>0</v>
      </c>
      <c r="Z310">
        <f>0.61365*exp(17.502*DZ310/(240.97+DZ310))</f>
        <v>0</v>
      </c>
      <c r="AA310">
        <f>(W310-DS310*(DX310+DY310)/1000)</f>
        <v>0</v>
      </c>
      <c r="AB310">
        <f>(-I310*44100)</f>
        <v>0</v>
      </c>
      <c r="AC310">
        <f>2*29.3*Q310*0.92*(DZ310-V310)</f>
        <v>0</v>
      </c>
      <c r="AD310">
        <f>2*0.95*5.67E-8*(((DZ310+$B$9)+273)^4-(V310+273)^4)</f>
        <v>0</v>
      </c>
      <c r="AE310">
        <f>T310+AD310+AB310+AC310</f>
        <v>0</v>
      </c>
      <c r="AF310">
        <f>DW310*AT310*(DR310-DQ310*(1000-AT310*DT310)/(1000-AT310*DS310))/(100*DK310)</f>
        <v>0</v>
      </c>
      <c r="AG310">
        <f>1000*DW310*AT310*(DS310-DT310)/(100*DK310*(1000-AT310*DS310))</f>
        <v>0</v>
      </c>
      <c r="AH310">
        <f>(AI310 - AJ310 - DX310*1E3/(8.314*(DZ310+273.15)) * AL310/DW310 * AK310) * DW310/(100*DK310) * (1000 - DT310)/1000</f>
        <v>0</v>
      </c>
      <c r="AI310">
        <v>409.380141393858</v>
      </c>
      <c r="AJ310">
        <v>414.5934484848485</v>
      </c>
      <c r="AK310">
        <v>-1.845099593932223</v>
      </c>
      <c r="AL310">
        <v>67.30913549146528</v>
      </c>
      <c r="AM310">
        <f>(AO310 - AN310 + DX310*1E3/(8.314*(DZ310+273.15)) * AQ310/DW310 * AP310) * DW310/(100*DK310) * 1000/(1000 - AO310)</f>
        <v>0</v>
      </c>
      <c r="AN310">
        <v>23.962957047851</v>
      </c>
      <c r="AO310">
        <v>24.2963303030303</v>
      </c>
      <c r="AP310">
        <v>2.080527478455112E-06</v>
      </c>
      <c r="AQ310">
        <v>94.11788988098148</v>
      </c>
      <c r="AR310">
        <v>0</v>
      </c>
      <c r="AS310">
        <v>0</v>
      </c>
      <c r="AT310">
        <f>IF(AR310*$H$15&gt;=AV310,1.0,(AV310/(AV310-AR310*$H$15)))</f>
        <v>0</v>
      </c>
      <c r="AU310">
        <f>(AT310-1)*100</f>
        <v>0</v>
      </c>
      <c r="AV310">
        <f>MAX(0,($B$15+$C$15*EE310)/(1+$D$15*EE310)*DX310/(DZ310+273)*$E$15)</f>
        <v>0</v>
      </c>
      <c r="AW310" t="s">
        <v>429</v>
      </c>
      <c r="AX310" t="s">
        <v>429</v>
      </c>
      <c r="AY310">
        <v>0</v>
      </c>
      <c r="AZ310">
        <v>0</v>
      </c>
      <c r="BA310">
        <f>1-AY310/AZ310</f>
        <v>0</v>
      </c>
      <c r="BB310">
        <v>0</v>
      </c>
      <c r="BC310" t="s">
        <v>429</v>
      </c>
      <c r="BD310" t="s">
        <v>429</v>
      </c>
      <c r="BE310">
        <v>0</v>
      </c>
      <c r="BF310">
        <v>0</v>
      </c>
      <c r="BG310">
        <f>1-BE310/BF310</f>
        <v>0</v>
      </c>
      <c r="BH310">
        <v>0.5</v>
      </c>
      <c r="BI310">
        <f>DH310</f>
        <v>0</v>
      </c>
      <c r="BJ310">
        <f>K310</f>
        <v>0</v>
      </c>
      <c r="BK310">
        <f>BG310*BH310*BI310</f>
        <v>0</v>
      </c>
      <c r="BL310">
        <f>(BJ310-BB310)/BI310</f>
        <v>0</v>
      </c>
      <c r="BM310">
        <f>(AZ310-BF310)/BF310</f>
        <v>0</v>
      </c>
      <c r="BN310">
        <f>AY310/(BA310+AY310/BF310)</f>
        <v>0</v>
      </c>
      <c r="BO310" t="s">
        <v>429</v>
      </c>
      <c r="BP310">
        <v>0</v>
      </c>
      <c r="BQ310">
        <f>IF(BP310&lt;&gt;0, BP310, BN310)</f>
        <v>0</v>
      </c>
      <c r="BR310">
        <f>1-BQ310/BF310</f>
        <v>0</v>
      </c>
      <c r="BS310">
        <f>(BF310-BE310)/(BF310-BQ310)</f>
        <v>0</v>
      </c>
      <c r="BT310">
        <f>(AZ310-BF310)/(AZ310-BQ310)</f>
        <v>0</v>
      </c>
      <c r="BU310">
        <f>(BF310-BE310)/(BF310-AY310)</f>
        <v>0</v>
      </c>
      <c r="BV310">
        <f>(AZ310-BF310)/(AZ310-AY310)</f>
        <v>0</v>
      </c>
      <c r="BW310">
        <f>(BS310*BQ310/BE310)</f>
        <v>0</v>
      </c>
      <c r="BX310">
        <f>(1-BW310)</f>
        <v>0</v>
      </c>
      <c r="DG310">
        <f>$B$13*EF310+$C$13*EG310+$F$13*ER310*(1-EU310)</f>
        <v>0</v>
      </c>
      <c r="DH310">
        <f>DG310*DI310</f>
        <v>0</v>
      </c>
      <c r="DI310">
        <f>($B$13*$D$11+$C$13*$D$11+$F$13*((FE310+EW310)/MAX(FE310+EW310+FF310, 0.1)*$I$11+FF310/MAX(FE310+EW310+FF310, 0.1)*$J$11))/($B$13+$C$13+$F$13)</f>
        <v>0</v>
      </c>
      <c r="DJ310">
        <f>($B$13*$K$11+$C$13*$K$11+$F$13*((FE310+EW310)/MAX(FE310+EW310+FF310, 0.1)*$P$11+FF310/MAX(FE310+EW310+FF310, 0.1)*$Q$11))/($B$13+$C$13+$F$13)</f>
        <v>0</v>
      </c>
      <c r="DK310">
        <v>2.18</v>
      </c>
      <c r="DL310">
        <v>0.5</v>
      </c>
      <c r="DM310" t="s">
        <v>430</v>
      </c>
      <c r="DN310">
        <v>2</v>
      </c>
      <c r="DO310" t="b">
        <v>1</v>
      </c>
      <c r="DP310">
        <v>1679515604</v>
      </c>
      <c r="DQ310">
        <v>413.0267777777778</v>
      </c>
      <c r="DR310">
        <v>409.5340370370371</v>
      </c>
      <c r="DS310">
        <v>24.29854814814815</v>
      </c>
      <c r="DT310">
        <v>23.96613703703704</v>
      </c>
      <c r="DU310">
        <v>413.7418518518518</v>
      </c>
      <c r="DV310">
        <v>23.99931111111111</v>
      </c>
      <c r="DW310">
        <v>499.9621111111111</v>
      </c>
      <c r="DX310">
        <v>89.85023703703706</v>
      </c>
      <c r="DY310">
        <v>0.0999248148148148</v>
      </c>
      <c r="DZ310">
        <v>26.33719259259259</v>
      </c>
      <c r="EA310">
        <v>27.49175555555555</v>
      </c>
      <c r="EB310">
        <v>999.9000000000001</v>
      </c>
      <c r="EC310">
        <v>0</v>
      </c>
      <c r="ED310">
        <v>0</v>
      </c>
      <c r="EE310">
        <v>9998.703333333333</v>
      </c>
      <c r="EF310">
        <v>0</v>
      </c>
      <c r="EG310">
        <v>12.4464</v>
      </c>
      <c r="EH310">
        <v>3.492790555555555</v>
      </c>
      <c r="EI310">
        <v>423.3127777777777</v>
      </c>
      <c r="EJ310">
        <v>419.59</v>
      </c>
      <c r="EK310">
        <v>0.3324074814814815</v>
      </c>
      <c r="EL310">
        <v>409.5340370370371</v>
      </c>
      <c r="EM310">
        <v>23.96613703703704</v>
      </c>
      <c r="EN310">
        <v>2.18323074074074</v>
      </c>
      <c r="EO310">
        <v>2.153363333333334</v>
      </c>
      <c r="EP310">
        <v>18.83979259259259</v>
      </c>
      <c r="EQ310">
        <v>18.61950740740741</v>
      </c>
      <c r="ER310">
        <v>1999.97037037037</v>
      </c>
      <c r="ES310">
        <v>0.9799954444444443</v>
      </c>
      <c r="ET310">
        <v>0.02000494444444444</v>
      </c>
      <c r="EU310">
        <v>0</v>
      </c>
      <c r="EV310">
        <v>190.3122962962963</v>
      </c>
      <c r="EW310">
        <v>5.00078</v>
      </c>
      <c r="EX310">
        <v>3749.481111111112</v>
      </c>
      <c r="EY310">
        <v>16379.36666666667</v>
      </c>
      <c r="EZ310">
        <v>36.74037037037037</v>
      </c>
      <c r="FA310">
        <v>37.82366666666667</v>
      </c>
      <c r="FB310">
        <v>37.7867037037037</v>
      </c>
      <c r="FC310">
        <v>37.29611111111111</v>
      </c>
      <c r="FD310">
        <v>38.12955555555556</v>
      </c>
      <c r="FE310">
        <v>1955.06037037037</v>
      </c>
      <c r="FF310">
        <v>39.91</v>
      </c>
      <c r="FG310">
        <v>0</v>
      </c>
      <c r="FH310">
        <v>1679515594</v>
      </c>
      <c r="FI310">
        <v>0</v>
      </c>
      <c r="FJ310">
        <v>190.31996</v>
      </c>
      <c r="FK310">
        <v>0.9066923099450449</v>
      </c>
      <c r="FL310">
        <v>4.460769225195565</v>
      </c>
      <c r="FM310">
        <v>3749.512</v>
      </c>
      <c r="FN310">
        <v>15</v>
      </c>
      <c r="FO310">
        <v>0</v>
      </c>
      <c r="FP310" t="s">
        <v>431</v>
      </c>
      <c r="FQ310">
        <v>1679456443.1</v>
      </c>
      <c r="FR310">
        <v>1679456433.1</v>
      </c>
      <c r="FS310">
        <v>0</v>
      </c>
      <c r="FT310">
        <v>-0.109</v>
      </c>
      <c r="FU310">
        <v>0.019</v>
      </c>
      <c r="FV310">
        <v>-0.823</v>
      </c>
      <c r="FW310">
        <v>0.271</v>
      </c>
      <c r="FX310">
        <v>420</v>
      </c>
      <c r="FY310">
        <v>24</v>
      </c>
      <c r="FZ310">
        <v>0.71</v>
      </c>
      <c r="GA310">
        <v>0.25</v>
      </c>
      <c r="GB310">
        <v>0.8660086585365854</v>
      </c>
      <c r="GC310">
        <v>53.72656348432056</v>
      </c>
      <c r="GD310">
        <v>5.781438204960287</v>
      </c>
      <c r="GE310">
        <v>0</v>
      </c>
      <c r="GF310">
        <v>0.3317109512195122</v>
      </c>
      <c r="GG310">
        <v>0.01344844599303142</v>
      </c>
      <c r="GH310">
        <v>0.001578789841452662</v>
      </c>
      <c r="GI310">
        <v>1</v>
      </c>
      <c r="GJ310">
        <v>1</v>
      </c>
      <c r="GK310">
        <v>2</v>
      </c>
      <c r="GL310" t="s">
        <v>432</v>
      </c>
      <c r="GM310">
        <v>3.10466</v>
      </c>
      <c r="GN310">
        <v>2.73552</v>
      </c>
      <c r="GO310">
        <v>0.08568630000000001</v>
      </c>
      <c r="GP310">
        <v>0.08337170000000001</v>
      </c>
      <c r="GQ310">
        <v>0.109006</v>
      </c>
      <c r="GR310">
        <v>0.10932</v>
      </c>
      <c r="GS310">
        <v>23571.3</v>
      </c>
      <c r="GT310">
        <v>23332.3</v>
      </c>
      <c r="GU310">
        <v>26316.3</v>
      </c>
      <c r="GV310">
        <v>25780.3</v>
      </c>
      <c r="GW310">
        <v>37629.1</v>
      </c>
      <c r="GX310">
        <v>35029.6</v>
      </c>
      <c r="GY310">
        <v>46049.4</v>
      </c>
      <c r="GZ310">
        <v>42574.8</v>
      </c>
      <c r="HA310">
        <v>1.9283</v>
      </c>
      <c r="HB310">
        <v>1.9764</v>
      </c>
      <c r="HC310">
        <v>0.122383</v>
      </c>
      <c r="HD310">
        <v>0</v>
      </c>
      <c r="HE310">
        <v>25.4895</v>
      </c>
      <c r="HF310">
        <v>999.9</v>
      </c>
      <c r="HG310">
        <v>54.8</v>
      </c>
      <c r="HH310">
        <v>29.3</v>
      </c>
      <c r="HI310">
        <v>24.958</v>
      </c>
      <c r="HJ310">
        <v>60.0771</v>
      </c>
      <c r="HK310">
        <v>25.4207</v>
      </c>
      <c r="HL310">
        <v>1</v>
      </c>
      <c r="HM310">
        <v>-0.164886</v>
      </c>
      <c r="HN310">
        <v>-0.174758</v>
      </c>
      <c r="HO310">
        <v>20.2751</v>
      </c>
      <c r="HP310">
        <v>5.21684</v>
      </c>
      <c r="HQ310">
        <v>11.9776</v>
      </c>
      <c r="HR310">
        <v>4.96485</v>
      </c>
      <c r="HS310">
        <v>3.274</v>
      </c>
      <c r="HT310">
        <v>9999</v>
      </c>
      <c r="HU310">
        <v>9999</v>
      </c>
      <c r="HV310">
        <v>9999</v>
      </c>
      <c r="HW310">
        <v>937.6</v>
      </c>
      <c r="HX310">
        <v>1.86415</v>
      </c>
      <c r="HY310">
        <v>1.8601</v>
      </c>
      <c r="HZ310">
        <v>1.85833</v>
      </c>
      <c r="IA310">
        <v>1.85987</v>
      </c>
      <c r="IB310">
        <v>1.85989</v>
      </c>
      <c r="IC310">
        <v>1.85827</v>
      </c>
      <c r="ID310">
        <v>1.85731</v>
      </c>
      <c r="IE310">
        <v>1.85237</v>
      </c>
      <c r="IF310">
        <v>0</v>
      </c>
      <c r="IG310">
        <v>0</v>
      </c>
      <c r="IH310">
        <v>0</v>
      </c>
      <c r="II310">
        <v>0</v>
      </c>
      <c r="IJ310" t="s">
        <v>433</v>
      </c>
      <c r="IK310" t="s">
        <v>434</v>
      </c>
      <c r="IL310" t="s">
        <v>435</v>
      </c>
      <c r="IM310" t="s">
        <v>435</v>
      </c>
      <c r="IN310" t="s">
        <v>435</v>
      </c>
      <c r="IO310" t="s">
        <v>435</v>
      </c>
      <c r="IP310">
        <v>0</v>
      </c>
      <c r="IQ310">
        <v>100</v>
      </c>
      <c r="IR310">
        <v>100</v>
      </c>
      <c r="IS310">
        <v>-0.71</v>
      </c>
      <c r="IT310">
        <v>0.2992</v>
      </c>
      <c r="IU310">
        <v>-0.3228139330668147</v>
      </c>
      <c r="IV310">
        <v>-0.001399286051689175</v>
      </c>
      <c r="IW310">
        <v>1.297619083215453E-06</v>
      </c>
      <c r="IX310">
        <v>-4.997941095464379E-10</v>
      </c>
      <c r="IY310">
        <v>-0.005634625857734406</v>
      </c>
      <c r="IZ310">
        <v>-0.003512179546530375</v>
      </c>
      <c r="JA310">
        <v>0.0008073039280847738</v>
      </c>
      <c r="JB310">
        <v>-5.485301315548657E-06</v>
      </c>
      <c r="JC310">
        <v>2</v>
      </c>
      <c r="JD310">
        <v>1997</v>
      </c>
      <c r="JE310">
        <v>1</v>
      </c>
      <c r="JF310">
        <v>25</v>
      </c>
      <c r="JG310">
        <v>986.1</v>
      </c>
      <c r="JH310">
        <v>986.3</v>
      </c>
      <c r="JI310">
        <v>1.05225</v>
      </c>
      <c r="JJ310">
        <v>2.62451</v>
      </c>
      <c r="JK310">
        <v>1.49658</v>
      </c>
      <c r="JL310">
        <v>2.39258</v>
      </c>
      <c r="JM310">
        <v>1.54907</v>
      </c>
      <c r="JN310">
        <v>2.41577</v>
      </c>
      <c r="JO310">
        <v>34.5777</v>
      </c>
      <c r="JP310">
        <v>24.2013</v>
      </c>
      <c r="JQ310">
        <v>18</v>
      </c>
      <c r="JR310">
        <v>488.496</v>
      </c>
      <c r="JS310">
        <v>532.162</v>
      </c>
      <c r="JT310">
        <v>25.0993</v>
      </c>
      <c r="JU310">
        <v>25.2639</v>
      </c>
      <c r="JV310">
        <v>29.9998</v>
      </c>
      <c r="JW310">
        <v>25.3709</v>
      </c>
      <c r="JX310">
        <v>25.3257</v>
      </c>
      <c r="JY310">
        <v>21.1017</v>
      </c>
      <c r="JZ310">
        <v>4.15079</v>
      </c>
      <c r="KA310">
        <v>100</v>
      </c>
      <c r="KB310">
        <v>25.1001</v>
      </c>
      <c r="KC310">
        <v>366.478</v>
      </c>
      <c r="KD310">
        <v>24.0281</v>
      </c>
      <c r="KE310">
        <v>100.607</v>
      </c>
      <c r="KF310">
        <v>101.005</v>
      </c>
    </row>
    <row r="311" spans="1:292">
      <c r="A311">
        <v>293</v>
      </c>
      <c r="B311">
        <v>1679515616.5</v>
      </c>
      <c r="C311">
        <v>7029</v>
      </c>
      <c r="D311" t="s">
        <v>1020</v>
      </c>
      <c r="E311" t="s">
        <v>1021</v>
      </c>
      <c r="F311">
        <v>5</v>
      </c>
      <c r="G311" t="s">
        <v>821</v>
      </c>
      <c r="H311">
        <v>1679515608.714286</v>
      </c>
      <c r="I311">
        <f>(J311)/1000</f>
        <v>0</v>
      </c>
      <c r="J311">
        <f>IF(DO311, AM311, AG311)</f>
        <v>0</v>
      </c>
      <c r="K311">
        <f>IF(DO311, AH311, AF311)</f>
        <v>0</v>
      </c>
      <c r="L311">
        <f>DQ311 - IF(AT311&gt;1, K311*DK311*100.0/(AV311*EE311), 0)</f>
        <v>0</v>
      </c>
      <c r="M311">
        <f>((S311-I311/2)*L311-K311)/(S311+I311/2)</f>
        <v>0</v>
      </c>
      <c r="N311">
        <f>M311*(DX311+DY311)/1000.0</f>
        <v>0</v>
      </c>
      <c r="O311">
        <f>(DQ311 - IF(AT311&gt;1, K311*DK311*100.0/(AV311*EE311), 0))*(DX311+DY311)/1000.0</f>
        <v>0</v>
      </c>
      <c r="P311">
        <f>2.0/((1/R311-1/Q311)+SIGN(R311)*SQRT((1/R311-1/Q311)*(1/R311-1/Q311) + 4*DL311/((DL311+1)*(DL311+1))*(2*1/R311*1/Q311-1/Q311*1/Q311)))</f>
        <v>0</v>
      </c>
      <c r="Q311">
        <f>IF(LEFT(DM311,1)&lt;&gt;"0",IF(LEFT(DM311,1)="1",3.0,DN311),$D$5+$E$5*(EE311*DX311/($K$5*1000))+$F$5*(EE311*DX311/($K$5*1000))*MAX(MIN(DK311,$J$5),$I$5)*MAX(MIN(DK311,$J$5),$I$5)+$G$5*MAX(MIN(DK311,$J$5),$I$5)*(EE311*DX311/($K$5*1000))+$H$5*(EE311*DX311/($K$5*1000))*(EE311*DX311/($K$5*1000)))</f>
        <v>0</v>
      </c>
      <c r="R311">
        <f>I311*(1000-(1000*0.61365*exp(17.502*V311/(240.97+V311))/(DX311+DY311)+DS311)/2)/(1000*0.61365*exp(17.502*V311/(240.97+V311))/(DX311+DY311)-DS311)</f>
        <v>0</v>
      </c>
      <c r="S311">
        <f>1/((DL311+1)/(P311/1.6)+1/(Q311/1.37)) + DL311/((DL311+1)/(P311/1.6) + DL311/(Q311/1.37))</f>
        <v>0</v>
      </c>
      <c r="T311">
        <f>(DG311*DJ311)</f>
        <v>0</v>
      </c>
      <c r="U311">
        <f>(DZ311+(T311+2*0.95*5.67E-8*(((DZ311+$B$9)+273)^4-(DZ311+273)^4)-44100*I311)/(1.84*29.3*Q311+8*0.95*5.67E-8*(DZ311+273)^3))</f>
        <v>0</v>
      </c>
      <c r="V311">
        <f>($C$9*EA311+$D$9*EB311+$E$9*U311)</f>
        <v>0</v>
      </c>
      <c r="W311">
        <f>0.61365*exp(17.502*V311/(240.97+V311))</f>
        <v>0</v>
      </c>
      <c r="X311">
        <f>(Y311/Z311*100)</f>
        <v>0</v>
      </c>
      <c r="Y311">
        <f>DS311*(DX311+DY311)/1000</f>
        <v>0</v>
      </c>
      <c r="Z311">
        <f>0.61365*exp(17.502*DZ311/(240.97+DZ311))</f>
        <v>0</v>
      </c>
      <c r="AA311">
        <f>(W311-DS311*(DX311+DY311)/1000)</f>
        <v>0</v>
      </c>
      <c r="AB311">
        <f>(-I311*44100)</f>
        <v>0</v>
      </c>
      <c r="AC311">
        <f>2*29.3*Q311*0.92*(DZ311-V311)</f>
        <v>0</v>
      </c>
      <c r="AD311">
        <f>2*0.95*5.67E-8*(((DZ311+$B$9)+273)^4-(V311+273)^4)</f>
        <v>0</v>
      </c>
      <c r="AE311">
        <f>T311+AD311+AB311+AC311</f>
        <v>0</v>
      </c>
      <c r="AF311">
        <f>DW311*AT311*(DR311-DQ311*(1000-AT311*DT311)/(1000-AT311*DS311))/(100*DK311)</f>
        <v>0</v>
      </c>
      <c r="AG311">
        <f>1000*DW311*AT311*(DS311-DT311)/(100*DK311*(1000-AT311*DS311))</f>
        <v>0</v>
      </c>
      <c r="AH311">
        <f>(AI311 - AJ311 - DX311*1E3/(8.314*(DZ311+273.15)) * AL311/DW311 * AK311) * DW311/(100*DK311) * (1000 - DT311)/1000</f>
        <v>0</v>
      </c>
      <c r="AI311">
        <v>393.0799467695069</v>
      </c>
      <c r="AJ311">
        <v>401.9301696969699</v>
      </c>
      <c r="AK311">
        <v>-2.600911654917841</v>
      </c>
      <c r="AL311">
        <v>67.30913549146528</v>
      </c>
      <c r="AM311">
        <f>(AO311 - AN311 + DX311*1E3/(8.314*(DZ311+273.15)) * AQ311/DW311 * AP311) * DW311/(100*DK311) * 1000/(1000 - AO311)</f>
        <v>0</v>
      </c>
      <c r="AN311">
        <v>23.95799029892736</v>
      </c>
      <c r="AO311">
        <v>24.29448181818182</v>
      </c>
      <c r="AP311">
        <v>-5.30864518956164E-07</v>
      </c>
      <c r="AQ311">
        <v>94.11788988098148</v>
      </c>
      <c r="AR311">
        <v>0</v>
      </c>
      <c r="AS311">
        <v>0</v>
      </c>
      <c r="AT311">
        <f>IF(AR311*$H$15&gt;=AV311,1.0,(AV311/(AV311-AR311*$H$15)))</f>
        <v>0</v>
      </c>
      <c r="AU311">
        <f>(AT311-1)*100</f>
        <v>0</v>
      </c>
      <c r="AV311">
        <f>MAX(0,($B$15+$C$15*EE311)/(1+$D$15*EE311)*DX311/(DZ311+273)*$E$15)</f>
        <v>0</v>
      </c>
      <c r="AW311" t="s">
        <v>429</v>
      </c>
      <c r="AX311" t="s">
        <v>429</v>
      </c>
      <c r="AY311">
        <v>0</v>
      </c>
      <c r="AZ311">
        <v>0</v>
      </c>
      <c r="BA311">
        <f>1-AY311/AZ311</f>
        <v>0</v>
      </c>
      <c r="BB311">
        <v>0</v>
      </c>
      <c r="BC311" t="s">
        <v>429</v>
      </c>
      <c r="BD311" t="s">
        <v>429</v>
      </c>
      <c r="BE311">
        <v>0</v>
      </c>
      <c r="BF311">
        <v>0</v>
      </c>
      <c r="BG311">
        <f>1-BE311/BF311</f>
        <v>0</v>
      </c>
      <c r="BH311">
        <v>0.5</v>
      </c>
      <c r="BI311">
        <f>DH311</f>
        <v>0</v>
      </c>
      <c r="BJ311">
        <f>K311</f>
        <v>0</v>
      </c>
      <c r="BK311">
        <f>BG311*BH311*BI311</f>
        <v>0</v>
      </c>
      <c r="BL311">
        <f>(BJ311-BB311)/BI311</f>
        <v>0</v>
      </c>
      <c r="BM311">
        <f>(AZ311-BF311)/BF311</f>
        <v>0</v>
      </c>
      <c r="BN311">
        <f>AY311/(BA311+AY311/BF311)</f>
        <v>0</v>
      </c>
      <c r="BO311" t="s">
        <v>429</v>
      </c>
      <c r="BP311">
        <v>0</v>
      </c>
      <c r="BQ311">
        <f>IF(BP311&lt;&gt;0, BP311, BN311)</f>
        <v>0</v>
      </c>
      <c r="BR311">
        <f>1-BQ311/BF311</f>
        <v>0</v>
      </c>
      <c r="BS311">
        <f>(BF311-BE311)/(BF311-BQ311)</f>
        <v>0</v>
      </c>
      <c r="BT311">
        <f>(AZ311-BF311)/(AZ311-BQ311)</f>
        <v>0</v>
      </c>
      <c r="BU311">
        <f>(BF311-BE311)/(BF311-AY311)</f>
        <v>0</v>
      </c>
      <c r="BV311">
        <f>(AZ311-BF311)/(AZ311-AY311)</f>
        <v>0</v>
      </c>
      <c r="BW311">
        <f>(BS311*BQ311/BE311)</f>
        <v>0</v>
      </c>
      <c r="BX311">
        <f>(1-BW311)</f>
        <v>0</v>
      </c>
      <c r="DG311">
        <f>$B$13*EF311+$C$13*EG311+$F$13*ER311*(1-EU311)</f>
        <v>0</v>
      </c>
      <c r="DH311">
        <f>DG311*DI311</f>
        <v>0</v>
      </c>
      <c r="DI311">
        <f>($B$13*$D$11+$C$13*$D$11+$F$13*((FE311+EW311)/MAX(FE311+EW311+FF311, 0.1)*$I$11+FF311/MAX(FE311+EW311+FF311, 0.1)*$J$11))/($B$13+$C$13+$F$13)</f>
        <v>0</v>
      </c>
      <c r="DJ311">
        <f>($B$13*$K$11+$C$13*$K$11+$F$13*((FE311+EW311)/MAX(FE311+EW311+FF311, 0.1)*$P$11+FF311/MAX(FE311+EW311+FF311, 0.1)*$Q$11))/($B$13+$C$13+$F$13)</f>
        <v>0</v>
      </c>
      <c r="DK311">
        <v>2.18</v>
      </c>
      <c r="DL311">
        <v>0.5</v>
      </c>
      <c r="DM311" t="s">
        <v>430</v>
      </c>
      <c r="DN311">
        <v>2</v>
      </c>
      <c r="DO311" t="b">
        <v>1</v>
      </c>
      <c r="DP311">
        <v>1679515608.714286</v>
      </c>
      <c r="DQ311">
        <v>407.1258928571428</v>
      </c>
      <c r="DR311">
        <v>397.6358571428572</v>
      </c>
      <c r="DS311">
        <v>24.2969</v>
      </c>
      <c r="DT311">
        <v>23.96273928571429</v>
      </c>
      <c r="DU311">
        <v>407.8373571428572</v>
      </c>
      <c r="DV311">
        <v>23.99770714285714</v>
      </c>
      <c r="DW311">
        <v>499.9806785714287</v>
      </c>
      <c r="DX311">
        <v>89.85012500000002</v>
      </c>
      <c r="DY311">
        <v>0.1000026107142857</v>
      </c>
      <c r="DZ311">
        <v>26.33816428571428</v>
      </c>
      <c r="EA311">
        <v>27.49019642857143</v>
      </c>
      <c r="EB311">
        <v>999.9000000000002</v>
      </c>
      <c r="EC311">
        <v>0</v>
      </c>
      <c r="ED311">
        <v>0</v>
      </c>
      <c r="EE311">
        <v>10001.22428571428</v>
      </c>
      <c r="EF311">
        <v>0</v>
      </c>
      <c r="EG311">
        <v>12.4464</v>
      </c>
      <c r="EH311">
        <v>9.490017678571428</v>
      </c>
      <c r="EI311">
        <v>417.2641428571428</v>
      </c>
      <c r="EJ311">
        <v>407.3982142857143</v>
      </c>
      <c r="EK311">
        <v>0.3341653928571429</v>
      </c>
      <c r="EL311">
        <v>397.6358571428572</v>
      </c>
      <c r="EM311">
        <v>23.96273928571429</v>
      </c>
      <c r="EN311">
        <v>2.18308</v>
      </c>
      <c r="EO311">
        <v>2.153055357142857</v>
      </c>
      <c r="EP311">
        <v>18.83868928571428</v>
      </c>
      <c r="EQ311">
        <v>18.617225</v>
      </c>
      <c r="ER311">
        <v>1999.981071428572</v>
      </c>
      <c r="ES311">
        <v>0.9799957499999997</v>
      </c>
      <c r="ET311">
        <v>0.02000463214285714</v>
      </c>
      <c r="EU311">
        <v>0</v>
      </c>
      <c r="EV311">
        <v>190.3906428571429</v>
      </c>
      <c r="EW311">
        <v>5.00078</v>
      </c>
      <c r="EX311">
        <v>3749.185714285714</v>
      </c>
      <c r="EY311">
        <v>16379.46071428571</v>
      </c>
      <c r="EZ311">
        <v>36.74517857142857</v>
      </c>
      <c r="FA311">
        <v>37.83671428571428</v>
      </c>
      <c r="FB311">
        <v>37.79210714285715</v>
      </c>
      <c r="FC311">
        <v>37.30107142857143</v>
      </c>
      <c r="FD311">
        <v>38.17610714285713</v>
      </c>
      <c r="FE311">
        <v>1955.071428571428</v>
      </c>
      <c r="FF311">
        <v>39.90964285714286</v>
      </c>
      <c r="FG311">
        <v>0</v>
      </c>
      <c r="FH311">
        <v>1679515598.8</v>
      </c>
      <c r="FI311">
        <v>0</v>
      </c>
      <c r="FJ311">
        <v>190.39412</v>
      </c>
      <c r="FK311">
        <v>1.068000003362495</v>
      </c>
      <c r="FL311">
        <v>-3.71076924168076</v>
      </c>
      <c r="FM311">
        <v>3749.271200000001</v>
      </c>
      <c r="FN311">
        <v>15</v>
      </c>
      <c r="FO311">
        <v>0</v>
      </c>
      <c r="FP311" t="s">
        <v>431</v>
      </c>
      <c r="FQ311">
        <v>1679456443.1</v>
      </c>
      <c r="FR311">
        <v>1679456433.1</v>
      </c>
      <c r="FS311">
        <v>0</v>
      </c>
      <c r="FT311">
        <v>-0.109</v>
      </c>
      <c r="FU311">
        <v>0.019</v>
      </c>
      <c r="FV311">
        <v>-0.823</v>
      </c>
      <c r="FW311">
        <v>0.271</v>
      </c>
      <c r="FX311">
        <v>420</v>
      </c>
      <c r="FY311">
        <v>24</v>
      </c>
      <c r="FZ311">
        <v>0.71</v>
      </c>
      <c r="GA311">
        <v>0.25</v>
      </c>
      <c r="GB311">
        <v>6.339299124999999</v>
      </c>
      <c r="GC311">
        <v>77.59167540337712</v>
      </c>
      <c r="GD311">
        <v>7.533619507782256</v>
      </c>
      <c r="GE311">
        <v>0</v>
      </c>
      <c r="GF311">
        <v>0.3332736</v>
      </c>
      <c r="GG311">
        <v>0.022124330206378</v>
      </c>
      <c r="GH311">
        <v>0.002344990392304412</v>
      </c>
      <c r="GI311">
        <v>1</v>
      </c>
      <c r="GJ311">
        <v>1</v>
      </c>
      <c r="GK311">
        <v>2</v>
      </c>
      <c r="GL311" t="s">
        <v>432</v>
      </c>
      <c r="GM311">
        <v>3.10467</v>
      </c>
      <c r="GN311">
        <v>2.73543</v>
      </c>
      <c r="GO311">
        <v>0.0836327</v>
      </c>
      <c r="GP311">
        <v>0.080666</v>
      </c>
      <c r="GQ311">
        <v>0.108998</v>
      </c>
      <c r="GR311">
        <v>0.10933</v>
      </c>
      <c r="GS311">
        <v>23624.4</v>
      </c>
      <c r="GT311">
        <v>23401.4</v>
      </c>
      <c r="GU311">
        <v>26316.4</v>
      </c>
      <c r="GV311">
        <v>25780.5</v>
      </c>
      <c r="GW311">
        <v>37629.4</v>
      </c>
      <c r="GX311">
        <v>35029.4</v>
      </c>
      <c r="GY311">
        <v>46049.6</v>
      </c>
      <c r="GZ311">
        <v>42575.4</v>
      </c>
      <c r="HA311">
        <v>1.92848</v>
      </c>
      <c r="HB311">
        <v>1.9763</v>
      </c>
      <c r="HC311">
        <v>0.122435</v>
      </c>
      <c r="HD311">
        <v>0</v>
      </c>
      <c r="HE311">
        <v>25.4848</v>
      </c>
      <c r="HF311">
        <v>999.9</v>
      </c>
      <c r="HG311">
        <v>54.8</v>
      </c>
      <c r="HH311">
        <v>29.3</v>
      </c>
      <c r="HI311">
        <v>24.9583</v>
      </c>
      <c r="HJ311">
        <v>60.8371</v>
      </c>
      <c r="HK311">
        <v>25.4768</v>
      </c>
      <c r="HL311">
        <v>1</v>
      </c>
      <c r="HM311">
        <v>-0.165246</v>
      </c>
      <c r="HN311">
        <v>-0.175046</v>
      </c>
      <c r="HO311">
        <v>20.277</v>
      </c>
      <c r="HP311">
        <v>5.21684</v>
      </c>
      <c r="HQ311">
        <v>11.9793</v>
      </c>
      <c r="HR311">
        <v>4.96465</v>
      </c>
      <c r="HS311">
        <v>3.274</v>
      </c>
      <c r="HT311">
        <v>9999</v>
      </c>
      <c r="HU311">
        <v>9999</v>
      </c>
      <c r="HV311">
        <v>9999</v>
      </c>
      <c r="HW311">
        <v>937.6</v>
      </c>
      <c r="HX311">
        <v>1.86415</v>
      </c>
      <c r="HY311">
        <v>1.86008</v>
      </c>
      <c r="HZ311">
        <v>1.85834</v>
      </c>
      <c r="IA311">
        <v>1.85987</v>
      </c>
      <c r="IB311">
        <v>1.85989</v>
      </c>
      <c r="IC311">
        <v>1.85827</v>
      </c>
      <c r="ID311">
        <v>1.8573</v>
      </c>
      <c r="IE311">
        <v>1.85236</v>
      </c>
      <c r="IF311">
        <v>0</v>
      </c>
      <c r="IG311">
        <v>0</v>
      </c>
      <c r="IH311">
        <v>0</v>
      </c>
      <c r="II311">
        <v>0</v>
      </c>
      <c r="IJ311" t="s">
        <v>433</v>
      </c>
      <c r="IK311" t="s">
        <v>434</v>
      </c>
      <c r="IL311" t="s">
        <v>435</v>
      </c>
      <c r="IM311" t="s">
        <v>435</v>
      </c>
      <c r="IN311" t="s">
        <v>435</v>
      </c>
      <c r="IO311" t="s">
        <v>435</v>
      </c>
      <c r="IP311">
        <v>0</v>
      </c>
      <c r="IQ311">
        <v>100</v>
      </c>
      <c r="IR311">
        <v>100</v>
      </c>
      <c r="IS311">
        <v>-0.702</v>
      </c>
      <c r="IT311">
        <v>0.2992</v>
      </c>
      <c r="IU311">
        <v>-0.3228139330668147</v>
      </c>
      <c r="IV311">
        <v>-0.001399286051689175</v>
      </c>
      <c r="IW311">
        <v>1.297619083215453E-06</v>
      </c>
      <c r="IX311">
        <v>-4.997941095464379E-10</v>
      </c>
      <c r="IY311">
        <v>-0.005634625857734406</v>
      </c>
      <c r="IZ311">
        <v>-0.003512179546530375</v>
      </c>
      <c r="JA311">
        <v>0.0008073039280847738</v>
      </c>
      <c r="JB311">
        <v>-5.485301315548657E-06</v>
      </c>
      <c r="JC311">
        <v>2</v>
      </c>
      <c r="JD311">
        <v>1997</v>
      </c>
      <c r="JE311">
        <v>1</v>
      </c>
      <c r="JF311">
        <v>25</v>
      </c>
      <c r="JG311">
        <v>986.2</v>
      </c>
      <c r="JH311">
        <v>986.4</v>
      </c>
      <c r="JI311">
        <v>1.01685</v>
      </c>
      <c r="JJ311">
        <v>2.62451</v>
      </c>
      <c r="JK311">
        <v>1.49658</v>
      </c>
      <c r="JL311">
        <v>2.39258</v>
      </c>
      <c r="JM311">
        <v>1.54907</v>
      </c>
      <c r="JN311">
        <v>2.38159</v>
      </c>
      <c r="JO311">
        <v>34.5777</v>
      </c>
      <c r="JP311">
        <v>24.2013</v>
      </c>
      <c r="JQ311">
        <v>18</v>
      </c>
      <c r="JR311">
        <v>488.579</v>
      </c>
      <c r="JS311">
        <v>532.088</v>
      </c>
      <c r="JT311">
        <v>25.1052</v>
      </c>
      <c r="JU311">
        <v>25.2633</v>
      </c>
      <c r="JV311">
        <v>29.9999</v>
      </c>
      <c r="JW311">
        <v>25.3688</v>
      </c>
      <c r="JX311">
        <v>25.3251</v>
      </c>
      <c r="JY311">
        <v>20.3304</v>
      </c>
      <c r="JZ311">
        <v>3.86884</v>
      </c>
      <c r="KA311">
        <v>100</v>
      </c>
      <c r="KB311">
        <v>25.1057</v>
      </c>
      <c r="KC311">
        <v>346.436</v>
      </c>
      <c r="KD311">
        <v>24.0358</v>
      </c>
      <c r="KE311">
        <v>100.608</v>
      </c>
      <c r="KF311">
        <v>101.006</v>
      </c>
    </row>
    <row r="312" spans="1:292">
      <c r="A312">
        <v>294</v>
      </c>
      <c r="B312">
        <v>1679515621.5</v>
      </c>
      <c r="C312">
        <v>7034</v>
      </c>
      <c r="D312" t="s">
        <v>1022</v>
      </c>
      <c r="E312" t="s">
        <v>1023</v>
      </c>
      <c r="F312">
        <v>5</v>
      </c>
      <c r="G312" t="s">
        <v>821</v>
      </c>
      <c r="H312">
        <v>1679515614</v>
      </c>
      <c r="I312">
        <f>(J312)/1000</f>
        <v>0</v>
      </c>
      <c r="J312">
        <f>IF(DO312, AM312, AG312)</f>
        <v>0</v>
      </c>
      <c r="K312">
        <f>IF(DO312, AH312, AF312)</f>
        <v>0</v>
      </c>
      <c r="L312">
        <f>DQ312 - IF(AT312&gt;1, K312*DK312*100.0/(AV312*EE312), 0)</f>
        <v>0</v>
      </c>
      <c r="M312">
        <f>((S312-I312/2)*L312-K312)/(S312+I312/2)</f>
        <v>0</v>
      </c>
      <c r="N312">
        <f>M312*(DX312+DY312)/1000.0</f>
        <v>0</v>
      </c>
      <c r="O312">
        <f>(DQ312 - IF(AT312&gt;1, K312*DK312*100.0/(AV312*EE312), 0))*(DX312+DY312)/1000.0</f>
        <v>0</v>
      </c>
      <c r="P312">
        <f>2.0/((1/R312-1/Q312)+SIGN(R312)*SQRT((1/R312-1/Q312)*(1/R312-1/Q312) + 4*DL312/((DL312+1)*(DL312+1))*(2*1/R312*1/Q312-1/Q312*1/Q312)))</f>
        <v>0</v>
      </c>
      <c r="Q312">
        <f>IF(LEFT(DM312,1)&lt;&gt;"0",IF(LEFT(DM312,1)="1",3.0,DN312),$D$5+$E$5*(EE312*DX312/($K$5*1000))+$F$5*(EE312*DX312/($K$5*1000))*MAX(MIN(DK312,$J$5),$I$5)*MAX(MIN(DK312,$J$5),$I$5)+$G$5*MAX(MIN(DK312,$J$5),$I$5)*(EE312*DX312/($K$5*1000))+$H$5*(EE312*DX312/($K$5*1000))*(EE312*DX312/($K$5*1000)))</f>
        <v>0</v>
      </c>
      <c r="R312">
        <f>I312*(1000-(1000*0.61365*exp(17.502*V312/(240.97+V312))/(DX312+DY312)+DS312)/2)/(1000*0.61365*exp(17.502*V312/(240.97+V312))/(DX312+DY312)-DS312)</f>
        <v>0</v>
      </c>
      <c r="S312">
        <f>1/((DL312+1)/(P312/1.6)+1/(Q312/1.37)) + DL312/((DL312+1)/(P312/1.6) + DL312/(Q312/1.37))</f>
        <v>0</v>
      </c>
      <c r="T312">
        <f>(DG312*DJ312)</f>
        <v>0</v>
      </c>
      <c r="U312">
        <f>(DZ312+(T312+2*0.95*5.67E-8*(((DZ312+$B$9)+273)^4-(DZ312+273)^4)-44100*I312)/(1.84*29.3*Q312+8*0.95*5.67E-8*(DZ312+273)^3))</f>
        <v>0</v>
      </c>
      <c r="V312">
        <f>($C$9*EA312+$D$9*EB312+$E$9*U312)</f>
        <v>0</v>
      </c>
      <c r="W312">
        <f>0.61365*exp(17.502*V312/(240.97+V312))</f>
        <v>0</v>
      </c>
      <c r="X312">
        <f>(Y312/Z312*100)</f>
        <v>0</v>
      </c>
      <c r="Y312">
        <f>DS312*(DX312+DY312)/1000</f>
        <v>0</v>
      </c>
      <c r="Z312">
        <f>0.61365*exp(17.502*DZ312/(240.97+DZ312))</f>
        <v>0</v>
      </c>
      <c r="AA312">
        <f>(W312-DS312*(DX312+DY312)/1000)</f>
        <v>0</v>
      </c>
      <c r="AB312">
        <f>(-I312*44100)</f>
        <v>0</v>
      </c>
      <c r="AC312">
        <f>2*29.3*Q312*0.92*(DZ312-V312)</f>
        <v>0</v>
      </c>
      <c r="AD312">
        <f>2*0.95*5.67E-8*(((DZ312+$B$9)+273)^4-(V312+273)^4)</f>
        <v>0</v>
      </c>
      <c r="AE312">
        <f>T312+AD312+AB312+AC312</f>
        <v>0</v>
      </c>
      <c r="AF312">
        <f>DW312*AT312*(DR312-DQ312*(1000-AT312*DT312)/(1000-AT312*DS312))/(100*DK312)</f>
        <v>0</v>
      </c>
      <c r="AG312">
        <f>1000*DW312*AT312*(DS312-DT312)/(100*DK312*(1000-AT312*DS312))</f>
        <v>0</v>
      </c>
      <c r="AH312">
        <f>(AI312 - AJ312 - DX312*1E3/(8.314*(DZ312+273.15)) * AL312/DW312 * AK312) * DW312/(100*DK312) * (1000 - DT312)/1000</f>
        <v>0</v>
      </c>
      <c r="AI312">
        <v>376.3686554532018</v>
      </c>
      <c r="AJ312">
        <v>387.0831030303031</v>
      </c>
      <c r="AK312">
        <v>-3.001801411232372</v>
      </c>
      <c r="AL312">
        <v>67.30913549146528</v>
      </c>
      <c r="AM312">
        <f>(AO312 - AN312 + DX312*1E3/(8.314*(DZ312+273.15)) * AQ312/DW312 * AP312) * DW312/(100*DK312) * 1000/(1000 - AO312)</f>
        <v>0</v>
      </c>
      <c r="AN312">
        <v>23.97817981336311</v>
      </c>
      <c r="AO312">
        <v>24.29695090909091</v>
      </c>
      <c r="AP312">
        <v>1.923577928506528E-06</v>
      </c>
      <c r="AQ312">
        <v>94.11788988098148</v>
      </c>
      <c r="AR312">
        <v>0</v>
      </c>
      <c r="AS312">
        <v>0</v>
      </c>
      <c r="AT312">
        <f>IF(AR312*$H$15&gt;=AV312,1.0,(AV312/(AV312-AR312*$H$15)))</f>
        <v>0</v>
      </c>
      <c r="AU312">
        <f>(AT312-1)*100</f>
        <v>0</v>
      </c>
      <c r="AV312">
        <f>MAX(0,($B$15+$C$15*EE312)/(1+$D$15*EE312)*DX312/(DZ312+273)*$E$15)</f>
        <v>0</v>
      </c>
      <c r="AW312" t="s">
        <v>429</v>
      </c>
      <c r="AX312" t="s">
        <v>429</v>
      </c>
      <c r="AY312">
        <v>0</v>
      </c>
      <c r="AZ312">
        <v>0</v>
      </c>
      <c r="BA312">
        <f>1-AY312/AZ312</f>
        <v>0</v>
      </c>
      <c r="BB312">
        <v>0</v>
      </c>
      <c r="BC312" t="s">
        <v>429</v>
      </c>
      <c r="BD312" t="s">
        <v>429</v>
      </c>
      <c r="BE312">
        <v>0</v>
      </c>
      <c r="BF312">
        <v>0</v>
      </c>
      <c r="BG312">
        <f>1-BE312/BF312</f>
        <v>0</v>
      </c>
      <c r="BH312">
        <v>0.5</v>
      </c>
      <c r="BI312">
        <f>DH312</f>
        <v>0</v>
      </c>
      <c r="BJ312">
        <f>K312</f>
        <v>0</v>
      </c>
      <c r="BK312">
        <f>BG312*BH312*BI312</f>
        <v>0</v>
      </c>
      <c r="BL312">
        <f>(BJ312-BB312)/BI312</f>
        <v>0</v>
      </c>
      <c r="BM312">
        <f>(AZ312-BF312)/BF312</f>
        <v>0</v>
      </c>
      <c r="BN312">
        <f>AY312/(BA312+AY312/BF312)</f>
        <v>0</v>
      </c>
      <c r="BO312" t="s">
        <v>429</v>
      </c>
      <c r="BP312">
        <v>0</v>
      </c>
      <c r="BQ312">
        <f>IF(BP312&lt;&gt;0, BP312, BN312)</f>
        <v>0</v>
      </c>
      <c r="BR312">
        <f>1-BQ312/BF312</f>
        <v>0</v>
      </c>
      <c r="BS312">
        <f>(BF312-BE312)/(BF312-BQ312)</f>
        <v>0</v>
      </c>
      <c r="BT312">
        <f>(AZ312-BF312)/(AZ312-BQ312)</f>
        <v>0</v>
      </c>
      <c r="BU312">
        <f>(BF312-BE312)/(BF312-AY312)</f>
        <v>0</v>
      </c>
      <c r="BV312">
        <f>(AZ312-BF312)/(AZ312-AY312)</f>
        <v>0</v>
      </c>
      <c r="BW312">
        <f>(BS312*BQ312/BE312)</f>
        <v>0</v>
      </c>
      <c r="BX312">
        <f>(1-BW312)</f>
        <v>0</v>
      </c>
      <c r="DG312">
        <f>$B$13*EF312+$C$13*EG312+$F$13*ER312*(1-EU312)</f>
        <v>0</v>
      </c>
      <c r="DH312">
        <f>DG312*DI312</f>
        <v>0</v>
      </c>
      <c r="DI312">
        <f>($B$13*$D$11+$C$13*$D$11+$F$13*((FE312+EW312)/MAX(FE312+EW312+FF312, 0.1)*$I$11+FF312/MAX(FE312+EW312+FF312, 0.1)*$J$11))/($B$13+$C$13+$F$13)</f>
        <v>0</v>
      </c>
      <c r="DJ312">
        <f>($B$13*$K$11+$C$13*$K$11+$F$13*((FE312+EW312)/MAX(FE312+EW312+FF312, 0.1)*$P$11+FF312/MAX(FE312+EW312+FF312, 0.1)*$Q$11))/($B$13+$C$13+$F$13)</f>
        <v>0</v>
      </c>
      <c r="DK312">
        <v>2.18</v>
      </c>
      <c r="DL312">
        <v>0.5</v>
      </c>
      <c r="DM312" t="s">
        <v>430</v>
      </c>
      <c r="DN312">
        <v>2</v>
      </c>
      <c r="DO312" t="b">
        <v>1</v>
      </c>
      <c r="DP312">
        <v>1679515614</v>
      </c>
      <c r="DQ312">
        <v>396.437</v>
      </c>
      <c r="DR312">
        <v>381.3281111111111</v>
      </c>
      <c r="DS312">
        <v>24.29564814814815</v>
      </c>
      <c r="DT312">
        <v>23.96676666666667</v>
      </c>
      <c r="DU312">
        <v>397.1419629629629</v>
      </c>
      <c r="DV312">
        <v>23.99649259259259</v>
      </c>
      <c r="DW312">
        <v>500.0008518518517</v>
      </c>
      <c r="DX312">
        <v>89.84985185185185</v>
      </c>
      <c r="DY312">
        <v>0.0999928037037037</v>
      </c>
      <c r="DZ312">
        <v>26.33922222222222</v>
      </c>
      <c r="EA312">
        <v>27.48998148148148</v>
      </c>
      <c r="EB312">
        <v>999.9000000000001</v>
      </c>
      <c r="EC312">
        <v>0</v>
      </c>
      <c r="ED312">
        <v>0</v>
      </c>
      <c r="EE312">
        <v>10006.87296296296</v>
      </c>
      <c r="EF312">
        <v>0</v>
      </c>
      <c r="EG312">
        <v>12.4464</v>
      </c>
      <c r="EH312">
        <v>15.10890703703704</v>
      </c>
      <c r="EI312">
        <v>406.3084814814815</v>
      </c>
      <c r="EJ312">
        <v>390.6915555555556</v>
      </c>
      <c r="EK312">
        <v>0.3288715555555555</v>
      </c>
      <c r="EL312">
        <v>381.3281111111111</v>
      </c>
      <c r="EM312">
        <v>23.96676666666667</v>
      </c>
      <c r="EN312">
        <v>2.18296037037037</v>
      </c>
      <c r="EO312">
        <v>2.153411851851852</v>
      </c>
      <c r="EP312">
        <v>18.83781111111111</v>
      </c>
      <c r="EQ312">
        <v>18.61987407407408</v>
      </c>
      <c r="ER312">
        <v>1999.92962962963</v>
      </c>
      <c r="ES312">
        <v>0.9799976666666668</v>
      </c>
      <c r="ET312">
        <v>0.02000267777777778</v>
      </c>
      <c r="EU312">
        <v>0</v>
      </c>
      <c r="EV312">
        <v>190.4322962962963</v>
      </c>
      <c r="EW312">
        <v>5.00078</v>
      </c>
      <c r="EX312">
        <v>3749.878148148148</v>
      </c>
      <c r="EY312">
        <v>16379.04074074074</v>
      </c>
      <c r="EZ312">
        <v>36.77507407407408</v>
      </c>
      <c r="FA312">
        <v>37.90940740740741</v>
      </c>
      <c r="FB312">
        <v>37.80988888888889</v>
      </c>
      <c r="FC312">
        <v>37.37937037037037</v>
      </c>
      <c r="FD312">
        <v>38.28903703703703</v>
      </c>
      <c r="FE312">
        <v>1955.025555555556</v>
      </c>
      <c r="FF312">
        <v>39.90407407407407</v>
      </c>
      <c r="FG312">
        <v>0</v>
      </c>
      <c r="FH312">
        <v>1679515603.6</v>
      </c>
      <c r="FI312">
        <v>0</v>
      </c>
      <c r="FJ312">
        <v>190.41576</v>
      </c>
      <c r="FK312">
        <v>0.009230761880156039</v>
      </c>
      <c r="FL312">
        <v>8.414615382204977</v>
      </c>
      <c r="FM312">
        <v>3749.9576</v>
      </c>
      <c r="FN312">
        <v>15</v>
      </c>
      <c r="FO312">
        <v>0</v>
      </c>
      <c r="FP312" t="s">
        <v>431</v>
      </c>
      <c r="FQ312">
        <v>1679456443.1</v>
      </c>
      <c r="FR312">
        <v>1679456433.1</v>
      </c>
      <c r="FS312">
        <v>0</v>
      </c>
      <c r="FT312">
        <v>-0.109</v>
      </c>
      <c r="FU312">
        <v>0.019</v>
      </c>
      <c r="FV312">
        <v>-0.823</v>
      </c>
      <c r="FW312">
        <v>0.271</v>
      </c>
      <c r="FX312">
        <v>420</v>
      </c>
      <c r="FY312">
        <v>24</v>
      </c>
      <c r="FZ312">
        <v>0.71</v>
      </c>
      <c r="GA312">
        <v>0.25</v>
      </c>
      <c r="GB312">
        <v>10.720251375</v>
      </c>
      <c r="GC312">
        <v>68.69265135084429</v>
      </c>
      <c r="GD312">
        <v>6.773079045710026</v>
      </c>
      <c r="GE312">
        <v>0</v>
      </c>
      <c r="GF312">
        <v>0.3307975</v>
      </c>
      <c r="GG312">
        <v>-0.03453854409005679</v>
      </c>
      <c r="GH312">
        <v>0.007147259957494201</v>
      </c>
      <c r="GI312">
        <v>1</v>
      </c>
      <c r="GJ312">
        <v>1</v>
      </c>
      <c r="GK312">
        <v>2</v>
      </c>
      <c r="GL312" t="s">
        <v>432</v>
      </c>
      <c r="GM312">
        <v>3.1047</v>
      </c>
      <c r="GN312">
        <v>2.73538</v>
      </c>
      <c r="GO312">
        <v>0.0812253</v>
      </c>
      <c r="GP312">
        <v>0.07791140000000001</v>
      </c>
      <c r="GQ312">
        <v>0.109014</v>
      </c>
      <c r="GR312">
        <v>0.109397</v>
      </c>
      <c r="GS312">
        <v>23686.6</v>
      </c>
      <c r="GT312">
        <v>23471.9</v>
      </c>
      <c r="GU312">
        <v>26316.6</v>
      </c>
      <c r="GV312">
        <v>25781</v>
      </c>
      <c r="GW312">
        <v>37628.7</v>
      </c>
      <c r="GX312">
        <v>35026.6</v>
      </c>
      <c r="GY312">
        <v>46049.9</v>
      </c>
      <c r="GZ312">
        <v>42575.7</v>
      </c>
      <c r="HA312">
        <v>1.9284</v>
      </c>
      <c r="HB312">
        <v>1.9761</v>
      </c>
      <c r="HC312">
        <v>0.12242</v>
      </c>
      <c r="HD312">
        <v>0</v>
      </c>
      <c r="HE312">
        <v>25.4815</v>
      </c>
      <c r="HF312">
        <v>999.9</v>
      </c>
      <c r="HG312">
        <v>54.8</v>
      </c>
      <c r="HH312">
        <v>29.3</v>
      </c>
      <c r="HI312">
        <v>24.958</v>
      </c>
      <c r="HJ312">
        <v>60.7271</v>
      </c>
      <c r="HK312">
        <v>25.4367</v>
      </c>
      <c r="HL312">
        <v>1</v>
      </c>
      <c r="HM312">
        <v>-0.16532</v>
      </c>
      <c r="HN312">
        <v>-0.185463</v>
      </c>
      <c r="HO312">
        <v>20.2771</v>
      </c>
      <c r="HP312">
        <v>5.21594</v>
      </c>
      <c r="HQ312">
        <v>11.9787</v>
      </c>
      <c r="HR312">
        <v>4.9648</v>
      </c>
      <c r="HS312">
        <v>3.27387</v>
      </c>
      <c r="HT312">
        <v>9999</v>
      </c>
      <c r="HU312">
        <v>9999</v>
      </c>
      <c r="HV312">
        <v>9999</v>
      </c>
      <c r="HW312">
        <v>937.6</v>
      </c>
      <c r="HX312">
        <v>1.86414</v>
      </c>
      <c r="HY312">
        <v>1.86008</v>
      </c>
      <c r="HZ312">
        <v>1.85835</v>
      </c>
      <c r="IA312">
        <v>1.85985</v>
      </c>
      <c r="IB312">
        <v>1.85989</v>
      </c>
      <c r="IC312">
        <v>1.85826</v>
      </c>
      <c r="ID312">
        <v>1.8573</v>
      </c>
      <c r="IE312">
        <v>1.85232</v>
      </c>
      <c r="IF312">
        <v>0</v>
      </c>
      <c r="IG312">
        <v>0</v>
      </c>
      <c r="IH312">
        <v>0</v>
      </c>
      <c r="II312">
        <v>0</v>
      </c>
      <c r="IJ312" t="s">
        <v>433</v>
      </c>
      <c r="IK312" t="s">
        <v>434</v>
      </c>
      <c r="IL312" t="s">
        <v>435</v>
      </c>
      <c r="IM312" t="s">
        <v>435</v>
      </c>
      <c r="IN312" t="s">
        <v>435</v>
      </c>
      <c r="IO312" t="s">
        <v>435</v>
      </c>
      <c r="IP312">
        <v>0</v>
      </c>
      <c r="IQ312">
        <v>100</v>
      </c>
      <c r="IR312">
        <v>100</v>
      </c>
      <c r="IS312">
        <v>-0.6919999999999999</v>
      </c>
      <c r="IT312">
        <v>0.2992</v>
      </c>
      <c r="IU312">
        <v>-0.3228139330668147</v>
      </c>
      <c r="IV312">
        <v>-0.001399286051689175</v>
      </c>
      <c r="IW312">
        <v>1.297619083215453E-06</v>
      </c>
      <c r="IX312">
        <v>-4.997941095464379E-10</v>
      </c>
      <c r="IY312">
        <v>-0.005634625857734406</v>
      </c>
      <c r="IZ312">
        <v>-0.003512179546530375</v>
      </c>
      <c r="JA312">
        <v>0.0008073039280847738</v>
      </c>
      <c r="JB312">
        <v>-5.485301315548657E-06</v>
      </c>
      <c r="JC312">
        <v>2</v>
      </c>
      <c r="JD312">
        <v>1997</v>
      </c>
      <c r="JE312">
        <v>1</v>
      </c>
      <c r="JF312">
        <v>25</v>
      </c>
      <c r="JG312">
        <v>986.3</v>
      </c>
      <c r="JH312">
        <v>986.5</v>
      </c>
      <c r="JI312">
        <v>0.977783</v>
      </c>
      <c r="JJ312">
        <v>2.62573</v>
      </c>
      <c r="JK312">
        <v>1.49658</v>
      </c>
      <c r="JL312">
        <v>2.39258</v>
      </c>
      <c r="JM312">
        <v>1.54907</v>
      </c>
      <c r="JN312">
        <v>2.4231</v>
      </c>
      <c r="JO312">
        <v>34.5777</v>
      </c>
      <c r="JP312">
        <v>24.2013</v>
      </c>
      <c r="JQ312">
        <v>18</v>
      </c>
      <c r="JR312">
        <v>488.536</v>
      </c>
      <c r="JS312">
        <v>531.951</v>
      </c>
      <c r="JT312">
        <v>25.1114</v>
      </c>
      <c r="JU312">
        <v>25.2618</v>
      </c>
      <c r="JV312">
        <v>29.9998</v>
      </c>
      <c r="JW312">
        <v>25.3688</v>
      </c>
      <c r="JX312">
        <v>25.3251</v>
      </c>
      <c r="JY312">
        <v>19.6082</v>
      </c>
      <c r="JZ312">
        <v>3.86884</v>
      </c>
      <c r="KA312">
        <v>100</v>
      </c>
      <c r="KB312">
        <v>25.1128</v>
      </c>
      <c r="KC312">
        <v>333.064</v>
      </c>
      <c r="KD312">
        <v>24.0296</v>
      </c>
      <c r="KE312">
        <v>100.609</v>
      </c>
      <c r="KF312">
        <v>101.007</v>
      </c>
    </row>
    <row r="313" spans="1:292">
      <c r="A313">
        <v>295</v>
      </c>
      <c r="B313">
        <v>1679515626.5</v>
      </c>
      <c r="C313">
        <v>7039</v>
      </c>
      <c r="D313" t="s">
        <v>1024</v>
      </c>
      <c r="E313" t="s">
        <v>1025</v>
      </c>
      <c r="F313">
        <v>5</v>
      </c>
      <c r="G313" t="s">
        <v>821</v>
      </c>
      <c r="H313">
        <v>1679515618.714286</v>
      </c>
      <c r="I313">
        <f>(J313)/1000</f>
        <v>0</v>
      </c>
      <c r="J313">
        <f>IF(DO313, AM313, AG313)</f>
        <v>0</v>
      </c>
      <c r="K313">
        <f>IF(DO313, AH313, AF313)</f>
        <v>0</v>
      </c>
      <c r="L313">
        <f>DQ313 - IF(AT313&gt;1, K313*DK313*100.0/(AV313*EE313), 0)</f>
        <v>0</v>
      </c>
      <c r="M313">
        <f>((S313-I313/2)*L313-K313)/(S313+I313/2)</f>
        <v>0</v>
      </c>
      <c r="N313">
        <f>M313*(DX313+DY313)/1000.0</f>
        <v>0</v>
      </c>
      <c r="O313">
        <f>(DQ313 - IF(AT313&gt;1, K313*DK313*100.0/(AV313*EE313), 0))*(DX313+DY313)/1000.0</f>
        <v>0</v>
      </c>
      <c r="P313">
        <f>2.0/((1/R313-1/Q313)+SIGN(R313)*SQRT((1/R313-1/Q313)*(1/R313-1/Q313) + 4*DL313/((DL313+1)*(DL313+1))*(2*1/R313*1/Q313-1/Q313*1/Q313)))</f>
        <v>0</v>
      </c>
      <c r="Q313">
        <f>IF(LEFT(DM313,1)&lt;&gt;"0",IF(LEFT(DM313,1)="1",3.0,DN313),$D$5+$E$5*(EE313*DX313/($K$5*1000))+$F$5*(EE313*DX313/($K$5*1000))*MAX(MIN(DK313,$J$5),$I$5)*MAX(MIN(DK313,$J$5),$I$5)+$G$5*MAX(MIN(DK313,$J$5),$I$5)*(EE313*DX313/($K$5*1000))+$H$5*(EE313*DX313/($K$5*1000))*(EE313*DX313/($K$5*1000)))</f>
        <v>0</v>
      </c>
      <c r="R313">
        <f>I313*(1000-(1000*0.61365*exp(17.502*V313/(240.97+V313))/(DX313+DY313)+DS313)/2)/(1000*0.61365*exp(17.502*V313/(240.97+V313))/(DX313+DY313)-DS313)</f>
        <v>0</v>
      </c>
      <c r="S313">
        <f>1/((DL313+1)/(P313/1.6)+1/(Q313/1.37)) + DL313/((DL313+1)/(P313/1.6) + DL313/(Q313/1.37))</f>
        <v>0</v>
      </c>
      <c r="T313">
        <f>(DG313*DJ313)</f>
        <v>0</v>
      </c>
      <c r="U313">
        <f>(DZ313+(T313+2*0.95*5.67E-8*(((DZ313+$B$9)+273)^4-(DZ313+273)^4)-44100*I313)/(1.84*29.3*Q313+8*0.95*5.67E-8*(DZ313+273)^3))</f>
        <v>0</v>
      </c>
      <c r="V313">
        <f>($C$9*EA313+$D$9*EB313+$E$9*U313)</f>
        <v>0</v>
      </c>
      <c r="W313">
        <f>0.61365*exp(17.502*V313/(240.97+V313))</f>
        <v>0</v>
      </c>
      <c r="X313">
        <f>(Y313/Z313*100)</f>
        <v>0</v>
      </c>
      <c r="Y313">
        <f>DS313*(DX313+DY313)/1000</f>
        <v>0</v>
      </c>
      <c r="Z313">
        <f>0.61365*exp(17.502*DZ313/(240.97+DZ313))</f>
        <v>0</v>
      </c>
      <c r="AA313">
        <f>(W313-DS313*(DX313+DY313)/1000)</f>
        <v>0</v>
      </c>
      <c r="AB313">
        <f>(-I313*44100)</f>
        <v>0</v>
      </c>
      <c r="AC313">
        <f>2*29.3*Q313*0.92*(DZ313-V313)</f>
        <v>0</v>
      </c>
      <c r="AD313">
        <f>2*0.95*5.67E-8*(((DZ313+$B$9)+273)^4-(V313+273)^4)</f>
        <v>0</v>
      </c>
      <c r="AE313">
        <f>T313+AD313+AB313+AC313</f>
        <v>0</v>
      </c>
      <c r="AF313">
        <f>DW313*AT313*(DR313-DQ313*(1000-AT313*DT313)/(1000-AT313*DS313))/(100*DK313)</f>
        <v>0</v>
      </c>
      <c r="AG313">
        <f>1000*DW313*AT313*(DS313-DT313)/(100*DK313*(1000-AT313*DS313))</f>
        <v>0</v>
      </c>
      <c r="AH313">
        <f>(AI313 - AJ313 - DX313*1E3/(8.314*(DZ313+273.15)) * AL313/DW313 * AK313) * DW313/(100*DK313) * (1000 - DT313)/1000</f>
        <v>0</v>
      </c>
      <c r="AI313">
        <v>359.4168410285578</v>
      </c>
      <c r="AJ313">
        <v>371.2371212121212</v>
      </c>
      <c r="AK313">
        <v>-3.180215378143612</v>
      </c>
      <c r="AL313">
        <v>67.30913549146528</v>
      </c>
      <c r="AM313">
        <f>(AO313 - AN313 + DX313*1E3/(8.314*(DZ313+273.15)) * AQ313/DW313 * AP313) * DW313/(100*DK313) * 1000/(1000 - AO313)</f>
        <v>0</v>
      </c>
      <c r="AN313">
        <v>23.98513152817143</v>
      </c>
      <c r="AO313">
        <v>24.30497757575758</v>
      </c>
      <c r="AP313">
        <v>1.232657263738496E-05</v>
      </c>
      <c r="AQ313">
        <v>94.11788988098148</v>
      </c>
      <c r="AR313">
        <v>0</v>
      </c>
      <c r="AS313">
        <v>0</v>
      </c>
      <c r="AT313">
        <f>IF(AR313*$H$15&gt;=AV313,1.0,(AV313/(AV313-AR313*$H$15)))</f>
        <v>0</v>
      </c>
      <c r="AU313">
        <f>(AT313-1)*100</f>
        <v>0</v>
      </c>
      <c r="AV313">
        <f>MAX(0,($B$15+$C$15*EE313)/(1+$D$15*EE313)*DX313/(DZ313+273)*$E$15)</f>
        <v>0</v>
      </c>
      <c r="AW313" t="s">
        <v>429</v>
      </c>
      <c r="AX313" t="s">
        <v>429</v>
      </c>
      <c r="AY313">
        <v>0</v>
      </c>
      <c r="AZ313">
        <v>0</v>
      </c>
      <c r="BA313">
        <f>1-AY313/AZ313</f>
        <v>0</v>
      </c>
      <c r="BB313">
        <v>0</v>
      </c>
      <c r="BC313" t="s">
        <v>429</v>
      </c>
      <c r="BD313" t="s">
        <v>429</v>
      </c>
      <c r="BE313">
        <v>0</v>
      </c>
      <c r="BF313">
        <v>0</v>
      </c>
      <c r="BG313">
        <f>1-BE313/BF313</f>
        <v>0</v>
      </c>
      <c r="BH313">
        <v>0.5</v>
      </c>
      <c r="BI313">
        <f>DH313</f>
        <v>0</v>
      </c>
      <c r="BJ313">
        <f>K313</f>
        <v>0</v>
      </c>
      <c r="BK313">
        <f>BG313*BH313*BI313</f>
        <v>0</v>
      </c>
      <c r="BL313">
        <f>(BJ313-BB313)/BI313</f>
        <v>0</v>
      </c>
      <c r="BM313">
        <f>(AZ313-BF313)/BF313</f>
        <v>0</v>
      </c>
      <c r="BN313">
        <f>AY313/(BA313+AY313/BF313)</f>
        <v>0</v>
      </c>
      <c r="BO313" t="s">
        <v>429</v>
      </c>
      <c r="BP313">
        <v>0</v>
      </c>
      <c r="BQ313">
        <f>IF(BP313&lt;&gt;0, BP313, BN313)</f>
        <v>0</v>
      </c>
      <c r="BR313">
        <f>1-BQ313/BF313</f>
        <v>0</v>
      </c>
      <c r="BS313">
        <f>(BF313-BE313)/(BF313-BQ313)</f>
        <v>0</v>
      </c>
      <c r="BT313">
        <f>(AZ313-BF313)/(AZ313-BQ313)</f>
        <v>0</v>
      </c>
      <c r="BU313">
        <f>(BF313-BE313)/(BF313-AY313)</f>
        <v>0</v>
      </c>
      <c r="BV313">
        <f>(AZ313-BF313)/(AZ313-AY313)</f>
        <v>0</v>
      </c>
      <c r="BW313">
        <f>(BS313*BQ313/BE313)</f>
        <v>0</v>
      </c>
      <c r="BX313">
        <f>(1-BW313)</f>
        <v>0</v>
      </c>
      <c r="DG313">
        <f>$B$13*EF313+$C$13*EG313+$F$13*ER313*(1-EU313)</f>
        <v>0</v>
      </c>
      <c r="DH313">
        <f>DG313*DI313</f>
        <v>0</v>
      </c>
      <c r="DI313">
        <f>($B$13*$D$11+$C$13*$D$11+$F$13*((FE313+EW313)/MAX(FE313+EW313+FF313, 0.1)*$I$11+FF313/MAX(FE313+EW313+FF313, 0.1)*$J$11))/($B$13+$C$13+$F$13)</f>
        <v>0</v>
      </c>
      <c r="DJ313">
        <f>($B$13*$K$11+$C$13*$K$11+$F$13*((FE313+EW313)/MAX(FE313+EW313+FF313, 0.1)*$P$11+FF313/MAX(FE313+EW313+FF313, 0.1)*$Q$11))/($B$13+$C$13+$F$13)</f>
        <v>0</v>
      </c>
      <c r="DK313">
        <v>2.18</v>
      </c>
      <c r="DL313">
        <v>0.5</v>
      </c>
      <c r="DM313" t="s">
        <v>430</v>
      </c>
      <c r="DN313">
        <v>2</v>
      </c>
      <c r="DO313" t="b">
        <v>1</v>
      </c>
      <c r="DP313">
        <v>1679515618.714286</v>
      </c>
      <c r="DQ313">
        <v>383.912</v>
      </c>
      <c r="DR313">
        <v>365.9577857142857</v>
      </c>
      <c r="DS313">
        <v>24.29728928571428</v>
      </c>
      <c r="DT313">
        <v>23.97351071428571</v>
      </c>
      <c r="DU313">
        <v>384.60925</v>
      </c>
      <c r="DV313">
        <v>23.99809285714285</v>
      </c>
      <c r="DW313">
        <v>500.0136071428572</v>
      </c>
      <c r="DX313">
        <v>89.85115714285713</v>
      </c>
      <c r="DY313">
        <v>0.1000212714285714</v>
      </c>
      <c r="DZ313">
        <v>26.34101428571428</v>
      </c>
      <c r="EA313">
        <v>27.48843214285714</v>
      </c>
      <c r="EB313">
        <v>999.9000000000002</v>
      </c>
      <c r="EC313">
        <v>0</v>
      </c>
      <c r="ED313">
        <v>0</v>
      </c>
      <c r="EE313">
        <v>9998.324999999999</v>
      </c>
      <c r="EF313">
        <v>0</v>
      </c>
      <c r="EG313">
        <v>12.44667142857143</v>
      </c>
      <c r="EH313">
        <v>17.954275</v>
      </c>
      <c r="EI313">
        <v>393.4722142857142</v>
      </c>
      <c r="EJ313">
        <v>374.9463214285714</v>
      </c>
      <c r="EK313">
        <v>0.3237650714285714</v>
      </c>
      <c r="EL313">
        <v>365.9577857142857</v>
      </c>
      <c r="EM313">
        <v>23.97351071428571</v>
      </c>
      <c r="EN313">
        <v>2.183139285714286</v>
      </c>
      <c r="EO313">
        <v>2.154049285714286</v>
      </c>
      <c r="EP313">
        <v>18.83911785714286</v>
      </c>
      <c r="EQ313">
        <v>18.62460357142857</v>
      </c>
      <c r="ER313">
        <v>1999.884642857143</v>
      </c>
      <c r="ES313">
        <v>0.980000892857143</v>
      </c>
      <c r="ET313">
        <v>0.01999939285714286</v>
      </c>
      <c r="EU313">
        <v>0</v>
      </c>
      <c r="EV313">
        <v>190.4754285714285</v>
      </c>
      <c r="EW313">
        <v>5.00078</v>
      </c>
      <c r="EX313">
        <v>3751.555714285715</v>
      </c>
      <c r="EY313">
        <v>16378.69285714286</v>
      </c>
      <c r="EZ313">
        <v>36.84121428571429</v>
      </c>
      <c r="FA313">
        <v>38.02424999999999</v>
      </c>
      <c r="FB313">
        <v>37.8435</v>
      </c>
      <c r="FC313">
        <v>37.49978571428571</v>
      </c>
      <c r="FD313">
        <v>38.42599999999999</v>
      </c>
      <c r="FE313">
        <v>1954.9875</v>
      </c>
      <c r="FF313">
        <v>39.89642857142858</v>
      </c>
      <c r="FG313">
        <v>0</v>
      </c>
      <c r="FH313">
        <v>1679515609</v>
      </c>
      <c r="FI313">
        <v>0</v>
      </c>
      <c r="FJ313">
        <v>190.4569230769231</v>
      </c>
      <c r="FK313">
        <v>0.09312821099455663</v>
      </c>
      <c r="FL313">
        <v>36.82222213549957</v>
      </c>
      <c r="FM313">
        <v>3751.745769230769</v>
      </c>
      <c r="FN313">
        <v>15</v>
      </c>
      <c r="FO313">
        <v>0</v>
      </c>
      <c r="FP313" t="s">
        <v>431</v>
      </c>
      <c r="FQ313">
        <v>1679456443.1</v>
      </c>
      <c r="FR313">
        <v>1679456433.1</v>
      </c>
      <c r="FS313">
        <v>0</v>
      </c>
      <c r="FT313">
        <v>-0.109</v>
      </c>
      <c r="FU313">
        <v>0.019</v>
      </c>
      <c r="FV313">
        <v>-0.823</v>
      </c>
      <c r="FW313">
        <v>0.271</v>
      </c>
      <c r="FX313">
        <v>420</v>
      </c>
      <c r="FY313">
        <v>24</v>
      </c>
      <c r="FZ313">
        <v>0.71</v>
      </c>
      <c r="GA313">
        <v>0.25</v>
      </c>
      <c r="GB313">
        <v>15.53885585365854</v>
      </c>
      <c r="GC313">
        <v>40.8022825087108</v>
      </c>
      <c r="GD313">
        <v>4.223792957780942</v>
      </c>
      <c r="GE313">
        <v>0</v>
      </c>
      <c r="GF313">
        <v>0.3266506585365854</v>
      </c>
      <c r="GG313">
        <v>-0.0769520905923342</v>
      </c>
      <c r="GH313">
        <v>0.00961023762709624</v>
      </c>
      <c r="GI313">
        <v>1</v>
      </c>
      <c r="GJ313">
        <v>1</v>
      </c>
      <c r="GK313">
        <v>2</v>
      </c>
      <c r="GL313" t="s">
        <v>432</v>
      </c>
      <c r="GM313">
        <v>3.10474</v>
      </c>
      <c r="GN313">
        <v>2.73525</v>
      </c>
      <c r="GO313">
        <v>0.0786163</v>
      </c>
      <c r="GP313">
        <v>0.0750454</v>
      </c>
      <c r="GQ313">
        <v>0.109041</v>
      </c>
      <c r="GR313">
        <v>0.109391</v>
      </c>
      <c r="GS313">
        <v>23754.3</v>
      </c>
      <c r="GT313">
        <v>23545</v>
      </c>
      <c r="GU313">
        <v>26317</v>
      </c>
      <c r="GV313">
        <v>25781.1</v>
      </c>
      <c r="GW313">
        <v>37627.8</v>
      </c>
      <c r="GX313">
        <v>35026.8</v>
      </c>
      <c r="GY313">
        <v>46050.6</v>
      </c>
      <c r="GZ313">
        <v>42576.1</v>
      </c>
      <c r="HA313">
        <v>1.92825</v>
      </c>
      <c r="HB313">
        <v>1.97633</v>
      </c>
      <c r="HC313">
        <v>0.123054</v>
      </c>
      <c r="HD313">
        <v>0</v>
      </c>
      <c r="HE313">
        <v>25.4777</v>
      </c>
      <c r="HF313">
        <v>999.9</v>
      </c>
      <c r="HG313">
        <v>54.8</v>
      </c>
      <c r="HH313">
        <v>29.3</v>
      </c>
      <c r="HI313">
        <v>24.957</v>
      </c>
      <c r="HJ313">
        <v>60.3171</v>
      </c>
      <c r="HK313">
        <v>25.2604</v>
      </c>
      <c r="HL313">
        <v>1</v>
      </c>
      <c r="HM313">
        <v>-0.165879</v>
      </c>
      <c r="HN313">
        <v>-0.200523</v>
      </c>
      <c r="HO313">
        <v>20.2773</v>
      </c>
      <c r="HP313">
        <v>5.21624</v>
      </c>
      <c r="HQ313">
        <v>11.9782</v>
      </c>
      <c r="HR313">
        <v>4.9647</v>
      </c>
      <c r="HS313">
        <v>3.27387</v>
      </c>
      <c r="HT313">
        <v>9999</v>
      </c>
      <c r="HU313">
        <v>9999</v>
      </c>
      <c r="HV313">
        <v>9999</v>
      </c>
      <c r="HW313">
        <v>937.6</v>
      </c>
      <c r="HX313">
        <v>1.86415</v>
      </c>
      <c r="HY313">
        <v>1.86015</v>
      </c>
      <c r="HZ313">
        <v>1.85836</v>
      </c>
      <c r="IA313">
        <v>1.85987</v>
      </c>
      <c r="IB313">
        <v>1.85989</v>
      </c>
      <c r="IC313">
        <v>1.85827</v>
      </c>
      <c r="ID313">
        <v>1.8573</v>
      </c>
      <c r="IE313">
        <v>1.85236</v>
      </c>
      <c r="IF313">
        <v>0</v>
      </c>
      <c r="IG313">
        <v>0</v>
      </c>
      <c r="IH313">
        <v>0</v>
      </c>
      <c r="II313">
        <v>0</v>
      </c>
      <c r="IJ313" t="s">
        <v>433</v>
      </c>
      <c r="IK313" t="s">
        <v>434</v>
      </c>
      <c r="IL313" t="s">
        <v>435</v>
      </c>
      <c r="IM313" t="s">
        <v>435</v>
      </c>
      <c r="IN313" t="s">
        <v>435</v>
      </c>
      <c r="IO313" t="s">
        <v>435</v>
      </c>
      <c r="IP313">
        <v>0</v>
      </c>
      <c r="IQ313">
        <v>100</v>
      </c>
      <c r="IR313">
        <v>100</v>
      </c>
      <c r="IS313">
        <v>-0.6820000000000001</v>
      </c>
      <c r="IT313">
        <v>0.2994</v>
      </c>
      <c r="IU313">
        <v>-0.3228139330668147</v>
      </c>
      <c r="IV313">
        <v>-0.001399286051689175</v>
      </c>
      <c r="IW313">
        <v>1.297619083215453E-06</v>
      </c>
      <c r="IX313">
        <v>-4.997941095464379E-10</v>
      </c>
      <c r="IY313">
        <v>-0.005634625857734406</v>
      </c>
      <c r="IZ313">
        <v>-0.003512179546530375</v>
      </c>
      <c r="JA313">
        <v>0.0008073039280847738</v>
      </c>
      <c r="JB313">
        <v>-5.485301315548657E-06</v>
      </c>
      <c r="JC313">
        <v>2</v>
      </c>
      <c r="JD313">
        <v>1997</v>
      </c>
      <c r="JE313">
        <v>1</v>
      </c>
      <c r="JF313">
        <v>25</v>
      </c>
      <c r="JG313">
        <v>986.4</v>
      </c>
      <c r="JH313">
        <v>986.6</v>
      </c>
      <c r="JI313">
        <v>0.942383</v>
      </c>
      <c r="JJ313">
        <v>2.62451</v>
      </c>
      <c r="JK313">
        <v>1.49658</v>
      </c>
      <c r="JL313">
        <v>2.39258</v>
      </c>
      <c r="JM313">
        <v>1.54907</v>
      </c>
      <c r="JN313">
        <v>2.38892</v>
      </c>
      <c r="JO313">
        <v>34.5777</v>
      </c>
      <c r="JP313">
        <v>24.2013</v>
      </c>
      <c r="JQ313">
        <v>18</v>
      </c>
      <c r="JR313">
        <v>488.45</v>
      </c>
      <c r="JS313">
        <v>532.095</v>
      </c>
      <c r="JT313">
        <v>25.1194</v>
      </c>
      <c r="JU313">
        <v>25.2606</v>
      </c>
      <c r="JV313">
        <v>29.9999</v>
      </c>
      <c r="JW313">
        <v>25.3687</v>
      </c>
      <c r="JX313">
        <v>25.3241</v>
      </c>
      <c r="JY313">
        <v>18.8237</v>
      </c>
      <c r="JZ313">
        <v>3.86884</v>
      </c>
      <c r="KA313">
        <v>100</v>
      </c>
      <c r="KB313">
        <v>25.1218</v>
      </c>
      <c r="KC313">
        <v>313.028</v>
      </c>
      <c r="KD313">
        <v>24.0296</v>
      </c>
      <c r="KE313">
        <v>100.61</v>
      </c>
      <c r="KF313">
        <v>101.008</v>
      </c>
    </row>
    <row r="314" spans="1:292">
      <c r="A314">
        <v>296</v>
      </c>
      <c r="B314">
        <v>1679515631.5</v>
      </c>
      <c r="C314">
        <v>7044</v>
      </c>
      <c r="D314" t="s">
        <v>1026</v>
      </c>
      <c r="E314" t="s">
        <v>1027</v>
      </c>
      <c r="F314">
        <v>5</v>
      </c>
      <c r="G314" t="s">
        <v>821</v>
      </c>
      <c r="H314">
        <v>1679515624</v>
      </c>
      <c r="I314">
        <f>(J314)/1000</f>
        <v>0</v>
      </c>
      <c r="J314">
        <f>IF(DO314, AM314, AG314)</f>
        <v>0</v>
      </c>
      <c r="K314">
        <f>IF(DO314, AH314, AF314)</f>
        <v>0</v>
      </c>
      <c r="L314">
        <f>DQ314 - IF(AT314&gt;1, K314*DK314*100.0/(AV314*EE314), 0)</f>
        <v>0</v>
      </c>
      <c r="M314">
        <f>((S314-I314/2)*L314-K314)/(S314+I314/2)</f>
        <v>0</v>
      </c>
      <c r="N314">
        <f>M314*(DX314+DY314)/1000.0</f>
        <v>0</v>
      </c>
      <c r="O314">
        <f>(DQ314 - IF(AT314&gt;1, K314*DK314*100.0/(AV314*EE314), 0))*(DX314+DY314)/1000.0</f>
        <v>0</v>
      </c>
      <c r="P314">
        <f>2.0/((1/R314-1/Q314)+SIGN(R314)*SQRT((1/R314-1/Q314)*(1/R314-1/Q314) + 4*DL314/((DL314+1)*(DL314+1))*(2*1/R314*1/Q314-1/Q314*1/Q314)))</f>
        <v>0</v>
      </c>
      <c r="Q314">
        <f>IF(LEFT(DM314,1)&lt;&gt;"0",IF(LEFT(DM314,1)="1",3.0,DN314),$D$5+$E$5*(EE314*DX314/($K$5*1000))+$F$5*(EE314*DX314/($K$5*1000))*MAX(MIN(DK314,$J$5),$I$5)*MAX(MIN(DK314,$J$5),$I$5)+$G$5*MAX(MIN(DK314,$J$5),$I$5)*(EE314*DX314/($K$5*1000))+$H$5*(EE314*DX314/($K$5*1000))*(EE314*DX314/($K$5*1000)))</f>
        <v>0</v>
      </c>
      <c r="R314">
        <f>I314*(1000-(1000*0.61365*exp(17.502*V314/(240.97+V314))/(DX314+DY314)+DS314)/2)/(1000*0.61365*exp(17.502*V314/(240.97+V314))/(DX314+DY314)-DS314)</f>
        <v>0</v>
      </c>
      <c r="S314">
        <f>1/((DL314+1)/(P314/1.6)+1/(Q314/1.37)) + DL314/((DL314+1)/(P314/1.6) + DL314/(Q314/1.37))</f>
        <v>0</v>
      </c>
      <c r="T314">
        <f>(DG314*DJ314)</f>
        <v>0</v>
      </c>
      <c r="U314">
        <f>(DZ314+(T314+2*0.95*5.67E-8*(((DZ314+$B$9)+273)^4-(DZ314+273)^4)-44100*I314)/(1.84*29.3*Q314+8*0.95*5.67E-8*(DZ314+273)^3))</f>
        <v>0</v>
      </c>
      <c r="V314">
        <f>($C$9*EA314+$D$9*EB314+$E$9*U314)</f>
        <v>0</v>
      </c>
      <c r="W314">
        <f>0.61365*exp(17.502*V314/(240.97+V314))</f>
        <v>0</v>
      </c>
      <c r="X314">
        <f>(Y314/Z314*100)</f>
        <v>0</v>
      </c>
      <c r="Y314">
        <f>DS314*(DX314+DY314)/1000</f>
        <v>0</v>
      </c>
      <c r="Z314">
        <f>0.61365*exp(17.502*DZ314/(240.97+DZ314))</f>
        <v>0</v>
      </c>
      <c r="AA314">
        <f>(W314-DS314*(DX314+DY314)/1000)</f>
        <v>0</v>
      </c>
      <c r="AB314">
        <f>(-I314*44100)</f>
        <v>0</v>
      </c>
      <c r="AC314">
        <f>2*29.3*Q314*0.92*(DZ314-V314)</f>
        <v>0</v>
      </c>
      <c r="AD314">
        <f>2*0.95*5.67E-8*(((DZ314+$B$9)+273)^4-(V314+273)^4)</f>
        <v>0</v>
      </c>
      <c r="AE314">
        <f>T314+AD314+AB314+AC314</f>
        <v>0</v>
      </c>
      <c r="AF314">
        <f>DW314*AT314*(DR314-DQ314*(1000-AT314*DT314)/(1000-AT314*DS314))/(100*DK314)</f>
        <v>0</v>
      </c>
      <c r="AG314">
        <f>1000*DW314*AT314*(DS314-DT314)/(100*DK314*(1000-AT314*DS314))</f>
        <v>0</v>
      </c>
      <c r="AH314">
        <f>(AI314 - AJ314 - DX314*1E3/(8.314*(DZ314+273.15)) * AL314/DW314 * AK314) * DW314/(100*DK314) * (1000 - DT314)/1000</f>
        <v>0</v>
      </c>
      <c r="AI314">
        <v>342.460519682009</v>
      </c>
      <c r="AJ314">
        <v>354.7584424242424</v>
      </c>
      <c r="AK314">
        <v>-3.297861542484327</v>
      </c>
      <c r="AL314">
        <v>67.30913549146528</v>
      </c>
      <c r="AM314">
        <f>(AO314 - AN314 + DX314*1E3/(8.314*(DZ314+273.15)) * AQ314/DW314 * AP314) * DW314/(100*DK314) * 1000/(1000 - AO314)</f>
        <v>0</v>
      </c>
      <c r="AN314">
        <v>23.97796453288534</v>
      </c>
      <c r="AO314">
        <v>24.30401757575757</v>
      </c>
      <c r="AP314">
        <v>-2.819472828627448E-07</v>
      </c>
      <c r="AQ314">
        <v>94.11788988098148</v>
      </c>
      <c r="AR314">
        <v>0</v>
      </c>
      <c r="AS314">
        <v>0</v>
      </c>
      <c r="AT314">
        <f>IF(AR314*$H$15&gt;=AV314,1.0,(AV314/(AV314-AR314*$H$15)))</f>
        <v>0</v>
      </c>
      <c r="AU314">
        <f>(AT314-1)*100</f>
        <v>0</v>
      </c>
      <c r="AV314">
        <f>MAX(0,($B$15+$C$15*EE314)/(1+$D$15*EE314)*DX314/(DZ314+273)*$E$15)</f>
        <v>0</v>
      </c>
      <c r="AW314" t="s">
        <v>429</v>
      </c>
      <c r="AX314" t="s">
        <v>429</v>
      </c>
      <c r="AY314">
        <v>0</v>
      </c>
      <c r="AZ314">
        <v>0</v>
      </c>
      <c r="BA314">
        <f>1-AY314/AZ314</f>
        <v>0</v>
      </c>
      <c r="BB314">
        <v>0</v>
      </c>
      <c r="BC314" t="s">
        <v>429</v>
      </c>
      <c r="BD314" t="s">
        <v>429</v>
      </c>
      <c r="BE314">
        <v>0</v>
      </c>
      <c r="BF314">
        <v>0</v>
      </c>
      <c r="BG314">
        <f>1-BE314/BF314</f>
        <v>0</v>
      </c>
      <c r="BH314">
        <v>0.5</v>
      </c>
      <c r="BI314">
        <f>DH314</f>
        <v>0</v>
      </c>
      <c r="BJ314">
        <f>K314</f>
        <v>0</v>
      </c>
      <c r="BK314">
        <f>BG314*BH314*BI314</f>
        <v>0</v>
      </c>
      <c r="BL314">
        <f>(BJ314-BB314)/BI314</f>
        <v>0</v>
      </c>
      <c r="BM314">
        <f>(AZ314-BF314)/BF314</f>
        <v>0</v>
      </c>
      <c r="BN314">
        <f>AY314/(BA314+AY314/BF314)</f>
        <v>0</v>
      </c>
      <c r="BO314" t="s">
        <v>429</v>
      </c>
      <c r="BP314">
        <v>0</v>
      </c>
      <c r="BQ314">
        <f>IF(BP314&lt;&gt;0, BP314, BN314)</f>
        <v>0</v>
      </c>
      <c r="BR314">
        <f>1-BQ314/BF314</f>
        <v>0</v>
      </c>
      <c r="BS314">
        <f>(BF314-BE314)/(BF314-BQ314)</f>
        <v>0</v>
      </c>
      <c r="BT314">
        <f>(AZ314-BF314)/(AZ314-BQ314)</f>
        <v>0</v>
      </c>
      <c r="BU314">
        <f>(BF314-BE314)/(BF314-AY314)</f>
        <v>0</v>
      </c>
      <c r="BV314">
        <f>(AZ314-BF314)/(AZ314-AY314)</f>
        <v>0</v>
      </c>
      <c r="BW314">
        <f>(BS314*BQ314/BE314)</f>
        <v>0</v>
      </c>
      <c r="BX314">
        <f>(1-BW314)</f>
        <v>0</v>
      </c>
      <c r="DG314">
        <f>$B$13*EF314+$C$13*EG314+$F$13*ER314*(1-EU314)</f>
        <v>0</v>
      </c>
      <c r="DH314">
        <f>DG314*DI314</f>
        <v>0</v>
      </c>
      <c r="DI314">
        <f>($B$13*$D$11+$C$13*$D$11+$F$13*((FE314+EW314)/MAX(FE314+EW314+FF314, 0.1)*$I$11+FF314/MAX(FE314+EW314+FF314, 0.1)*$J$11))/($B$13+$C$13+$F$13)</f>
        <v>0</v>
      </c>
      <c r="DJ314">
        <f>($B$13*$K$11+$C$13*$K$11+$F$13*((FE314+EW314)/MAX(FE314+EW314+FF314, 0.1)*$P$11+FF314/MAX(FE314+EW314+FF314, 0.1)*$Q$11))/($B$13+$C$13+$F$13)</f>
        <v>0</v>
      </c>
      <c r="DK314">
        <v>2.18</v>
      </c>
      <c r="DL314">
        <v>0.5</v>
      </c>
      <c r="DM314" t="s">
        <v>430</v>
      </c>
      <c r="DN314">
        <v>2</v>
      </c>
      <c r="DO314" t="b">
        <v>1</v>
      </c>
      <c r="DP314">
        <v>1679515624</v>
      </c>
      <c r="DQ314">
        <v>368.2105185185185</v>
      </c>
      <c r="DR314">
        <v>348.5413703703704</v>
      </c>
      <c r="DS314">
        <v>24.30048518518518</v>
      </c>
      <c r="DT314">
        <v>23.98017037037037</v>
      </c>
      <c r="DU314">
        <v>368.8979259259259</v>
      </c>
      <c r="DV314">
        <v>24.00120740740741</v>
      </c>
      <c r="DW314">
        <v>500.0045925925926</v>
      </c>
      <c r="DX314">
        <v>89.85307777777778</v>
      </c>
      <c r="DY314">
        <v>0.09995417037037038</v>
      </c>
      <c r="DZ314">
        <v>26.34495185185185</v>
      </c>
      <c r="EA314">
        <v>27.49145555555555</v>
      </c>
      <c r="EB314">
        <v>999.9000000000001</v>
      </c>
      <c r="EC314">
        <v>0</v>
      </c>
      <c r="ED314">
        <v>0</v>
      </c>
      <c r="EE314">
        <v>9999.184814814815</v>
      </c>
      <c r="EF314">
        <v>0</v>
      </c>
      <c r="EG314">
        <v>12.45034074074074</v>
      </c>
      <c r="EH314">
        <v>19.66931851851852</v>
      </c>
      <c r="EI314">
        <v>377.3810370370371</v>
      </c>
      <c r="EJ314">
        <v>357.1047407407407</v>
      </c>
      <c r="EK314">
        <v>0.3203062592592593</v>
      </c>
      <c r="EL314">
        <v>348.5413703703704</v>
      </c>
      <c r="EM314">
        <v>23.98017037037037</v>
      </c>
      <c r="EN314">
        <v>2.183474074074074</v>
      </c>
      <c r="EO314">
        <v>2.154692962962963</v>
      </c>
      <c r="EP314">
        <v>18.84156666666667</v>
      </c>
      <c r="EQ314">
        <v>18.62937037037037</v>
      </c>
      <c r="ER314">
        <v>1999.878148148148</v>
      </c>
      <c r="ES314">
        <v>0.9800015925925926</v>
      </c>
      <c r="ET314">
        <v>0.01999856666666667</v>
      </c>
      <c r="EU314">
        <v>0</v>
      </c>
      <c r="EV314">
        <v>190.4377037037037</v>
      </c>
      <c r="EW314">
        <v>5.00078</v>
      </c>
      <c r="EX314">
        <v>3754.784074074074</v>
      </c>
      <c r="EY314">
        <v>16378.63703703704</v>
      </c>
      <c r="EZ314">
        <v>36.95107407407407</v>
      </c>
      <c r="FA314">
        <v>38.17559259259259</v>
      </c>
      <c r="FB314">
        <v>37.94885185185185</v>
      </c>
      <c r="FC314">
        <v>37.67348148148148</v>
      </c>
      <c r="FD314">
        <v>38.56918518518518</v>
      </c>
      <c r="FE314">
        <v>1954.982592592592</v>
      </c>
      <c r="FF314">
        <v>39.89333333333334</v>
      </c>
      <c r="FG314">
        <v>0</v>
      </c>
      <c r="FH314">
        <v>1679515613.8</v>
      </c>
      <c r="FI314">
        <v>0</v>
      </c>
      <c r="FJ314">
        <v>190.4312307692308</v>
      </c>
      <c r="FK314">
        <v>0.7101538593837979</v>
      </c>
      <c r="FL314">
        <v>39.65470087052941</v>
      </c>
      <c r="FM314">
        <v>3754.659999999999</v>
      </c>
      <c r="FN314">
        <v>15</v>
      </c>
      <c r="FO314">
        <v>0</v>
      </c>
      <c r="FP314" t="s">
        <v>431</v>
      </c>
      <c r="FQ314">
        <v>1679456443.1</v>
      </c>
      <c r="FR314">
        <v>1679456433.1</v>
      </c>
      <c r="FS314">
        <v>0</v>
      </c>
      <c r="FT314">
        <v>-0.109</v>
      </c>
      <c r="FU314">
        <v>0.019</v>
      </c>
      <c r="FV314">
        <v>-0.823</v>
      </c>
      <c r="FW314">
        <v>0.271</v>
      </c>
      <c r="FX314">
        <v>420</v>
      </c>
      <c r="FY314">
        <v>24</v>
      </c>
      <c r="FZ314">
        <v>0.71</v>
      </c>
      <c r="GA314">
        <v>0.25</v>
      </c>
      <c r="GB314">
        <v>18.31646097560976</v>
      </c>
      <c r="GC314">
        <v>21.52823623693379</v>
      </c>
      <c r="GD314">
        <v>2.246188860821168</v>
      </c>
      <c r="GE314">
        <v>0</v>
      </c>
      <c r="GF314">
        <v>0.3248463170731707</v>
      </c>
      <c r="GG314">
        <v>-0.04031370731707272</v>
      </c>
      <c r="GH314">
        <v>0.00880671432443153</v>
      </c>
      <c r="GI314">
        <v>1</v>
      </c>
      <c r="GJ314">
        <v>1</v>
      </c>
      <c r="GK314">
        <v>2</v>
      </c>
      <c r="GL314" t="s">
        <v>432</v>
      </c>
      <c r="GM314">
        <v>3.10471</v>
      </c>
      <c r="GN314">
        <v>2.73549</v>
      </c>
      <c r="GO314">
        <v>0.07586329999999999</v>
      </c>
      <c r="GP314">
        <v>0.07214569999999999</v>
      </c>
      <c r="GQ314">
        <v>0.109036</v>
      </c>
      <c r="GR314">
        <v>0.109369</v>
      </c>
      <c r="GS314">
        <v>23825.5</v>
      </c>
      <c r="GT314">
        <v>23619.2</v>
      </c>
      <c r="GU314">
        <v>26317.3</v>
      </c>
      <c r="GV314">
        <v>25781.5</v>
      </c>
      <c r="GW314">
        <v>37627.9</v>
      </c>
      <c r="GX314">
        <v>35027.8</v>
      </c>
      <c r="GY314">
        <v>46050.8</v>
      </c>
      <c r="GZ314">
        <v>42576.6</v>
      </c>
      <c r="HA314">
        <v>1.92833</v>
      </c>
      <c r="HB314">
        <v>1.97633</v>
      </c>
      <c r="HC314">
        <v>0.123851</v>
      </c>
      <c r="HD314">
        <v>0</v>
      </c>
      <c r="HE314">
        <v>25.4751</v>
      </c>
      <c r="HF314">
        <v>999.9</v>
      </c>
      <c r="HG314">
        <v>54.8</v>
      </c>
      <c r="HH314">
        <v>29.3</v>
      </c>
      <c r="HI314">
        <v>24.96</v>
      </c>
      <c r="HJ314">
        <v>59.9371</v>
      </c>
      <c r="HK314">
        <v>25.4487</v>
      </c>
      <c r="HL314">
        <v>1</v>
      </c>
      <c r="HM314">
        <v>-0.165869</v>
      </c>
      <c r="HN314">
        <v>-0.212383</v>
      </c>
      <c r="HO314">
        <v>20.2772</v>
      </c>
      <c r="HP314">
        <v>5.21624</v>
      </c>
      <c r="HQ314">
        <v>11.9775</v>
      </c>
      <c r="HR314">
        <v>4.96465</v>
      </c>
      <c r="HS314">
        <v>3.27385</v>
      </c>
      <c r="HT314">
        <v>9999</v>
      </c>
      <c r="HU314">
        <v>9999</v>
      </c>
      <c r="HV314">
        <v>9999</v>
      </c>
      <c r="HW314">
        <v>937.6</v>
      </c>
      <c r="HX314">
        <v>1.86414</v>
      </c>
      <c r="HY314">
        <v>1.86015</v>
      </c>
      <c r="HZ314">
        <v>1.85836</v>
      </c>
      <c r="IA314">
        <v>1.85988</v>
      </c>
      <c r="IB314">
        <v>1.85989</v>
      </c>
      <c r="IC314">
        <v>1.85825</v>
      </c>
      <c r="ID314">
        <v>1.8573</v>
      </c>
      <c r="IE314">
        <v>1.85237</v>
      </c>
      <c r="IF314">
        <v>0</v>
      </c>
      <c r="IG314">
        <v>0</v>
      </c>
      <c r="IH314">
        <v>0</v>
      </c>
      <c r="II314">
        <v>0</v>
      </c>
      <c r="IJ314" t="s">
        <v>433</v>
      </c>
      <c r="IK314" t="s">
        <v>434</v>
      </c>
      <c r="IL314" t="s">
        <v>435</v>
      </c>
      <c r="IM314" t="s">
        <v>435</v>
      </c>
      <c r="IN314" t="s">
        <v>435</v>
      </c>
      <c r="IO314" t="s">
        <v>435</v>
      </c>
      <c r="IP314">
        <v>0</v>
      </c>
      <c r="IQ314">
        <v>100</v>
      </c>
      <c r="IR314">
        <v>100</v>
      </c>
      <c r="IS314">
        <v>-0.672</v>
      </c>
      <c r="IT314">
        <v>0.2994</v>
      </c>
      <c r="IU314">
        <v>-0.3228139330668147</v>
      </c>
      <c r="IV314">
        <v>-0.001399286051689175</v>
      </c>
      <c r="IW314">
        <v>1.297619083215453E-06</v>
      </c>
      <c r="IX314">
        <v>-4.997941095464379E-10</v>
      </c>
      <c r="IY314">
        <v>-0.005634625857734406</v>
      </c>
      <c r="IZ314">
        <v>-0.003512179546530375</v>
      </c>
      <c r="JA314">
        <v>0.0008073039280847738</v>
      </c>
      <c r="JB314">
        <v>-5.485301315548657E-06</v>
      </c>
      <c r="JC314">
        <v>2</v>
      </c>
      <c r="JD314">
        <v>1997</v>
      </c>
      <c r="JE314">
        <v>1</v>
      </c>
      <c r="JF314">
        <v>25</v>
      </c>
      <c r="JG314">
        <v>986.5</v>
      </c>
      <c r="JH314">
        <v>986.6</v>
      </c>
      <c r="JI314">
        <v>0.9021</v>
      </c>
      <c r="JJ314">
        <v>2.6355</v>
      </c>
      <c r="JK314">
        <v>1.49658</v>
      </c>
      <c r="JL314">
        <v>2.39258</v>
      </c>
      <c r="JM314">
        <v>1.54907</v>
      </c>
      <c r="JN314">
        <v>2.42188</v>
      </c>
      <c r="JO314">
        <v>34.5777</v>
      </c>
      <c r="JP314">
        <v>24.2013</v>
      </c>
      <c r="JQ314">
        <v>18</v>
      </c>
      <c r="JR314">
        <v>488.476</v>
      </c>
      <c r="JS314">
        <v>532.0839999999999</v>
      </c>
      <c r="JT314">
        <v>25.1274</v>
      </c>
      <c r="JU314">
        <v>25.2596</v>
      </c>
      <c r="JV314">
        <v>29.9999</v>
      </c>
      <c r="JW314">
        <v>25.3667</v>
      </c>
      <c r="JX314">
        <v>25.323</v>
      </c>
      <c r="JY314">
        <v>18.0935</v>
      </c>
      <c r="JZ314">
        <v>3.86884</v>
      </c>
      <c r="KA314">
        <v>100</v>
      </c>
      <c r="KB314">
        <v>25.1301</v>
      </c>
      <c r="KC314">
        <v>299.67</v>
      </c>
      <c r="KD314">
        <v>24.0296</v>
      </c>
      <c r="KE314">
        <v>100.611</v>
      </c>
      <c r="KF314">
        <v>101.009</v>
      </c>
    </row>
    <row r="315" spans="1:292">
      <c r="A315">
        <v>297</v>
      </c>
      <c r="B315">
        <v>1679515636.5</v>
      </c>
      <c r="C315">
        <v>7049</v>
      </c>
      <c r="D315" t="s">
        <v>1028</v>
      </c>
      <c r="E315" t="s">
        <v>1029</v>
      </c>
      <c r="F315">
        <v>5</v>
      </c>
      <c r="G315" t="s">
        <v>821</v>
      </c>
      <c r="H315">
        <v>1679515628.714286</v>
      </c>
      <c r="I315">
        <f>(J315)/1000</f>
        <v>0</v>
      </c>
      <c r="J315">
        <f>IF(DO315, AM315, AG315)</f>
        <v>0</v>
      </c>
      <c r="K315">
        <f>IF(DO315, AH315, AF315)</f>
        <v>0</v>
      </c>
      <c r="L315">
        <f>DQ315 - IF(AT315&gt;1, K315*DK315*100.0/(AV315*EE315), 0)</f>
        <v>0</v>
      </c>
      <c r="M315">
        <f>((S315-I315/2)*L315-K315)/(S315+I315/2)</f>
        <v>0</v>
      </c>
      <c r="N315">
        <f>M315*(DX315+DY315)/1000.0</f>
        <v>0</v>
      </c>
      <c r="O315">
        <f>(DQ315 - IF(AT315&gt;1, K315*DK315*100.0/(AV315*EE315), 0))*(DX315+DY315)/1000.0</f>
        <v>0</v>
      </c>
      <c r="P315">
        <f>2.0/((1/R315-1/Q315)+SIGN(R315)*SQRT((1/R315-1/Q315)*(1/R315-1/Q315) + 4*DL315/((DL315+1)*(DL315+1))*(2*1/R315*1/Q315-1/Q315*1/Q315)))</f>
        <v>0</v>
      </c>
      <c r="Q315">
        <f>IF(LEFT(DM315,1)&lt;&gt;"0",IF(LEFT(DM315,1)="1",3.0,DN315),$D$5+$E$5*(EE315*DX315/($K$5*1000))+$F$5*(EE315*DX315/($K$5*1000))*MAX(MIN(DK315,$J$5),$I$5)*MAX(MIN(DK315,$J$5),$I$5)+$G$5*MAX(MIN(DK315,$J$5),$I$5)*(EE315*DX315/($K$5*1000))+$H$5*(EE315*DX315/($K$5*1000))*(EE315*DX315/($K$5*1000)))</f>
        <v>0</v>
      </c>
      <c r="R315">
        <f>I315*(1000-(1000*0.61365*exp(17.502*V315/(240.97+V315))/(DX315+DY315)+DS315)/2)/(1000*0.61365*exp(17.502*V315/(240.97+V315))/(DX315+DY315)-DS315)</f>
        <v>0</v>
      </c>
      <c r="S315">
        <f>1/((DL315+1)/(P315/1.6)+1/(Q315/1.37)) + DL315/((DL315+1)/(P315/1.6) + DL315/(Q315/1.37))</f>
        <v>0</v>
      </c>
      <c r="T315">
        <f>(DG315*DJ315)</f>
        <v>0</v>
      </c>
      <c r="U315">
        <f>(DZ315+(T315+2*0.95*5.67E-8*(((DZ315+$B$9)+273)^4-(DZ315+273)^4)-44100*I315)/(1.84*29.3*Q315+8*0.95*5.67E-8*(DZ315+273)^3))</f>
        <v>0</v>
      </c>
      <c r="V315">
        <f>($C$9*EA315+$D$9*EB315+$E$9*U315)</f>
        <v>0</v>
      </c>
      <c r="W315">
        <f>0.61365*exp(17.502*V315/(240.97+V315))</f>
        <v>0</v>
      </c>
      <c r="X315">
        <f>(Y315/Z315*100)</f>
        <v>0</v>
      </c>
      <c r="Y315">
        <f>DS315*(DX315+DY315)/1000</f>
        <v>0</v>
      </c>
      <c r="Z315">
        <f>0.61365*exp(17.502*DZ315/(240.97+DZ315))</f>
        <v>0</v>
      </c>
      <c r="AA315">
        <f>(W315-DS315*(DX315+DY315)/1000)</f>
        <v>0</v>
      </c>
      <c r="AB315">
        <f>(-I315*44100)</f>
        <v>0</v>
      </c>
      <c r="AC315">
        <f>2*29.3*Q315*0.92*(DZ315-V315)</f>
        <v>0</v>
      </c>
      <c r="AD315">
        <f>2*0.95*5.67E-8*(((DZ315+$B$9)+273)^4-(V315+273)^4)</f>
        <v>0</v>
      </c>
      <c r="AE315">
        <f>T315+AD315+AB315+AC315</f>
        <v>0</v>
      </c>
      <c r="AF315">
        <f>DW315*AT315*(DR315-DQ315*(1000-AT315*DT315)/(1000-AT315*DS315))/(100*DK315)</f>
        <v>0</v>
      </c>
      <c r="AG315">
        <f>1000*DW315*AT315*(DS315-DT315)/(100*DK315*(1000-AT315*DS315))</f>
        <v>0</v>
      </c>
      <c r="AH315">
        <f>(AI315 - AJ315 - DX315*1E3/(8.314*(DZ315+273.15)) * AL315/DW315 * AK315) * DW315/(100*DK315) * (1000 - DT315)/1000</f>
        <v>0</v>
      </c>
      <c r="AI315">
        <v>325.4308145847224</v>
      </c>
      <c r="AJ315">
        <v>338.1672787878787</v>
      </c>
      <c r="AK315">
        <v>-3.318622514677054</v>
      </c>
      <c r="AL315">
        <v>67.30913549146528</v>
      </c>
      <c r="AM315">
        <f>(AO315 - AN315 + DX315*1E3/(8.314*(DZ315+273.15)) * AQ315/DW315 * AP315) * DW315/(100*DK315) * 1000/(1000 - AO315)</f>
        <v>0</v>
      </c>
      <c r="AN315">
        <v>23.97356636870445</v>
      </c>
      <c r="AO315">
        <v>24.30319212121212</v>
      </c>
      <c r="AP315">
        <v>-2.958792929342097E-07</v>
      </c>
      <c r="AQ315">
        <v>94.11788988098148</v>
      </c>
      <c r="AR315">
        <v>0</v>
      </c>
      <c r="AS315">
        <v>0</v>
      </c>
      <c r="AT315">
        <f>IF(AR315*$H$15&gt;=AV315,1.0,(AV315/(AV315-AR315*$H$15)))</f>
        <v>0</v>
      </c>
      <c r="AU315">
        <f>(AT315-1)*100</f>
        <v>0</v>
      </c>
      <c r="AV315">
        <f>MAX(0,($B$15+$C$15*EE315)/(1+$D$15*EE315)*DX315/(DZ315+273)*$E$15)</f>
        <v>0</v>
      </c>
      <c r="AW315" t="s">
        <v>429</v>
      </c>
      <c r="AX315" t="s">
        <v>429</v>
      </c>
      <c r="AY315">
        <v>0</v>
      </c>
      <c r="AZ315">
        <v>0</v>
      </c>
      <c r="BA315">
        <f>1-AY315/AZ315</f>
        <v>0</v>
      </c>
      <c r="BB315">
        <v>0</v>
      </c>
      <c r="BC315" t="s">
        <v>429</v>
      </c>
      <c r="BD315" t="s">
        <v>429</v>
      </c>
      <c r="BE315">
        <v>0</v>
      </c>
      <c r="BF315">
        <v>0</v>
      </c>
      <c r="BG315">
        <f>1-BE315/BF315</f>
        <v>0</v>
      </c>
      <c r="BH315">
        <v>0.5</v>
      </c>
      <c r="BI315">
        <f>DH315</f>
        <v>0</v>
      </c>
      <c r="BJ315">
        <f>K315</f>
        <v>0</v>
      </c>
      <c r="BK315">
        <f>BG315*BH315*BI315</f>
        <v>0</v>
      </c>
      <c r="BL315">
        <f>(BJ315-BB315)/BI315</f>
        <v>0</v>
      </c>
      <c r="BM315">
        <f>(AZ315-BF315)/BF315</f>
        <v>0</v>
      </c>
      <c r="BN315">
        <f>AY315/(BA315+AY315/BF315)</f>
        <v>0</v>
      </c>
      <c r="BO315" t="s">
        <v>429</v>
      </c>
      <c r="BP315">
        <v>0</v>
      </c>
      <c r="BQ315">
        <f>IF(BP315&lt;&gt;0, BP315, BN315)</f>
        <v>0</v>
      </c>
      <c r="BR315">
        <f>1-BQ315/BF315</f>
        <v>0</v>
      </c>
      <c r="BS315">
        <f>(BF315-BE315)/(BF315-BQ315)</f>
        <v>0</v>
      </c>
      <c r="BT315">
        <f>(AZ315-BF315)/(AZ315-BQ315)</f>
        <v>0</v>
      </c>
      <c r="BU315">
        <f>(BF315-BE315)/(BF315-AY315)</f>
        <v>0</v>
      </c>
      <c r="BV315">
        <f>(AZ315-BF315)/(AZ315-AY315)</f>
        <v>0</v>
      </c>
      <c r="BW315">
        <f>(BS315*BQ315/BE315)</f>
        <v>0</v>
      </c>
      <c r="BX315">
        <f>(1-BW315)</f>
        <v>0</v>
      </c>
      <c r="DG315">
        <f>$B$13*EF315+$C$13*EG315+$F$13*ER315*(1-EU315)</f>
        <v>0</v>
      </c>
      <c r="DH315">
        <f>DG315*DI315</f>
        <v>0</v>
      </c>
      <c r="DI315">
        <f>($B$13*$D$11+$C$13*$D$11+$F$13*((FE315+EW315)/MAX(FE315+EW315+FF315, 0.1)*$I$11+FF315/MAX(FE315+EW315+FF315, 0.1)*$J$11))/($B$13+$C$13+$F$13)</f>
        <v>0</v>
      </c>
      <c r="DJ315">
        <f>($B$13*$K$11+$C$13*$K$11+$F$13*((FE315+EW315)/MAX(FE315+EW315+FF315, 0.1)*$P$11+FF315/MAX(FE315+EW315+FF315, 0.1)*$Q$11))/($B$13+$C$13+$F$13)</f>
        <v>0</v>
      </c>
      <c r="DK315">
        <v>2.18</v>
      </c>
      <c r="DL315">
        <v>0.5</v>
      </c>
      <c r="DM315" t="s">
        <v>430</v>
      </c>
      <c r="DN315">
        <v>2</v>
      </c>
      <c r="DO315" t="b">
        <v>1</v>
      </c>
      <c r="DP315">
        <v>1679515628.714286</v>
      </c>
      <c r="DQ315">
        <v>353.3829642857143</v>
      </c>
      <c r="DR315">
        <v>332.9288214285714</v>
      </c>
      <c r="DS315">
        <v>24.30308571428571</v>
      </c>
      <c r="DT315">
        <v>23.97848571428571</v>
      </c>
      <c r="DU315">
        <v>354.0606428571429</v>
      </c>
      <c r="DV315">
        <v>24.003725</v>
      </c>
      <c r="DW315">
        <v>500.0117857142858</v>
      </c>
      <c r="DX315">
        <v>89.85339999999999</v>
      </c>
      <c r="DY315">
        <v>0.1000030178571429</v>
      </c>
      <c r="DZ315">
        <v>26.34848571428572</v>
      </c>
      <c r="EA315">
        <v>27.497</v>
      </c>
      <c r="EB315">
        <v>999.9000000000002</v>
      </c>
      <c r="EC315">
        <v>0</v>
      </c>
      <c r="ED315">
        <v>0</v>
      </c>
      <c r="EE315">
        <v>9987.158928571429</v>
      </c>
      <c r="EF315">
        <v>0</v>
      </c>
      <c r="EG315">
        <v>12.4502</v>
      </c>
      <c r="EH315">
        <v>20.45421428571429</v>
      </c>
      <c r="EI315">
        <v>362.1851785714285</v>
      </c>
      <c r="EJ315">
        <v>341.1082142857143</v>
      </c>
      <c r="EK315">
        <v>0.3245972142857143</v>
      </c>
      <c r="EL315">
        <v>332.9288214285714</v>
      </c>
      <c r="EM315">
        <v>23.97848571428571</v>
      </c>
      <c r="EN315">
        <v>2.183714642857143</v>
      </c>
      <c r="EO315">
        <v>2.154548571428571</v>
      </c>
      <c r="EP315">
        <v>18.84332857142857</v>
      </c>
      <c r="EQ315">
        <v>18.62829642857143</v>
      </c>
      <c r="ER315">
        <v>1999.925714285714</v>
      </c>
      <c r="ES315">
        <v>0.9799991071428572</v>
      </c>
      <c r="ET315">
        <v>0.0200009</v>
      </c>
      <c r="EU315">
        <v>0</v>
      </c>
      <c r="EV315">
        <v>190.4750714285714</v>
      </c>
      <c r="EW315">
        <v>5.00078</v>
      </c>
      <c r="EX315">
        <v>3757.445357142857</v>
      </c>
      <c r="EY315">
        <v>16379.02142857143</v>
      </c>
      <c r="EZ315">
        <v>37.07789285714286</v>
      </c>
      <c r="FA315">
        <v>38.30771428571428</v>
      </c>
      <c r="FB315">
        <v>38.02439285714286</v>
      </c>
      <c r="FC315">
        <v>37.81682142857143</v>
      </c>
      <c r="FD315">
        <v>38.68285714285714</v>
      </c>
      <c r="FE315">
        <v>1955.025</v>
      </c>
      <c r="FF315">
        <v>39.89857142857143</v>
      </c>
      <c r="FG315">
        <v>0</v>
      </c>
      <c r="FH315">
        <v>1679515619.2</v>
      </c>
      <c r="FI315">
        <v>0</v>
      </c>
      <c r="FJ315">
        <v>190.49208</v>
      </c>
      <c r="FK315">
        <v>0.7463846331996217</v>
      </c>
      <c r="FL315">
        <v>26.90923075767158</v>
      </c>
      <c r="FM315">
        <v>3757.8644</v>
      </c>
      <c r="FN315">
        <v>15</v>
      </c>
      <c r="FO315">
        <v>0</v>
      </c>
      <c r="FP315" t="s">
        <v>431</v>
      </c>
      <c r="FQ315">
        <v>1679456443.1</v>
      </c>
      <c r="FR315">
        <v>1679456433.1</v>
      </c>
      <c r="FS315">
        <v>0</v>
      </c>
      <c r="FT315">
        <v>-0.109</v>
      </c>
      <c r="FU315">
        <v>0.019</v>
      </c>
      <c r="FV315">
        <v>-0.823</v>
      </c>
      <c r="FW315">
        <v>0.271</v>
      </c>
      <c r="FX315">
        <v>420</v>
      </c>
      <c r="FY315">
        <v>24</v>
      </c>
      <c r="FZ315">
        <v>0.71</v>
      </c>
      <c r="GA315">
        <v>0.25</v>
      </c>
      <c r="GB315">
        <v>19.9544</v>
      </c>
      <c r="GC315">
        <v>10.15734934333957</v>
      </c>
      <c r="GD315">
        <v>1.029032361007175</v>
      </c>
      <c r="GE315">
        <v>0</v>
      </c>
      <c r="GF315">
        <v>0.322867525</v>
      </c>
      <c r="GG315">
        <v>0.05333872795497151</v>
      </c>
      <c r="GH315">
        <v>0.006682618696991095</v>
      </c>
      <c r="GI315">
        <v>1</v>
      </c>
      <c r="GJ315">
        <v>1</v>
      </c>
      <c r="GK315">
        <v>2</v>
      </c>
      <c r="GL315" t="s">
        <v>432</v>
      </c>
      <c r="GM315">
        <v>3.10461</v>
      </c>
      <c r="GN315">
        <v>2.73525</v>
      </c>
      <c r="GO315">
        <v>0.0730396</v>
      </c>
      <c r="GP315">
        <v>0.069199</v>
      </c>
      <c r="GQ315">
        <v>0.109024</v>
      </c>
      <c r="GR315">
        <v>0.109348</v>
      </c>
      <c r="GS315">
        <v>23898.5</v>
      </c>
      <c r="GT315">
        <v>23694.5</v>
      </c>
      <c r="GU315">
        <v>26317.5</v>
      </c>
      <c r="GV315">
        <v>25781.7</v>
      </c>
      <c r="GW315">
        <v>37628.1</v>
      </c>
      <c r="GX315">
        <v>35028.5</v>
      </c>
      <c r="GY315">
        <v>46050.9</v>
      </c>
      <c r="GZ315">
        <v>42576.8</v>
      </c>
      <c r="HA315">
        <v>1.92838</v>
      </c>
      <c r="HB315">
        <v>1.97642</v>
      </c>
      <c r="HC315">
        <v>0.124358</v>
      </c>
      <c r="HD315">
        <v>0</v>
      </c>
      <c r="HE315">
        <v>25.474</v>
      </c>
      <c r="HF315">
        <v>999.9</v>
      </c>
      <c r="HG315">
        <v>54.8</v>
      </c>
      <c r="HH315">
        <v>29.3</v>
      </c>
      <c r="HI315">
        <v>24.9581</v>
      </c>
      <c r="HJ315">
        <v>60.8171</v>
      </c>
      <c r="HK315">
        <v>25.4567</v>
      </c>
      <c r="HL315">
        <v>1</v>
      </c>
      <c r="HM315">
        <v>-0.165785</v>
      </c>
      <c r="HN315">
        <v>0.233873</v>
      </c>
      <c r="HO315">
        <v>20.2767</v>
      </c>
      <c r="HP315">
        <v>5.21609</v>
      </c>
      <c r="HQ315">
        <v>11.9794</v>
      </c>
      <c r="HR315">
        <v>4.96475</v>
      </c>
      <c r="HS315">
        <v>3.27395</v>
      </c>
      <c r="HT315">
        <v>9999</v>
      </c>
      <c r="HU315">
        <v>9999</v>
      </c>
      <c r="HV315">
        <v>9999</v>
      </c>
      <c r="HW315">
        <v>937.6</v>
      </c>
      <c r="HX315">
        <v>1.86417</v>
      </c>
      <c r="HY315">
        <v>1.86013</v>
      </c>
      <c r="HZ315">
        <v>1.85835</v>
      </c>
      <c r="IA315">
        <v>1.85989</v>
      </c>
      <c r="IB315">
        <v>1.85989</v>
      </c>
      <c r="IC315">
        <v>1.85826</v>
      </c>
      <c r="ID315">
        <v>1.8573</v>
      </c>
      <c r="IE315">
        <v>1.85235</v>
      </c>
      <c r="IF315">
        <v>0</v>
      </c>
      <c r="IG315">
        <v>0</v>
      </c>
      <c r="IH315">
        <v>0</v>
      </c>
      <c r="II315">
        <v>0</v>
      </c>
      <c r="IJ315" t="s">
        <v>433</v>
      </c>
      <c r="IK315" t="s">
        <v>434</v>
      </c>
      <c r="IL315" t="s">
        <v>435</v>
      </c>
      <c r="IM315" t="s">
        <v>435</v>
      </c>
      <c r="IN315" t="s">
        <v>435</v>
      </c>
      <c r="IO315" t="s">
        <v>435</v>
      </c>
      <c r="IP315">
        <v>0</v>
      </c>
      <c r="IQ315">
        <v>100</v>
      </c>
      <c r="IR315">
        <v>100</v>
      </c>
      <c r="IS315">
        <v>-0.661</v>
      </c>
      <c r="IT315">
        <v>0.2993</v>
      </c>
      <c r="IU315">
        <v>-0.3228139330668147</v>
      </c>
      <c r="IV315">
        <v>-0.001399286051689175</v>
      </c>
      <c r="IW315">
        <v>1.297619083215453E-06</v>
      </c>
      <c r="IX315">
        <v>-4.997941095464379E-10</v>
      </c>
      <c r="IY315">
        <v>-0.005634625857734406</v>
      </c>
      <c r="IZ315">
        <v>-0.003512179546530375</v>
      </c>
      <c r="JA315">
        <v>0.0008073039280847738</v>
      </c>
      <c r="JB315">
        <v>-5.485301315548657E-06</v>
      </c>
      <c r="JC315">
        <v>2</v>
      </c>
      <c r="JD315">
        <v>1997</v>
      </c>
      <c r="JE315">
        <v>1</v>
      </c>
      <c r="JF315">
        <v>25</v>
      </c>
      <c r="JG315">
        <v>986.6</v>
      </c>
      <c r="JH315">
        <v>986.7</v>
      </c>
      <c r="JI315">
        <v>0.865479</v>
      </c>
      <c r="JJ315">
        <v>2.62695</v>
      </c>
      <c r="JK315">
        <v>1.49658</v>
      </c>
      <c r="JL315">
        <v>2.39258</v>
      </c>
      <c r="JM315">
        <v>1.54907</v>
      </c>
      <c r="JN315">
        <v>2.38037</v>
      </c>
      <c r="JO315">
        <v>34.5777</v>
      </c>
      <c r="JP315">
        <v>24.2013</v>
      </c>
      <c r="JQ315">
        <v>18</v>
      </c>
      <c r="JR315">
        <v>488.504</v>
      </c>
      <c r="JS315">
        <v>532.153</v>
      </c>
      <c r="JT315">
        <v>25.071</v>
      </c>
      <c r="JU315">
        <v>25.2585</v>
      </c>
      <c r="JV315">
        <v>30</v>
      </c>
      <c r="JW315">
        <v>25.3667</v>
      </c>
      <c r="JX315">
        <v>25.323</v>
      </c>
      <c r="JY315">
        <v>17.2926</v>
      </c>
      <c r="JZ315">
        <v>3.86884</v>
      </c>
      <c r="KA315">
        <v>100</v>
      </c>
      <c r="KB315">
        <v>25.0176</v>
      </c>
      <c r="KC315">
        <v>279.636</v>
      </c>
      <c r="KD315">
        <v>24.033</v>
      </c>
      <c r="KE315">
        <v>100.611</v>
      </c>
      <c r="KF315">
        <v>101.01</v>
      </c>
    </row>
    <row r="316" spans="1:292">
      <c r="A316">
        <v>298</v>
      </c>
      <c r="B316">
        <v>1679515641.5</v>
      </c>
      <c r="C316">
        <v>7054</v>
      </c>
      <c r="D316" t="s">
        <v>1030</v>
      </c>
      <c r="E316" t="s">
        <v>1031</v>
      </c>
      <c r="F316">
        <v>5</v>
      </c>
      <c r="G316" t="s">
        <v>821</v>
      </c>
      <c r="H316">
        <v>1679515634</v>
      </c>
      <c r="I316">
        <f>(J316)/1000</f>
        <v>0</v>
      </c>
      <c r="J316">
        <f>IF(DO316, AM316, AG316)</f>
        <v>0</v>
      </c>
      <c r="K316">
        <f>IF(DO316, AH316, AF316)</f>
        <v>0</v>
      </c>
      <c r="L316">
        <f>DQ316 - IF(AT316&gt;1, K316*DK316*100.0/(AV316*EE316), 0)</f>
        <v>0</v>
      </c>
      <c r="M316">
        <f>((S316-I316/2)*L316-K316)/(S316+I316/2)</f>
        <v>0</v>
      </c>
      <c r="N316">
        <f>M316*(DX316+DY316)/1000.0</f>
        <v>0</v>
      </c>
      <c r="O316">
        <f>(DQ316 - IF(AT316&gt;1, K316*DK316*100.0/(AV316*EE316), 0))*(DX316+DY316)/1000.0</f>
        <v>0</v>
      </c>
      <c r="P316">
        <f>2.0/((1/R316-1/Q316)+SIGN(R316)*SQRT((1/R316-1/Q316)*(1/R316-1/Q316) + 4*DL316/((DL316+1)*(DL316+1))*(2*1/R316*1/Q316-1/Q316*1/Q316)))</f>
        <v>0</v>
      </c>
      <c r="Q316">
        <f>IF(LEFT(DM316,1)&lt;&gt;"0",IF(LEFT(DM316,1)="1",3.0,DN316),$D$5+$E$5*(EE316*DX316/($K$5*1000))+$F$5*(EE316*DX316/($K$5*1000))*MAX(MIN(DK316,$J$5),$I$5)*MAX(MIN(DK316,$J$5),$I$5)+$G$5*MAX(MIN(DK316,$J$5),$I$5)*(EE316*DX316/($K$5*1000))+$H$5*(EE316*DX316/($K$5*1000))*(EE316*DX316/($K$5*1000)))</f>
        <v>0</v>
      </c>
      <c r="R316">
        <f>I316*(1000-(1000*0.61365*exp(17.502*V316/(240.97+V316))/(DX316+DY316)+DS316)/2)/(1000*0.61365*exp(17.502*V316/(240.97+V316))/(DX316+DY316)-DS316)</f>
        <v>0</v>
      </c>
      <c r="S316">
        <f>1/((DL316+1)/(P316/1.6)+1/(Q316/1.37)) + DL316/((DL316+1)/(P316/1.6) + DL316/(Q316/1.37))</f>
        <v>0</v>
      </c>
      <c r="T316">
        <f>(DG316*DJ316)</f>
        <v>0</v>
      </c>
      <c r="U316">
        <f>(DZ316+(T316+2*0.95*5.67E-8*(((DZ316+$B$9)+273)^4-(DZ316+273)^4)-44100*I316)/(1.84*29.3*Q316+8*0.95*5.67E-8*(DZ316+273)^3))</f>
        <v>0</v>
      </c>
      <c r="V316">
        <f>($C$9*EA316+$D$9*EB316+$E$9*U316)</f>
        <v>0</v>
      </c>
      <c r="W316">
        <f>0.61365*exp(17.502*V316/(240.97+V316))</f>
        <v>0</v>
      </c>
      <c r="X316">
        <f>(Y316/Z316*100)</f>
        <v>0</v>
      </c>
      <c r="Y316">
        <f>DS316*(DX316+DY316)/1000</f>
        <v>0</v>
      </c>
      <c r="Z316">
        <f>0.61365*exp(17.502*DZ316/(240.97+DZ316))</f>
        <v>0</v>
      </c>
      <c r="AA316">
        <f>(W316-DS316*(DX316+DY316)/1000)</f>
        <v>0</v>
      </c>
      <c r="AB316">
        <f>(-I316*44100)</f>
        <v>0</v>
      </c>
      <c r="AC316">
        <f>2*29.3*Q316*0.92*(DZ316-V316)</f>
        <v>0</v>
      </c>
      <c r="AD316">
        <f>2*0.95*5.67E-8*(((DZ316+$B$9)+273)^4-(V316+273)^4)</f>
        <v>0</v>
      </c>
      <c r="AE316">
        <f>T316+AD316+AB316+AC316</f>
        <v>0</v>
      </c>
      <c r="AF316">
        <f>DW316*AT316*(DR316-DQ316*(1000-AT316*DT316)/(1000-AT316*DS316))/(100*DK316)</f>
        <v>0</v>
      </c>
      <c r="AG316">
        <f>1000*DW316*AT316*(DS316-DT316)/(100*DK316*(1000-AT316*DS316))</f>
        <v>0</v>
      </c>
      <c r="AH316">
        <f>(AI316 - AJ316 - DX316*1E3/(8.314*(DZ316+273.15)) * AL316/DW316 * AK316) * DW316/(100*DK316) * (1000 - DT316)/1000</f>
        <v>0</v>
      </c>
      <c r="AI316">
        <v>308.6221983771948</v>
      </c>
      <c r="AJ316">
        <v>321.4796727272727</v>
      </c>
      <c r="AK316">
        <v>-3.338632068618435</v>
      </c>
      <c r="AL316">
        <v>67.30913549146528</v>
      </c>
      <c r="AM316">
        <f>(AO316 - AN316 + DX316*1E3/(8.314*(DZ316+273.15)) * AQ316/DW316 * AP316) * DW316/(100*DK316) * 1000/(1000 - AO316)</f>
        <v>0</v>
      </c>
      <c r="AN316">
        <v>23.96755343682151</v>
      </c>
      <c r="AO316">
        <v>24.29462666666667</v>
      </c>
      <c r="AP316">
        <v>-1.011820973535755E-05</v>
      </c>
      <c r="AQ316">
        <v>94.11788988098148</v>
      </c>
      <c r="AR316">
        <v>0</v>
      </c>
      <c r="AS316">
        <v>0</v>
      </c>
      <c r="AT316">
        <f>IF(AR316*$H$15&gt;=AV316,1.0,(AV316/(AV316-AR316*$H$15)))</f>
        <v>0</v>
      </c>
      <c r="AU316">
        <f>(AT316-1)*100</f>
        <v>0</v>
      </c>
      <c r="AV316">
        <f>MAX(0,($B$15+$C$15*EE316)/(1+$D$15*EE316)*DX316/(DZ316+273)*$E$15)</f>
        <v>0</v>
      </c>
      <c r="AW316" t="s">
        <v>429</v>
      </c>
      <c r="AX316" t="s">
        <v>429</v>
      </c>
      <c r="AY316">
        <v>0</v>
      </c>
      <c r="AZ316">
        <v>0</v>
      </c>
      <c r="BA316">
        <f>1-AY316/AZ316</f>
        <v>0</v>
      </c>
      <c r="BB316">
        <v>0</v>
      </c>
      <c r="BC316" t="s">
        <v>429</v>
      </c>
      <c r="BD316" t="s">
        <v>429</v>
      </c>
      <c r="BE316">
        <v>0</v>
      </c>
      <c r="BF316">
        <v>0</v>
      </c>
      <c r="BG316">
        <f>1-BE316/BF316</f>
        <v>0</v>
      </c>
      <c r="BH316">
        <v>0.5</v>
      </c>
      <c r="BI316">
        <f>DH316</f>
        <v>0</v>
      </c>
      <c r="BJ316">
        <f>K316</f>
        <v>0</v>
      </c>
      <c r="BK316">
        <f>BG316*BH316*BI316</f>
        <v>0</v>
      </c>
      <c r="BL316">
        <f>(BJ316-BB316)/BI316</f>
        <v>0</v>
      </c>
      <c r="BM316">
        <f>(AZ316-BF316)/BF316</f>
        <v>0</v>
      </c>
      <c r="BN316">
        <f>AY316/(BA316+AY316/BF316)</f>
        <v>0</v>
      </c>
      <c r="BO316" t="s">
        <v>429</v>
      </c>
      <c r="BP316">
        <v>0</v>
      </c>
      <c r="BQ316">
        <f>IF(BP316&lt;&gt;0, BP316, BN316)</f>
        <v>0</v>
      </c>
      <c r="BR316">
        <f>1-BQ316/BF316</f>
        <v>0</v>
      </c>
      <c r="BS316">
        <f>(BF316-BE316)/(BF316-BQ316)</f>
        <v>0</v>
      </c>
      <c r="BT316">
        <f>(AZ316-BF316)/(AZ316-BQ316)</f>
        <v>0</v>
      </c>
      <c r="BU316">
        <f>(BF316-BE316)/(BF316-AY316)</f>
        <v>0</v>
      </c>
      <c r="BV316">
        <f>(AZ316-BF316)/(AZ316-AY316)</f>
        <v>0</v>
      </c>
      <c r="BW316">
        <f>(BS316*BQ316/BE316)</f>
        <v>0</v>
      </c>
      <c r="BX316">
        <f>(1-BW316)</f>
        <v>0</v>
      </c>
      <c r="DG316">
        <f>$B$13*EF316+$C$13*EG316+$F$13*ER316*(1-EU316)</f>
        <v>0</v>
      </c>
      <c r="DH316">
        <f>DG316*DI316</f>
        <v>0</v>
      </c>
      <c r="DI316">
        <f>($B$13*$D$11+$C$13*$D$11+$F$13*((FE316+EW316)/MAX(FE316+EW316+FF316, 0.1)*$I$11+FF316/MAX(FE316+EW316+FF316, 0.1)*$J$11))/($B$13+$C$13+$F$13)</f>
        <v>0</v>
      </c>
      <c r="DJ316">
        <f>($B$13*$K$11+$C$13*$K$11+$F$13*((FE316+EW316)/MAX(FE316+EW316+FF316, 0.1)*$P$11+FF316/MAX(FE316+EW316+FF316, 0.1)*$Q$11))/($B$13+$C$13+$F$13)</f>
        <v>0</v>
      </c>
      <c r="DK316">
        <v>2.18</v>
      </c>
      <c r="DL316">
        <v>0.5</v>
      </c>
      <c r="DM316" t="s">
        <v>430</v>
      </c>
      <c r="DN316">
        <v>2</v>
      </c>
      <c r="DO316" t="b">
        <v>1</v>
      </c>
      <c r="DP316">
        <v>1679515634</v>
      </c>
      <c r="DQ316">
        <v>336.3942962962963</v>
      </c>
      <c r="DR316">
        <v>315.4580370370371</v>
      </c>
      <c r="DS316">
        <v>24.30178518518519</v>
      </c>
      <c r="DT316">
        <v>23.97264074074074</v>
      </c>
      <c r="DU316">
        <v>337.0602962962963</v>
      </c>
      <c r="DV316">
        <v>24.00245185185186</v>
      </c>
      <c r="DW316">
        <v>499.9848518518519</v>
      </c>
      <c r="DX316">
        <v>89.8511259259259</v>
      </c>
      <c r="DY316">
        <v>0.09995837777777777</v>
      </c>
      <c r="DZ316">
        <v>26.35223703703704</v>
      </c>
      <c r="EA316">
        <v>27.5035</v>
      </c>
      <c r="EB316">
        <v>999.9000000000001</v>
      </c>
      <c r="EC316">
        <v>0</v>
      </c>
      <c r="ED316">
        <v>0</v>
      </c>
      <c r="EE316">
        <v>9991.286666666669</v>
      </c>
      <c r="EF316">
        <v>0</v>
      </c>
      <c r="EG316">
        <v>12.45005925925926</v>
      </c>
      <c r="EH316">
        <v>20.93613333333333</v>
      </c>
      <c r="EI316">
        <v>344.7729629629629</v>
      </c>
      <c r="EJ316">
        <v>323.2063703703704</v>
      </c>
      <c r="EK316">
        <v>0.3291441111111111</v>
      </c>
      <c r="EL316">
        <v>315.4580370370371</v>
      </c>
      <c r="EM316">
        <v>23.97264074074074</v>
      </c>
      <c r="EN316">
        <v>2.183542962962963</v>
      </c>
      <c r="EO316">
        <v>2.153967407407408</v>
      </c>
      <c r="EP316">
        <v>18.84206666666667</v>
      </c>
      <c r="EQ316">
        <v>18.62398888888889</v>
      </c>
      <c r="ER316">
        <v>1999.964814814815</v>
      </c>
      <c r="ES316">
        <v>0.9799950370370371</v>
      </c>
      <c r="ET316">
        <v>0.02000481851851852</v>
      </c>
      <c r="EU316">
        <v>0</v>
      </c>
      <c r="EV316">
        <v>190.5109629629629</v>
      </c>
      <c r="EW316">
        <v>5.00078</v>
      </c>
      <c r="EX316">
        <v>3759.83925925926</v>
      </c>
      <c r="EY316">
        <v>16379.31111111111</v>
      </c>
      <c r="EZ316">
        <v>37.20351851851851</v>
      </c>
      <c r="FA316">
        <v>38.45344444444444</v>
      </c>
      <c r="FB316">
        <v>38.1317037037037</v>
      </c>
      <c r="FC316">
        <v>37.98359259259259</v>
      </c>
      <c r="FD316">
        <v>38.8077037037037</v>
      </c>
      <c r="FE316">
        <v>1955.056296296297</v>
      </c>
      <c r="FF316">
        <v>39.90703703703704</v>
      </c>
      <c r="FG316">
        <v>0</v>
      </c>
      <c r="FH316">
        <v>1679515624</v>
      </c>
      <c r="FI316">
        <v>0</v>
      </c>
      <c r="FJ316">
        <v>190.5112</v>
      </c>
      <c r="FK316">
        <v>0.645307694687252</v>
      </c>
      <c r="FL316">
        <v>23.89846149137999</v>
      </c>
      <c r="FM316">
        <v>3759.9976</v>
      </c>
      <c r="FN316">
        <v>15</v>
      </c>
      <c r="FO316">
        <v>0</v>
      </c>
      <c r="FP316" t="s">
        <v>431</v>
      </c>
      <c r="FQ316">
        <v>1679456443.1</v>
      </c>
      <c r="FR316">
        <v>1679456433.1</v>
      </c>
      <c r="FS316">
        <v>0</v>
      </c>
      <c r="FT316">
        <v>-0.109</v>
      </c>
      <c r="FU316">
        <v>0.019</v>
      </c>
      <c r="FV316">
        <v>-0.823</v>
      </c>
      <c r="FW316">
        <v>0.271</v>
      </c>
      <c r="FX316">
        <v>420</v>
      </c>
      <c r="FY316">
        <v>24</v>
      </c>
      <c r="FZ316">
        <v>0.71</v>
      </c>
      <c r="GA316">
        <v>0.25</v>
      </c>
      <c r="GB316">
        <v>20.5436375</v>
      </c>
      <c r="GC316">
        <v>6.139628893058103</v>
      </c>
      <c r="GD316">
        <v>0.6239374021837046</v>
      </c>
      <c r="GE316">
        <v>0</v>
      </c>
      <c r="GF316">
        <v>0.325333</v>
      </c>
      <c r="GG316">
        <v>0.05858336960600327</v>
      </c>
      <c r="GH316">
        <v>0.006194460920855015</v>
      </c>
      <c r="GI316">
        <v>1</v>
      </c>
      <c r="GJ316">
        <v>1</v>
      </c>
      <c r="GK316">
        <v>2</v>
      </c>
      <c r="GL316" t="s">
        <v>432</v>
      </c>
      <c r="GM316">
        <v>3.10459</v>
      </c>
      <c r="GN316">
        <v>2.73534</v>
      </c>
      <c r="GO316">
        <v>0.0701387</v>
      </c>
      <c r="GP316">
        <v>0.06615459999999999</v>
      </c>
      <c r="GQ316">
        <v>0.108996</v>
      </c>
      <c r="GR316">
        <v>0.10933</v>
      </c>
      <c r="GS316">
        <v>23973.5</v>
      </c>
      <c r="GT316">
        <v>23772.3</v>
      </c>
      <c r="GU316">
        <v>26317.7</v>
      </c>
      <c r="GV316">
        <v>25782.1</v>
      </c>
      <c r="GW316">
        <v>37629.1</v>
      </c>
      <c r="GX316">
        <v>35029.3</v>
      </c>
      <c r="GY316">
        <v>46051.2</v>
      </c>
      <c r="GZ316">
        <v>42577.4</v>
      </c>
      <c r="HA316">
        <v>1.92798</v>
      </c>
      <c r="HB316">
        <v>1.97645</v>
      </c>
      <c r="HC316">
        <v>0.124454</v>
      </c>
      <c r="HD316">
        <v>0</v>
      </c>
      <c r="HE316">
        <v>25.4723</v>
      </c>
      <c r="HF316">
        <v>999.9</v>
      </c>
      <c r="HG316">
        <v>54.8</v>
      </c>
      <c r="HH316">
        <v>29.3</v>
      </c>
      <c r="HI316">
        <v>24.9615</v>
      </c>
      <c r="HJ316">
        <v>60.7671</v>
      </c>
      <c r="HK316">
        <v>25.4808</v>
      </c>
      <c r="HL316">
        <v>1</v>
      </c>
      <c r="HM316">
        <v>-0.166133</v>
      </c>
      <c r="HN316">
        <v>0.0460539</v>
      </c>
      <c r="HO316">
        <v>20.2768</v>
      </c>
      <c r="HP316">
        <v>5.21594</v>
      </c>
      <c r="HQ316">
        <v>11.979</v>
      </c>
      <c r="HR316">
        <v>4.9646</v>
      </c>
      <c r="HS316">
        <v>3.27385</v>
      </c>
      <c r="HT316">
        <v>9999</v>
      </c>
      <c r="HU316">
        <v>9999</v>
      </c>
      <c r="HV316">
        <v>9999</v>
      </c>
      <c r="HW316">
        <v>937.6</v>
      </c>
      <c r="HX316">
        <v>1.86416</v>
      </c>
      <c r="HY316">
        <v>1.86011</v>
      </c>
      <c r="HZ316">
        <v>1.85836</v>
      </c>
      <c r="IA316">
        <v>1.85988</v>
      </c>
      <c r="IB316">
        <v>1.85989</v>
      </c>
      <c r="IC316">
        <v>1.85826</v>
      </c>
      <c r="ID316">
        <v>1.85732</v>
      </c>
      <c r="IE316">
        <v>1.85237</v>
      </c>
      <c r="IF316">
        <v>0</v>
      </c>
      <c r="IG316">
        <v>0</v>
      </c>
      <c r="IH316">
        <v>0</v>
      </c>
      <c r="II316">
        <v>0</v>
      </c>
      <c r="IJ316" t="s">
        <v>433</v>
      </c>
      <c r="IK316" t="s">
        <v>434</v>
      </c>
      <c r="IL316" t="s">
        <v>435</v>
      </c>
      <c r="IM316" t="s">
        <v>435</v>
      </c>
      <c r="IN316" t="s">
        <v>435</v>
      </c>
      <c r="IO316" t="s">
        <v>435</v>
      </c>
      <c r="IP316">
        <v>0</v>
      </c>
      <c r="IQ316">
        <v>100</v>
      </c>
      <c r="IR316">
        <v>100</v>
      </c>
      <c r="IS316">
        <v>-0.649</v>
      </c>
      <c r="IT316">
        <v>0.2991</v>
      </c>
      <c r="IU316">
        <v>-0.3228139330668147</v>
      </c>
      <c r="IV316">
        <v>-0.001399286051689175</v>
      </c>
      <c r="IW316">
        <v>1.297619083215453E-06</v>
      </c>
      <c r="IX316">
        <v>-4.997941095464379E-10</v>
      </c>
      <c r="IY316">
        <v>-0.005634625857734406</v>
      </c>
      <c r="IZ316">
        <v>-0.003512179546530375</v>
      </c>
      <c r="JA316">
        <v>0.0008073039280847738</v>
      </c>
      <c r="JB316">
        <v>-5.485301315548657E-06</v>
      </c>
      <c r="JC316">
        <v>2</v>
      </c>
      <c r="JD316">
        <v>1997</v>
      </c>
      <c r="JE316">
        <v>1</v>
      </c>
      <c r="JF316">
        <v>25</v>
      </c>
      <c r="JG316">
        <v>986.6</v>
      </c>
      <c r="JH316">
        <v>986.8</v>
      </c>
      <c r="JI316">
        <v>0.825195</v>
      </c>
      <c r="JJ316">
        <v>2.63306</v>
      </c>
      <c r="JK316">
        <v>1.49658</v>
      </c>
      <c r="JL316">
        <v>2.39258</v>
      </c>
      <c r="JM316">
        <v>1.54907</v>
      </c>
      <c r="JN316">
        <v>2.40845</v>
      </c>
      <c r="JO316">
        <v>34.5777</v>
      </c>
      <c r="JP316">
        <v>24.2013</v>
      </c>
      <c r="JQ316">
        <v>18</v>
      </c>
      <c r="JR316">
        <v>488.265</v>
      </c>
      <c r="JS316">
        <v>532.1609999999999</v>
      </c>
      <c r="JT316">
        <v>25.0083</v>
      </c>
      <c r="JU316">
        <v>25.2576</v>
      </c>
      <c r="JV316">
        <v>29.9998</v>
      </c>
      <c r="JW316">
        <v>25.3655</v>
      </c>
      <c r="JX316">
        <v>25.322</v>
      </c>
      <c r="JY316">
        <v>16.5497</v>
      </c>
      <c r="JZ316">
        <v>3.86884</v>
      </c>
      <c r="KA316">
        <v>100</v>
      </c>
      <c r="KB316">
        <v>25.0112</v>
      </c>
      <c r="KC316">
        <v>266.277</v>
      </c>
      <c r="KD316">
        <v>24.0355</v>
      </c>
      <c r="KE316">
        <v>100.612</v>
      </c>
      <c r="KF316">
        <v>101.011</v>
      </c>
    </row>
    <row r="317" spans="1:292">
      <c r="A317">
        <v>299</v>
      </c>
      <c r="B317">
        <v>1679515646.5</v>
      </c>
      <c r="C317">
        <v>7059</v>
      </c>
      <c r="D317" t="s">
        <v>1032</v>
      </c>
      <c r="E317" t="s">
        <v>1033</v>
      </c>
      <c r="F317">
        <v>5</v>
      </c>
      <c r="G317" t="s">
        <v>821</v>
      </c>
      <c r="H317">
        <v>1679515638.714286</v>
      </c>
      <c r="I317">
        <f>(J317)/1000</f>
        <v>0</v>
      </c>
      <c r="J317">
        <f>IF(DO317, AM317, AG317)</f>
        <v>0</v>
      </c>
      <c r="K317">
        <f>IF(DO317, AH317, AF317)</f>
        <v>0</v>
      </c>
      <c r="L317">
        <f>DQ317 - IF(AT317&gt;1, K317*DK317*100.0/(AV317*EE317), 0)</f>
        <v>0</v>
      </c>
      <c r="M317">
        <f>((S317-I317/2)*L317-K317)/(S317+I317/2)</f>
        <v>0</v>
      </c>
      <c r="N317">
        <f>M317*(DX317+DY317)/1000.0</f>
        <v>0</v>
      </c>
      <c r="O317">
        <f>(DQ317 - IF(AT317&gt;1, K317*DK317*100.0/(AV317*EE317), 0))*(DX317+DY317)/1000.0</f>
        <v>0</v>
      </c>
      <c r="P317">
        <f>2.0/((1/R317-1/Q317)+SIGN(R317)*SQRT((1/R317-1/Q317)*(1/R317-1/Q317) + 4*DL317/((DL317+1)*(DL317+1))*(2*1/R317*1/Q317-1/Q317*1/Q317)))</f>
        <v>0</v>
      </c>
      <c r="Q317">
        <f>IF(LEFT(DM317,1)&lt;&gt;"0",IF(LEFT(DM317,1)="1",3.0,DN317),$D$5+$E$5*(EE317*DX317/($K$5*1000))+$F$5*(EE317*DX317/($K$5*1000))*MAX(MIN(DK317,$J$5),$I$5)*MAX(MIN(DK317,$J$5),$I$5)+$G$5*MAX(MIN(DK317,$J$5),$I$5)*(EE317*DX317/($K$5*1000))+$H$5*(EE317*DX317/($K$5*1000))*(EE317*DX317/($K$5*1000)))</f>
        <v>0</v>
      </c>
      <c r="R317">
        <f>I317*(1000-(1000*0.61365*exp(17.502*V317/(240.97+V317))/(DX317+DY317)+DS317)/2)/(1000*0.61365*exp(17.502*V317/(240.97+V317))/(DX317+DY317)-DS317)</f>
        <v>0</v>
      </c>
      <c r="S317">
        <f>1/((DL317+1)/(P317/1.6)+1/(Q317/1.37)) + DL317/((DL317+1)/(P317/1.6) + DL317/(Q317/1.37))</f>
        <v>0</v>
      </c>
      <c r="T317">
        <f>(DG317*DJ317)</f>
        <v>0</v>
      </c>
      <c r="U317">
        <f>(DZ317+(T317+2*0.95*5.67E-8*(((DZ317+$B$9)+273)^4-(DZ317+273)^4)-44100*I317)/(1.84*29.3*Q317+8*0.95*5.67E-8*(DZ317+273)^3))</f>
        <v>0</v>
      </c>
      <c r="V317">
        <f>($C$9*EA317+$D$9*EB317+$E$9*U317)</f>
        <v>0</v>
      </c>
      <c r="W317">
        <f>0.61365*exp(17.502*V317/(240.97+V317))</f>
        <v>0</v>
      </c>
      <c r="X317">
        <f>(Y317/Z317*100)</f>
        <v>0</v>
      </c>
      <c r="Y317">
        <f>DS317*(DX317+DY317)/1000</f>
        <v>0</v>
      </c>
      <c r="Z317">
        <f>0.61365*exp(17.502*DZ317/(240.97+DZ317))</f>
        <v>0</v>
      </c>
      <c r="AA317">
        <f>(W317-DS317*(DX317+DY317)/1000)</f>
        <v>0</v>
      </c>
      <c r="AB317">
        <f>(-I317*44100)</f>
        <v>0</v>
      </c>
      <c r="AC317">
        <f>2*29.3*Q317*0.92*(DZ317-V317)</f>
        <v>0</v>
      </c>
      <c r="AD317">
        <f>2*0.95*5.67E-8*(((DZ317+$B$9)+273)^4-(V317+273)^4)</f>
        <v>0</v>
      </c>
      <c r="AE317">
        <f>T317+AD317+AB317+AC317</f>
        <v>0</v>
      </c>
      <c r="AF317">
        <f>DW317*AT317*(DR317-DQ317*(1000-AT317*DT317)/(1000-AT317*DS317))/(100*DK317)</f>
        <v>0</v>
      </c>
      <c r="AG317">
        <f>1000*DW317*AT317*(DS317-DT317)/(100*DK317*(1000-AT317*DS317))</f>
        <v>0</v>
      </c>
      <c r="AH317">
        <f>(AI317 - AJ317 - DX317*1E3/(8.314*(DZ317+273.15)) * AL317/DW317 * AK317) * DW317/(100*DK317) * (1000 - DT317)/1000</f>
        <v>0</v>
      </c>
      <c r="AI317">
        <v>291.4508998411608</v>
      </c>
      <c r="AJ317">
        <v>304.656212121212</v>
      </c>
      <c r="AK317">
        <v>-3.368396819083843</v>
      </c>
      <c r="AL317">
        <v>67.30913549146528</v>
      </c>
      <c r="AM317">
        <f>(AO317 - AN317 + DX317*1E3/(8.314*(DZ317+273.15)) * AQ317/DW317 * AP317) * DW317/(100*DK317) * 1000/(1000 - AO317)</f>
        <v>0</v>
      </c>
      <c r="AN317">
        <v>23.96282613970319</v>
      </c>
      <c r="AO317">
        <v>24.28750060606061</v>
      </c>
      <c r="AP317">
        <v>-7.526450188264907E-06</v>
      </c>
      <c r="AQ317">
        <v>94.11788988098148</v>
      </c>
      <c r="AR317">
        <v>0</v>
      </c>
      <c r="AS317">
        <v>0</v>
      </c>
      <c r="AT317">
        <f>IF(AR317*$H$15&gt;=AV317,1.0,(AV317/(AV317-AR317*$H$15)))</f>
        <v>0</v>
      </c>
      <c r="AU317">
        <f>(AT317-1)*100</f>
        <v>0</v>
      </c>
      <c r="AV317">
        <f>MAX(0,($B$15+$C$15*EE317)/(1+$D$15*EE317)*DX317/(DZ317+273)*$E$15)</f>
        <v>0</v>
      </c>
      <c r="AW317" t="s">
        <v>429</v>
      </c>
      <c r="AX317" t="s">
        <v>429</v>
      </c>
      <c r="AY317">
        <v>0</v>
      </c>
      <c r="AZ317">
        <v>0</v>
      </c>
      <c r="BA317">
        <f>1-AY317/AZ317</f>
        <v>0</v>
      </c>
      <c r="BB317">
        <v>0</v>
      </c>
      <c r="BC317" t="s">
        <v>429</v>
      </c>
      <c r="BD317" t="s">
        <v>429</v>
      </c>
      <c r="BE317">
        <v>0</v>
      </c>
      <c r="BF317">
        <v>0</v>
      </c>
      <c r="BG317">
        <f>1-BE317/BF317</f>
        <v>0</v>
      </c>
      <c r="BH317">
        <v>0.5</v>
      </c>
      <c r="BI317">
        <f>DH317</f>
        <v>0</v>
      </c>
      <c r="BJ317">
        <f>K317</f>
        <v>0</v>
      </c>
      <c r="BK317">
        <f>BG317*BH317*BI317</f>
        <v>0</v>
      </c>
      <c r="BL317">
        <f>(BJ317-BB317)/BI317</f>
        <v>0</v>
      </c>
      <c r="BM317">
        <f>(AZ317-BF317)/BF317</f>
        <v>0</v>
      </c>
      <c r="BN317">
        <f>AY317/(BA317+AY317/BF317)</f>
        <v>0</v>
      </c>
      <c r="BO317" t="s">
        <v>429</v>
      </c>
      <c r="BP317">
        <v>0</v>
      </c>
      <c r="BQ317">
        <f>IF(BP317&lt;&gt;0, BP317, BN317)</f>
        <v>0</v>
      </c>
      <c r="BR317">
        <f>1-BQ317/BF317</f>
        <v>0</v>
      </c>
      <c r="BS317">
        <f>(BF317-BE317)/(BF317-BQ317)</f>
        <v>0</v>
      </c>
      <c r="BT317">
        <f>(AZ317-BF317)/(AZ317-BQ317)</f>
        <v>0</v>
      </c>
      <c r="BU317">
        <f>(BF317-BE317)/(BF317-AY317)</f>
        <v>0</v>
      </c>
      <c r="BV317">
        <f>(AZ317-BF317)/(AZ317-AY317)</f>
        <v>0</v>
      </c>
      <c r="BW317">
        <f>(BS317*BQ317/BE317)</f>
        <v>0</v>
      </c>
      <c r="BX317">
        <f>(1-BW317)</f>
        <v>0</v>
      </c>
      <c r="DG317">
        <f>$B$13*EF317+$C$13*EG317+$F$13*ER317*(1-EU317)</f>
        <v>0</v>
      </c>
      <c r="DH317">
        <f>DG317*DI317</f>
        <v>0</v>
      </c>
      <c r="DI317">
        <f>($B$13*$D$11+$C$13*$D$11+$F$13*((FE317+EW317)/MAX(FE317+EW317+FF317, 0.1)*$I$11+FF317/MAX(FE317+EW317+FF317, 0.1)*$J$11))/($B$13+$C$13+$F$13)</f>
        <v>0</v>
      </c>
      <c r="DJ317">
        <f>($B$13*$K$11+$C$13*$K$11+$F$13*((FE317+EW317)/MAX(FE317+EW317+FF317, 0.1)*$P$11+FF317/MAX(FE317+EW317+FF317, 0.1)*$Q$11))/($B$13+$C$13+$F$13)</f>
        <v>0</v>
      </c>
      <c r="DK317">
        <v>2.18</v>
      </c>
      <c r="DL317">
        <v>0.5</v>
      </c>
      <c r="DM317" t="s">
        <v>430</v>
      </c>
      <c r="DN317">
        <v>2</v>
      </c>
      <c r="DO317" t="b">
        <v>1</v>
      </c>
      <c r="DP317">
        <v>1679515638.714286</v>
      </c>
      <c r="DQ317">
        <v>321.0794285714286</v>
      </c>
      <c r="DR317">
        <v>299.8103928571428</v>
      </c>
      <c r="DS317">
        <v>24.29728571428572</v>
      </c>
      <c r="DT317">
        <v>23.96770357142857</v>
      </c>
      <c r="DU317">
        <v>321.7345357142857</v>
      </c>
      <c r="DV317">
        <v>23.99807142857143</v>
      </c>
      <c r="DW317">
        <v>499.9881428571429</v>
      </c>
      <c r="DX317">
        <v>89.84796071428572</v>
      </c>
      <c r="DY317">
        <v>0.1000013821428571</v>
      </c>
      <c r="DZ317">
        <v>26.35275714285715</v>
      </c>
      <c r="EA317">
        <v>27.50603928571428</v>
      </c>
      <c r="EB317">
        <v>999.9000000000002</v>
      </c>
      <c r="EC317">
        <v>0</v>
      </c>
      <c r="ED317">
        <v>0</v>
      </c>
      <c r="EE317">
        <v>9993.015714285712</v>
      </c>
      <c r="EF317">
        <v>0</v>
      </c>
      <c r="EG317">
        <v>12.4464</v>
      </c>
      <c r="EH317">
        <v>21.26883928571429</v>
      </c>
      <c r="EI317">
        <v>329.0751071428572</v>
      </c>
      <c r="EJ317">
        <v>307.1729642857143</v>
      </c>
      <c r="EK317">
        <v>0.3295795</v>
      </c>
      <c r="EL317">
        <v>299.8103928571428</v>
      </c>
      <c r="EM317">
        <v>23.96770357142857</v>
      </c>
      <c r="EN317">
        <v>2.183061071428571</v>
      </c>
      <c r="EO317">
        <v>2.153448214285714</v>
      </c>
      <c r="EP317">
        <v>18.83853928571429</v>
      </c>
      <c r="EQ317">
        <v>18.62013571428571</v>
      </c>
      <c r="ER317">
        <v>1999.983214285714</v>
      </c>
      <c r="ES317">
        <v>0.9799942857142857</v>
      </c>
      <c r="ET317">
        <v>0.02000547499999999</v>
      </c>
      <c r="EU317">
        <v>0</v>
      </c>
      <c r="EV317">
        <v>190.5116785714285</v>
      </c>
      <c r="EW317">
        <v>5.00078</v>
      </c>
      <c r="EX317">
        <v>3761.860357142857</v>
      </c>
      <c r="EY317">
        <v>16379.46428571429</v>
      </c>
      <c r="EZ317">
        <v>37.319</v>
      </c>
      <c r="FA317">
        <v>38.58682142857143</v>
      </c>
      <c r="FB317">
        <v>38.15375</v>
      </c>
      <c r="FC317">
        <v>38.13596428571429</v>
      </c>
      <c r="FD317">
        <v>38.92167857142856</v>
      </c>
      <c r="FE317">
        <v>1955.072857142857</v>
      </c>
      <c r="FF317">
        <v>39.91</v>
      </c>
      <c r="FG317">
        <v>0</v>
      </c>
      <c r="FH317">
        <v>1679515628.8</v>
      </c>
      <c r="FI317">
        <v>0</v>
      </c>
      <c r="FJ317">
        <v>190.52892</v>
      </c>
      <c r="FK317">
        <v>-0.2561538383533036</v>
      </c>
      <c r="FL317">
        <v>26.6992307813895</v>
      </c>
      <c r="FM317">
        <v>3762.0296</v>
      </c>
      <c r="FN317">
        <v>15</v>
      </c>
      <c r="FO317">
        <v>0</v>
      </c>
      <c r="FP317" t="s">
        <v>431</v>
      </c>
      <c r="FQ317">
        <v>1679456443.1</v>
      </c>
      <c r="FR317">
        <v>1679456433.1</v>
      </c>
      <c r="FS317">
        <v>0</v>
      </c>
      <c r="FT317">
        <v>-0.109</v>
      </c>
      <c r="FU317">
        <v>0.019</v>
      </c>
      <c r="FV317">
        <v>-0.823</v>
      </c>
      <c r="FW317">
        <v>0.271</v>
      </c>
      <c r="FX317">
        <v>420</v>
      </c>
      <c r="FY317">
        <v>24</v>
      </c>
      <c r="FZ317">
        <v>0.71</v>
      </c>
      <c r="GA317">
        <v>0.25</v>
      </c>
      <c r="GB317">
        <v>21.0219325</v>
      </c>
      <c r="GC317">
        <v>4.116618011256949</v>
      </c>
      <c r="GD317">
        <v>0.3993362802122419</v>
      </c>
      <c r="GE317">
        <v>0</v>
      </c>
      <c r="GF317">
        <v>0.328625025</v>
      </c>
      <c r="GG317">
        <v>0.01348909193245818</v>
      </c>
      <c r="GH317">
        <v>0.002281821065371911</v>
      </c>
      <c r="GI317">
        <v>1</v>
      </c>
      <c r="GJ317">
        <v>1</v>
      </c>
      <c r="GK317">
        <v>2</v>
      </c>
      <c r="GL317" t="s">
        <v>432</v>
      </c>
      <c r="GM317">
        <v>3.10472</v>
      </c>
      <c r="GN317">
        <v>2.73552</v>
      </c>
      <c r="GO317">
        <v>0.0671529</v>
      </c>
      <c r="GP317">
        <v>0.0630267</v>
      </c>
      <c r="GQ317">
        <v>0.108975</v>
      </c>
      <c r="GR317">
        <v>0.109306</v>
      </c>
      <c r="GS317">
        <v>24050.7</v>
      </c>
      <c r="GT317">
        <v>23852.1</v>
      </c>
      <c r="GU317">
        <v>26317.9</v>
      </c>
      <c r="GV317">
        <v>25782.2</v>
      </c>
      <c r="GW317">
        <v>37629.8</v>
      </c>
      <c r="GX317">
        <v>35030</v>
      </c>
      <c r="GY317">
        <v>46051.4</v>
      </c>
      <c r="GZ317">
        <v>42577.5</v>
      </c>
      <c r="HA317">
        <v>1.9286</v>
      </c>
      <c r="HB317">
        <v>1.97625</v>
      </c>
      <c r="HC317">
        <v>0.124514</v>
      </c>
      <c r="HD317">
        <v>0</v>
      </c>
      <c r="HE317">
        <v>25.4718</v>
      </c>
      <c r="HF317">
        <v>999.9</v>
      </c>
      <c r="HG317">
        <v>54.8</v>
      </c>
      <c r="HH317">
        <v>29.3</v>
      </c>
      <c r="HI317">
        <v>24.9592</v>
      </c>
      <c r="HJ317">
        <v>60.9271</v>
      </c>
      <c r="HK317">
        <v>25.3566</v>
      </c>
      <c r="HL317">
        <v>1</v>
      </c>
      <c r="HM317">
        <v>-0.16655</v>
      </c>
      <c r="HN317">
        <v>-0.0304248</v>
      </c>
      <c r="HO317">
        <v>20.2772</v>
      </c>
      <c r="HP317">
        <v>5.21639</v>
      </c>
      <c r="HQ317">
        <v>11.979</v>
      </c>
      <c r="HR317">
        <v>4.9645</v>
      </c>
      <c r="HS317">
        <v>3.2738</v>
      </c>
      <c r="HT317">
        <v>9999</v>
      </c>
      <c r="HU317">
        <v>9999</v>
      </c>
      <c r="HV317">
        <v>9999</v>
      </c>
      <c r="HW317">
        <v>937.6</v>
      </c>
      <c r="HX317">
        <v>1.86416</v>
      </c>
      <c r="HY317">
        <v>1.86011</v>
      </c>
      <c r="HZ317">
        <v>1.85835</v>
      </c>
      <c r="IA317">
        <v>1.85989</v>
      </c>
      <c r="IB317">
        <v>1.85989</v>
      </c>
      <c r="IC317">
        <v>1.85824</v>
      </c>
      <c r="ID317">
        <v>1.8573</v>
      </c>
      <c r="IE317">
        <v>1.85236</v>
      </c>
      <c r="IF317">
        <v>0</v>
      </c>
      <c r="IG317">
        <v>0</v>
      </c>
      <c r="IH317">
        <v>0</v>
      </c>
      <c r="II317">
        <v>0</v>
      </c>
      <c r="IJ317" t="s">
        <v>433</v>
      </c>
      <c r="IK317" t="s">
        <v>434</v>
      </c>
      <c r="IL317" t="s">
        <v>435</v>
      </c>
      <c r="IM317" t="s">
        <v>435</v>
      </c>
      <c r="IN317" t="s">
        <v>435</v>
      </c>
      <c r="IO317" t="s">
        <v>435</v>
      </c>
      <c r="IP317">
        <v>0</v>
      </c>
      <c r="IQ317">
        <v>100</v>
      </c>
      <c r="IR317">
        <v>100</v>
      </c>
      <c r="IS317">
        <v>-0.636</v>
      </c>
      <c r="IT317">
        <v>0.299</v>
      </c>
      <c r="IU317">
        <v>-0.3228139330668147</v>
      </c>
      <c r="IV317">
        <v>-0.001399286051689175</v>
      </c>
      <c r="IW317">
        <v>1.297619083215453E-06</v>
      </c>
      <c r="IX317">
        <v>-4.997941095464379E-10</v>
      </c>
      <c r="IY317">
        <v>-0.005634625857734406</v>
      </c>
      <c r="IZ317">
        <v>-0.003512179546530375</v>
      </c>
      <c r="JA317">
        <v>0.0008073039280847738</v>
      </c>
      <c r="JB317">
        <v>-5.485301315548657E-06</v>
      </c>
      <c r="JC317">
        <v>2</v>
      </c>
      <c r="JD317">
        <v>1997</v>
      </c>
      <c r="JE317">
        <v>1</v>
      </c>
      <c r="JF317">
        <v>25</v>
      </c>
      <c r="JG317">
        <v>986.7</v>
      </c>
      <c r="JH317">
        <v>986.9</v>
      </c>
      <c r="JI317">
        <v>0.788574</v>
      </c>
      <c r="JJ317">
        <v>2.63306</v>
      </c>
      <c r="JK317">
        <v>1.49658</v>
      </c>
      <c r="JL317">
        <v>2.39258</v>
      </c>
      <c r="JM317">
        <v>1.54907</v>
      </c>
      <c r="JN317">
        <v>2.39258</v>
      </c>
      <c r="JO317">
        <v>34.5777</v>
      </c>
      <c r="JP317">
        <v>24.2013</v>
      </c>
      <c r="JQ317">
        <v>18</v>
      </c>
      <c r="JR317">
        <v>488.616</v>
      </c>
      <c r="JS317">
        <v>532.013</v>
      </c>
      <c r="JT317">
        <v>24.9944</v>
      </c>
      <c r="JU317">
        <v>25.2564</v>
      </c>
      <c r="JV317">
        <v>29.9998</v>
      </c>
      <c r="JW317">
        <v>25.3645</v>
      </c>
      <c r="JX317">
        <v>25.3209</v>
      </c>
      <c r="JY317">
        <v>15.7475</v>
      </c>
      <c r="JZ317">
        <v>3.59744</v>
      </c>
      <c r="KA317">
        <v>100</v>
      </c>
      <c r="KB317">
        <v>25.0052</v>
      </c>
      <c r="KC317">
        <v>246.242</v>
      </c>
      <c r="KD317">
        <v>24.0403</v>
      </c>
      <c r="KE317">
        <v>100.612</v>
      </c>
      <c r="KF317">
        <v>101.012</v>
      </c>
    </row>
    <row r="318" spans="1:292">
      <c r="A318">
        <v>300</v>
      </c>
      <c r="B318">
        <v>1679515651.5</v>
      </c>
      <c r="C318">
        <v>7064</v>
      </c>
      <c r="D318" t="s">
        <v>1034</v>
      </c>
      <c r="E318" t="s">
        <v>1035</v>
      </c>
      <c r="F318">
        <v>5</v>
      </c>
      <c r="G318" t="s">
        <v>821</v>
      </c>
      <c r="H318">
        <v>1679515644</v>
      </c>
      <c r="I318">
        <f>(J318)/1000</f>
        <v>0</v>
      </c>
      <c r="J318">
        <f>IF(DO318, AM318, AG318)</f>
        <v>0</v>
      </c>
      <c r="K318">
        <f>IF(DO318, AH318, AF318)</f>
        <v>0</v>
      </c>
      <c r="L318">
        <f>DQ318 - IF(AT318&gt;1, K318*DK318*100.0/(AV318*EE318), 0)</f>
        <v>0</v>
      </c>
      <c r="M318">
        <f>((S318-I318/2)*L318-K318)/(S318+I318/2)</f>
        <v>0</v>
      </c>
      <c r="N318">
        <f>M318*(DX318+DY318)/1000.0</f>
        <v>0</v>
      </c>
      <c r="O318">
        <f>(DQ318 - IF(AT318&gt;1, K318*DK318*100.0/(AV318*EE318), 0))*(DX318+DY318)/1000.0</f>
        <v>0</v>
      </c>
      <c r="P318">
        <f>2.0/((1/R318-1/Q318)+SIGN(R318)*SQRT((1/R318-1/Q318)*(1/R318-1/Q318) + 4*DL318/((DL318+1)*(DL318+1))*(2*1/R318*1/Q318-1/Q318*1/Q318)))</f>
        <v>0</v>
      </c>
      <c r="Q318">
        <f>IF(LEFT(DM318,1)&lt;&gt;"0",IF(LEFT(DM318,1)="1",3.0,DN318),$D$5+$E$5*(EE318*DX318/($K$5*1000))+$F$5*(EE318*DX318/($K$5*1000))*MAX(MIN(DK318,$J$5),$I$5)*MAX(MIN(DK318,$J$5),$I$5)+$G$5*MAX(MIN(DK318,$J$5),$I$5)*(EE318*DX318/($K$5*1000))+$H$5*(EE318*DX318/($K$5*1000))*(EE318*DX318/($K$5*1000)))</f>
        <v>0</v>
      </c>
      <c r="R318">
        <f>I318*(1000-(1000*0.61365*exp(17.502*V318/(240.97+V318))/(DX318+DY318)+DS318)/2)/(1000*0.61365*exp(17.502*V318/(240.97+V318))/(DX318+DY318)-DS318)</f>
        <v>0</v>
      </c>
      <c r="S318">
        <f>1/((DL318+1)/(P318/1.6)+1/(Q318/1.37)) + DL318/((DL318+1)/(P318/1.6) + DL318/(Q318/1.37))</f>
        <v>0</v>
      </c>
      <c r="T318">
        <f>(DG318*DJ318)</f>
        <v>0</v>
      </c>
      <c r="U318">
        <f>(DZ318+(T318+2*0.95*5.67E-8*(((DZ318+$B$9)+273)^4-(DZ318+273)^4)-44100*I318)/(1.84*29.3*Q318+8*0.95*5.67E-8*(DZ318+273)^3))</f>
        <v>0</v>
      </c>
      <c r="V318">
        <f>($C$9*EA318+$D$9*EB318+$E$9*U318)</f>
        <v>0</v>
      </c>
      <c r="W318">
        <f>0.61365*exp(17.502*V318/(240.97+V318))</f>
        <v>0</v>
      </c>
      <c r="X318">
        <f>(Y318/Z318*100)</f>
        <v>0</v>
      </c>
      <c r="Y318">
        <f>DS318*(DX318+DY318)/1000</f>
        <v>0</v>
      </c>
      <c r="Z318">
        <f>0.61365*exp(17.502*DZ318/(240.97+DZ318))</f>
        <v>0</v>
      </c>
      <c r="AA318">
        <f>(W318-DS318*(DX318+DY318)/1000)</f>
        <v>0</v>
      </c>
      <c r="AB318">
        <f>(-I318*44100)</f>
        <v>0</v>
      </c>
      <c r="AC318">
        <f>2*29.3*Q318*0.92*(DZ318-V318)</f>
        <v>0</v>
      </c>
      <c r="AD318">
        <f>2*0.95*5.67E-8*(((DZ318+$B$9)+273)^4-(V318+273)^4)</f>
        <v>0</v>
      </c>
      <c r="AE318">
        <f>T318+AD318+AB318+AC318</f>
        <v>0</v>
      </c>
      <c r="AF318">
        <f>DW318*AT318*(DR318-DQ318*(1000-AT318*DT318)/(1000-AT318*DS318))/(100*DK318)</f>
        <v>0</v>
      </c>
      <c r="AG318">
        <f>1000*DW318*AT318*(DS318-DT318)/(100*DK318*(1000-AT318*DS318))</f>
        <v>0</v>
      </c>
      <c r="AH318">
        <f>(AI318 - AJ318 - DX318*1E3/(8.314*(DZ318+273.15)) * AL318/DW318 * AK318) * DW318/(100*DK318) * (1000 - DT318)/1000</f>
        <v>0</v>
      </c>
      <c r="AI318">
        <v>274.4461365989457</v>
      </c>
      <c r="AJ318">
        <v>287.8437636363636</v>
      </c>
      <c r="AK318">
        <v>-3.360128489158902</v>
      </c>
      <c r="AL318">
        <v>67.30913549146528</v>
      </c>
      <c r="AM318">
        <f>(AO318 - AN318 + DX318*1E3/(8.314*(DZ318+273.15)) * AQ318/DW318 * AP318) * DW318/(100*DK318) * 1000/(1000 - AO318)</f>
        <v>0</v>
      </c>
      <c r="AN318">
        <v>23.9582480758093</v>
      </c>
      <c r="AO318">
        <v>24.28413393939394</v>
      </c>
      <c r="AP318">
        <v>-4.49134032639133E-06</v>
      </c>
      <c r="AQ318">
        <v>94.11788988098148</v>
      </c>
      <c r="AR318">
        <v>0</v>
      </c>
      <c r="AS318">
        <v>0</v>
      </c>
      <c r="AT318">
        <f>IF(AR318*$H$15&gt;=AV318,1.0,(AV318/(AV318-AR318*$H$15)))</f>
        <v>0</v>
      </c>
      <c r="AU318">
        <f>(AT318-1)*100</f>
        <v>0</v>
      </c>
      <c r="AV318">
        <f>MAX(0,($B$15+$C$15*EE318)/(1+$D$15*EE318)*DX318/(DZ318+273)*$E$15)</f>
        <v>0</v>
      </c>
      <c r="AW318" t="s">
        <v>429</v>
      </c>
      <c r="AX318" t="s">
        <v>429</v>
      </c>
      <c r="AY318">
        <v>0</v>
      </c>
      <c r="AZ318">
        <v>0</v>
      </c>
      <c r="BA318">
        <f>1-AY318/AZ318</f>
        <v>0</v>
      </c>
      <c r="BB318">
        <v>0</v>
      </c>
      <c r="BC318" t="s">
        <v>429</v>
      </c>
      <c r="BD318" t="s">
        <v>429</v>
      </c>
      <c r="BE318">
        <v>0</v>
      </c>
      <c r="BF318">
        <v>0</v>
      </c>
      <c r="BG318">
        <f>1-BE318/BF318</f>
        <v>0</v>
      </c>
      <c r="BH318">
        <v>0.5</v>
      </c>
      <c r="BI318">
        <f>DH318</f>
        <v>0</v>
      </c>
      <c r="BJ318">
        <f>K318</f>
        <v>0</v>
      </c>
      <c r="BK318">
        <f>BG318*BH318*BI318</f>
        <v>0</v>
      </c>
      <c r="BL318">
        <f>(BJ318-BB318)/BI318</f>
        <v>0</v>
      </c>
      <c r="BM318">
        <f>(AZ318-BF318)/BF318</f>
        <v>0</v>
      </c>
      <c r="BN318">
        <f>AY318/(BA318+AY318/BF318)</f>
        <v>0</v>
      </c>
      <c r="BO318" t="s">
        <v>429</v>
      </c>
      <c r="BP318">
        <v>0</v>
      </c>
      <c r="BQ318">
        <f>IF(BP318&lt;&gt;0, BP318, BN318)</f>
        <v>0</v>
      </c>
      <c r="BR318">
        <f>1-BQ318/BF318</f>
        <v>0</v>
      </c>
      <c r="BS318">
        <f>(BF318-BE318)/(BF318-BQ318)</f>
        <v>0</v>
      </c>
      <c r="BT318">
        <f>(AZ318-BF318)/(AZ318-BQ318)</f>
        <v>0</v>
      </c>
      <c r="BU318">
        <f>(BF318-BE318)/(BF318-AY318)</f>
        <v>0</v>
      </c>
      <c r="BV318">
        <f>(AZ318-BF318)/(AZ318-AY318)</f>
        <v>0</v>
      </c>
      <c r="BW318">
        <f>(BS318*BQ318/BE318)</f>
        <v>0</v>
      </c>
      <c r="BX318">
        <f>(1-BW318)</f>
        <v>0</v>
      </c>
      <c r="DG318">
        <f>$B$13*EF318+$C$13*EG318+$F$13*ER318*(1-EU318)</f>
        <v>0</v>
      </c>
      <c r="DH318">
        <f>DG318*DI318</f>
        <v>0</v>
      </c>
      <c r="DI318">
        <f>($B$13*$D$11+$C$13*$D$11+$F$13*((FE318+EW318)/MAX(FE318+EW318+FF318, 0.1)*$I$11+FF318/MAX(FE318+EW318+FF318, 0.1)*$J$11))/($B$13+$C$13+$F$13)</f>
        <v>0</v>
      </c>
      <c r="DJ318">
        <f>($B$13*$K$11+$C$13*$K$11+$F$13*((FE318+EW318)/MAX(FE318+EW318+FF318, 0.1)*$P$11+FF318/MAX(FE318+EW318+FF318, 0.1)*$Q$11))/($B$13+$C$13+$F$13)</f>
        <v>0</v>
      </c>
      <c r="DK318">
        <v>2.18</v>
      </c>
      <c r="DL318">
        <v>0.5</v>
      </c>
      <c r="DM318" t="s">
        <v>430</v>
      </c>
      <c r="DN318">
        <v>2</v>
      </c>
      <c r="DO318" t="b">
        <v>1</v>
      </c>
      <c r="DP318">
        <v>1679515644</v>
      </c>
      <c r="DQ318">
        <v>303.8134814814815</v>
      </c>
      <c r="DR318">
        <v>282.2788148148148</v>
      </c>
      <c r="DS318">
        <v>24.29129259259259</v>
      </c>
      <c r="DT318">
        <v>23.96219259259259</v>
      </c>
      <c r="DU318">
        <v>304.455962962963</v>
      </c>
      <c r="DV318">
        <v>23.99224444444445</v>
      </c>
      <c r="DW318">
        <v>499.9847407407407</v>
      </c>
      <c r="DX318">
        <v>89.84622222222222</v>
      </c>
      <c r="DY318">
        <v>0.09995721111111112</v>
      </c>
      <c r="DZ318">
        <v>26.35218888888889</v>
      </c>
      <c r="EA318">
        <v>27.50677407407408</v>
      </c>
      <c r="EB318">
        <v>999.9000000000001</v>
      </c>
      <c r="EC318">
        <v>0</v>
      </c>
      <c r="ED318">
        <v>0</v>
      </c>
      <c r="EE318">
        <v>10008.88740740741</v>
      </c>
      <c r="EF318">
        <v>0</v>
      </c>
      <c r="EG318">
        <v>12.4464</v>
      </c>
      <c r="EH318">
        <v>21.53447777777778</v>
      </c>
      <c r="EI318">
        <v>311.3772592592592</v>
      </c>
      <c r="EJ318">
        <v>289.2091851851852</v>
      </c>
      <c r="EK318">
        <v>0.3291058518518518</v>
      </c>
      <c r="EL318">
        <v>282.2788148148148</v>
      </c>
      <c r="EM318">
        <v>23.96219259259259</v>
      </c>
      <c r="EN318">
        <v>2.182481851851852</v>
      </c>
      <c r="EO318">
        <v>2.152911851851852</v>
      </c>
      <c r="EP318">
        <v>18.8342962962963</v>
      </c>
      <c r="EQ318">
        <v>18.61614814814815</v>
      </c>
      <c r="ER318">
        <v>1999.995925925926</v>
      </c>
      <c r="ES318">
        <v>0.9799953333333333</v>
      </c>
      <c r="ET318">
        <v>0.02000439259259259</v>
      </c>
      <c r="EU318">
        <v>0</v>
      </c>
      <c r="EV318">
        <v>190.5301851851852</v>
      </c>
      <c r="EW318">
        <v>5.00078</v>
      </c>
      <c r="EX318">
        <v>3764.377777777778</v>
      </c>
      <c r="EY318">
        <v>16379.57407407407</v>
      </c>
      <c r="EZ318">
        <v>37.43959259259259</v>
      </c>
      <c r="FA318">
        <v>38.72425925925926</v>
      </c>
      <c r="FB318">
        <v>38.23574074074074</v>
      </c>
      <c r="FC318">
        <v>38.30296296296296</v>
      </c>
      <c r="FD318">
        <v>39.03214814814815</v>
      </c>
      <c r="FE318">
        <v>1955.085925925926</v>
      </c>
      <c r="FF318">
        <v>39.91</v>
      </c>
      <c r="FG318">
        <v>0</v>
      </c>
      <c r="FH318">
        <v>1679515633.6</v>
      </c>
      <c r="FI318">
        <v>0</v>
      </c>
      <c r="FJ318">
        <v>190.53536</v>
      </c>
      <c r="FK318">
        <v>-0.2046153753800713</v>
      </c>
      <c r="FL318">
        <v>29.49461540146639</v>
      </c>
      <c r="FM318">
        <v>3764.3384</v>
      </c>
      <c r="FN318">
        <v>15</v>
      </c>
      <c r="FO318">
        <v>0</v>
      </c>
      <c r="FP318" t="s">
        <v>431</v>
      </c>
      <c r="FQ318">
        <v>1679456443.1</v>
      </c>
      <c r="FR318">
        <v>1679456433.1</v>
      </c>
      <c r="FS318">
        <v>0</v>
      </c>
      <c r="FT318">
        <v>-0.109</v>
      </c>
      <c r="FU318">
        <v>0.019</v>
      </c>
      <c r="FV318">
        <v>-0.823</v>
      </c>
      <c r="FW318">
        <v>0.271</v>
      </c>
      <c r="FX318">
        <v>420</v>
      </c>
      <c r="FY318">
        <v>24</v>
      </c>
      <c r="FZ318">
        <v>0.71</v>
      </c>
      <c r="GA318">
        <v>0.25</v>
      </c>
      <c r="GB318">
        <v>21.3867225</v>
      </c>
      <c r="GC318">
        <v>3.154825891181965</v>
      </c>
      <c r="GD318">
        <v>0.3110203783415966</v>
      </c>
      <c r="GE318">
        <v>0</v>
      </c>
      <c r="GF318">
        <v>0.32940565</v>
      </c>
      <c r="GG318">
        <v>-0.006651534709193505</v>
      </c>
      <c r="GH318">
        <v>0.001080603802279078</v>
      </c>
      <c r="GI318">
        <v>1</v>
      </c>
      <c r="GJ318">
        <v>1</v>
      </c>
      <c r="GK318">
        <v>2</v>
      </c>
      <c r="GL318" t="s">
        <v>432</v>
      </c>
      <c r="GM318">
        <v>3.10476</v>
      </c>
      <c r="GN318">
        <v>2.73547</v>
      </c>
      <c r="GO318">
        <v>0.06411210000000001</v>
      </c>
      <c r="GP318">
        <v>0.0599101</v>
      </c>
      <c r="GQ318">
        <v>0.108965</v>
      </c>
      <c r="GR318">
        <v>0.109297</v>
      </c>
      <c r="GS318">
        <v>24129.2</v>
      </c>
      <c r="GT318">
        <v>23931.7</v>
      </c>
      <c r="GU318">
        <v>26318</v>
      </c>
      <c r="GV318">
        <v>25782.5</v>
      </c>
      <c r="GW318">
        <v>37630</v>
      </c>
      <c r="GX318">
        <v>35030.2</v>
      </c>
      <c r="GY318">
        <v>46051.6</v>
      </c>
      <c r="GZ318">
        <v>42577.8</v>
      </c>
      <c r="HA318">
        <v>1.9283</v>
      </c>
      <c r="HB318">
        <v>1.97593</v>
      </c>
      <c r="HC318">
        <v>0.124365</v>
      </c>
      <c r="HD318">
        <v>0</v>
      </c>
      <c r="HE318">
        <v>25.4697</v>
      </c>
      <c r="HF318">
        <v>999.9</v>
      </c>
      <c r="HG318">
        <v>54.8</v>
      </c>
      <c r="HH318">
        <v>29.3</v>
      </c>
      <c r="HI318">
        <v>24.9611</v>
      </c>
      <c r="HJ318">
        <v>60.5471</v>
      </c>
      <c r="HK318">
        <v>25.4087</v>
      </c>
      <c r="HL318">
        <v>1</v>
      </c>
      <c r="HM318">
        <v>-0.166852</v>
      </c>
      <c r="HN318">
        <v>-0.053159</v>
      </c>
      <c r="HO318">
        <v>20.2772</v>
      </c>
      <c r="HP318">
        <v>5.21669</v>
      </c>
      <c r="HQ318">
        <v>11.9776</v>
      </c>
      <c r="HR318">
        <v>4.96475</v>
      </c>
      <c r="HS318">
        <v>3.2739</v>
      </c>
      <c r="HT318">
        <v>9999</v>
      </c>
      <c r="HU318">
        <v>9999</v>
      </c>
      <c r="HV318">
        <v>9999</v>
      </c>
      <c r="HW318">
        <v>937.6</v>
      </c>
      <c r="HX318">
        <v>1.86416</v>
      </c>
      <c r="HY318">
        <v>1.86015</v>
      </c>
      <c r="HZ318">
        <v>1.85836</v>
      </c>
      <c r="IA318">
        <v>1.85988</v>
      </c>
      <c r="IB318">
        <v>1.85989</v>
      </c>
      <c r="IC318">
        <v>1.85824</v>
      </c>
      <c r="ID318">
        <v>1.85731</v>
      </c>
      <c r="IE318">
        <v>1.85235</v>
      </c>
      <c r="IF318">
        <v>0</v>
      </c>
      <c r="IG318">
        <v>0</v>
      </c>
      <c r="IH318">
        <v>0</v>
      </c>
      <c r="II318">
        <v>0</v>
      </c>
      <c r="IJ318" t="s">
        <v>433</v>
      </c>
      <c r="IK318" t="s">
        <v>434</v>
      </c>
      <c r="IL318" t="s">
        <v>435</v>
      </c>
      <c r="IM318" t="s">
        <v>435</v>
      </c>
      <c r="IN318" t="s">
        <v>435</v>
      </c>
      <c r="IO318" t="s">
        <v>435</v>
      </c>
      <c r="IP318">
        <v>0</v>
      </c>
      <c r="IQ318">
        <v>100</v>
      </c>
      <c r="IR318">
        <v>100</v>
      </c>
      <c r="IS318">
        <v>-0.624</v>
      </c>
      <c r="IT318">
        <v>0.2989</v>
      </c>
      <c r="IU318">
        <v>-0.3228139330668147</v>
      </c>
      <c r="IV318">
        <v>-0.001399286051689175</v>
      </c>
      <c r="IW318">
        <v>1.297619083215453E-06</v>
      </c>
      <c r="IX318">
        <v>-4.997941095464379E-10</v>
      </c>
      <c r="IY318">
        <v>-0.005634625857734406</v>
      </c>
      <c r="IZ318">
        <v>-0.003512179546530375</v>
      </c>
      <c r="JA318">
        <v>0.0008073039280847738</v>
      </c>
      <c r="JB318">
        <v>-5.485301315548657E-06</v>
      </c>
      <c r="JC318">
        <v>2</v>
      </c>
      <c r="JD318">
        <v>1997</v>
      </c>
      <c r="JE318">
        <v>1</v>
      </c>
      <c r="JF318">
        <v>25</v>
      </c>
      <c r="JG318">
        <v>986.8</v>
      </c>
      <c r="JH318">
        <v>987</v>
      </c>
      <c r="JI318">
        <v>0.749512</v>
      </c>
      <c r="JJ318">
        <v>2.63672</v>
      </c>
      <c r="JK318">
        <v>1.49658</v>
      </c>
      <c r="JL318">
        <v>2.39258</v>
      </c>
      <c r="JM318">
        <v>1.54907</v>
      </c>
      <c r="JN318">
        <v>2.42432</v>
      </c>
      <c r="JO318">
        <v>34.5777</v>
      </c>
      <c r="JP318">
        <v>24.2013</v>
      </c>
      <c r="JQ318">
        <v>18</v>
      </c>
      <c r="JR318">
        <v>488.444</v>
      </c>
      <c r="JS318">
        <v>531.789</v>
      </c>
      <c r="JT318">
        <v>24.9903</v>
      </c>
      <c r="JU318">
        <v>25.2554</v>
      </c>
      <c r="JV318">
        <v>29.9998</v>
      </c>
      <c r="JW318">
        <v>25.3645</v>
      </c>
      <c r="JX318">
        <v>25.3209</v>
      </c>
      <c r="JY318">
        <v>15.0383</v>
      </c>
      <c r="JZ318">
        <v>3.59744</v>
      </c>
      <c r="KA318">
        <v>100</v>
      </c>
      <c r="KB318">
        <v>24.9973</v>
      </c>
      <c r="KC318">
        <v>232.883</v>
      </c>
      <c r="KD318">
        <v>24.0486</v>
      </c>
      <c r="KE318">
        <v>100.613</v>
      </c>
      <c r="KF318">
        <v>101.013</v>
      </c>
    </row>
    <row r="319" spans="1:292">
      <c r="A319">
        <v>301</v>
      </c>
      <c r="B319">
        <v>1679515656.5</v>
      </c>
      <c r="C319">
        <v>7069</v>
      </c>
      <c r="D319" t="s">
        <v>1036</v>
      </c>
      <c r="E319" t="s">
        <v>1037</v>
      </c>
      <c r="F319">
        <v>5</v>
      </c>
      <c r="G319" t="s">
        <v>821</v>
      </c>
      <c r="H319">
        <v>1679515648.714286</v>
      </c>
      <c r="I319">
        <f>(J319)/1000</f>
        <v>0</v>
      </c>
      <c r="J319">
        <f>IF(DO319, AM319, AG319)</f>
        <v>0</v>
      </c>
      <c r="K319">
        <f>IF(DO319, AH319, AF319)</f>
        <v>0</v>
      </c>
      <c r="L319">
        <f>DQ319 - IF(AT319&gt;1, K319*DK319*100.0/(AV319*EE319), 0)</f>
        <v>0</v>
      </c>
      <c r="M319">
        <f>((S319-I319/2)*L319-K319)/(S319+I319/2)</f>
        <v>0</v>
      </c>
      <c r="N319">
        <f>M319*(DX319+DY319)/1000.0</f>
        <v>0</v>
      </c>
      <c r="O319">
        <f>(DQ319 - IF(AT319&gt;1, K319*DK319*100.0/(AV319*EE319), 0))*(DX319+DY319)/1000.0</f>
        <v>0</v>
      </c>
      <c r="P319">
        <f>2.0/((1/R319-1/Q319)+SIGN(R319)*SQRT((1/R319-1/Q319)*(1/R319-1/Q319) + 4*DL319/((DL319+1)*(DL319+1))*(2*1/R319*1/Q319-1/Q319*1/Q319)))</f>
        <v>0</v>
      </c>
      <c r="Q319">
        <f>IF(LEFT(DM319,1)&lt;&gt;"0",IF(LEFT(DM319,1)="1",3.0,DN319),$D$5+$E$5*(EE319*DX319/($K$5*1000))+$F$5*(EE319*DX319/($K$5*1000))*MAX(MIN(DK319,$J$5),$I$5)*MAX(MIN(DK319,$J$5),$I$5)+$G$5*MAX(MIN(DK319,$J$5),$I$5)*(EE319*DX319/($K$5*1000))+$H$5*(EE319*DX319/($K$5*1000))*(EE319*DX319/($K$5*1000)))</f>
        <v>0</v>
      </c>
      <c r="R319">
        <f>I319*(1000-(1000*0.61365*exp(17.502*V319/(240.97+V319))/(DX319+DY319)+DS319)/2)/(1000*0.61365*exp(17.502*V319/(240.97+V319))/(DX319+DY319)-DS319)</f>
        <v>0</v>
      </c>
      <c r="S319">
        <f>1/((DL319+1)/(P319/1.6)+1/(Q319/1.37)) + DL319/((DL319+1)/(P319/1.6) + DL319/(Q319/1.37))</f>
        <v>0</v>
      </c>
      <c r="T319">
        <f>(DG319*DJ319)</f>
        <v>0</v>
      </c>
      <c r="U319">
        <f>(DZ319+(T319+2*0.95*5.67E-8*(((DZ319+$B$9)+273)^4-(DZ319+273)^4)-44100*I319)/(1.84*29.3*Q319+8*0.95*5.67E-8*(DZ319+273)^3))</f>
        <v>0</v>
      </c>
      <c r="V319">
        <f>($C$9*EA319+$D$9*EB319+$E$9*U319)</f>
        <v>0</v>
      </c>
      <c r="W319">
        <f>0.61365*exp(17.502*V319/(240.97+V319))</f>
        <v>0</v>
      </c>
      <c r="X319">
        <f>(Y319/Z319*100)</f>
        <v>0</v>
      </c>
      <c r="Y319">
        <f>DS319*(DX319+DY319)/1000</f>
        <v>0</v>
      </c>
      <c r="Z319">
        <f>0.61365*exp(17.502*DZ319/(240.97+DZ319))</f>
        <v>0</v>
      </c>
      <c r="AA319">
        <f>(W319-DS319*(DX319+DY319)/1000)</f>
        <v>0</v>
      </c>
      <c r="AB319">
        <f>(-I319*44100)</f>
        <v>0</v>
      </c>
      <c r="AC319">
        <f>2*29.3*Q319*0.92*(DZ319-V319)</f>
        <v>0</v>
      </c>
      <c r="AD319">
        <f>2*0.95*5.67E-8*(((DZ319+$B$9)+273)^4-(V319+273)^4)</f>
        <v>0</v>
      </c>
      <c r="AE319">
        <f>T319+AD319+AB319+AC319</f>
        <v>0</v>
      </c>
      <c r="AF319">
        <f>DW319*AT319*(DR319-DQ319*(1000-AT319*DT319)/(1000-AT319*DS319))/(100*DK319)</f>
        <v>0</v>
      </c>
      <c r="AG319">
        <f>1000*DW319*AT319*(DS319-DT319)/(100*DK319*(1000-AT319*DS319))</f>
        <v>0</v>
      </c>
      <c r="AH319">
        <f>(AI319 - AJ319 - DX319*1E3/(8.314*(DZ319+273.15)) * AL319/DW319 * AK319) * DW319/(100*DK319) * (1000 - DT319)/1000</f>
        <v>0</v>
      </c>
      <c r="AI319">
        <v>258.0814090431617</v>
      </c>
      <c r="AJ319">
        <v>271.3261696969695</v>
      </c>
      <c r="AK319">
        <v>-3.29000667918095</v>
      </c>
      <c r="AL319">
        <v>67.30913549146528</v>
      </c>
      <c r="AM319">
        <f>(AO319 - AN319 + DX319*1E3/(8.314*(DZ319+273.15)) * AQ319/DW319 * AP319) * DW319/(100*DK319) * 1000/(1000 - AO319)</f>
        <v>0</v>
      </c>
      <c r="AN319">
        <v>23.95276857968202</v>
      </c>
      <c r="AO319">
        <v>24.27994848484849</v>
      </c>
      <c r="AP319">
        <v>-4.136904578267407E-06</v>
      </c>
      <c r="AQ319">
        <v>94.11788988098148</v>
      </c>
      <c r="AR319">
        <v>0</v>
      </c>
      <c r="AS319">
        <v>0</v>
      </c>
      <c r="AT319">
        <f>IF(AR319*$H$15&gt;=AV319,1.0,(AV319/(AV319-AR319*$H$15)))</f>
        <v>0</v>
      </c>
      <c r="AU319">
        <f>(AT319-1)*100</f>
        <v>0</v>
      </c>
      <c r="AV319">
        <f>MAX(0,($B$15+$C$15*EE319)/(1+$D$15*EE319)*DX319/(DZ319+273)*$E$15)</f>
        <v>0</v>
      </c>
      <c r="AW319" t="s">
        <v>429</v>
      </c>
      <c r="AX319" t="s">
        <v>429</v>
      </c>
      <c r="AY319">
        <v>0</v>
      </c>
      <c r="AZ319">
        <v>0</v>
      </c>
      <c r="BA319">
        <f>1-AY319/AZ319</f>
        <v>0</v>
      </c>
      <c r="BB319">
        <v>0</v>
      </c>
      <c r="BC319" t="s">
        <v>429</v>
      </c>
      <c r="BD319" t="s">
        <v>429</v>
      </c>
      <c r="BE319">
        <v>0</v>
      </c>
      <c r="BF319">
        <v>0</v>
      </c>
      <c r="BG319">
        <f>1-BE319/BF319</f>
        <v>0</v>
      </c>
      <c r="BH319">
        <v>0.5</v>
      </c>
      <c r="BI319">
        <f>DH319</f>
        <v>0</v>
      </c>
      <c r="BJ319">
        <f>K319</f>
        <v>0</v>
      </c>
      <c r="BK319">
        <f>BG319*BH319*BI319</f>
        <v>0</v>
      </c>
      <c r="BL319">
        <f>(BJ319-BB319)/BI319</f>
        <v>0</v>
      </c>
      <c r="BM319">
        <f>(AZ319-BF319)/BF319</f>
        <v>0</v>
      </c>
      <c r="BN319">
        <f>AY319/(BA319+AY319/BF319)</f>
        <v>0</v>
      </c>
      <c r="BO319" t="s">
        <v>429</v>
      </c>
      <c r="BP319">
        <v>0</v>
      </c>
      <c r="BQ319">
        <f>IF(BP319&lt;&gt;0, BP319, BN319)</f>
        <v>0</v>
      </c>
      <c r="BR319">
        <f>1-BQ319/BF319</f>
        <v>0</v>
      </c>
      <c r="BS319">
        <f>(BF319-BE319)/(BF319-BQ319)</f>
        <v>0</v>
      </c>
      <c r="BT319">
        <f>(AZ319-BF319)/(AZ319-BQ319)</f>
        <v>0</v>
      </c>
      <c r="BU319">
        <f>(BF319-BE319)/(BF319-AY319)</f>
        <v>0</v>
      </c>
      <c r="BV319">
        <f>(AZ319-BF319)/(AZ319-AY319)</f>
        <v>0</v>
      </c>
      <c r="BW319">
        <f>(BS319*BQ319/BE319)</f>
        <v>0</v>
      </c>
      <c r="BX319">
        <f>(1-BW319)</f>
        <v>0</v>
      </c>
      <c r="DG319">
        <f>$B$13*EF319+$C$13*EG319+$F$13*ER319*(1-EU319)</f>
        <v>0</v>
      </c>
      <c r="DH319">
        <f>DG319*DI319</f>
        <v>0</v>
      </c>
      <c r="DI319">
        <f>($B$13*$D$11+$C$13*$D$11+$F$13*((FE319+EW319)/MAX(FE319+EW319+FF319, 0.1)*$I$11+FF319/MAX(FE319+EW319+FF319, 0.1)*$J$11))/($B$13+$C$13+$F$13)</f>
        <v>0</v>
      </c>
      <c r="DJ319">
        <f>($B$13*$K$11+$C$13*$K$11+$F$13*((FE319+EW319)/MAX(FE319+EW319+FF319, 0.1)*$P$11+FF319/MAX(FE319+EW319+FF319, 0.1)*$Q$11))/($B$13+$C$13+$F$13)</f>
        <v>0</v>
      </c>
      <c r="DK319">
        <v>2.18</v>
      </c>
      <c r="DL319">
        <v>0.5</v>
      </c>
      <c r="DM319" t="s">
        <v>430</v>
      </c>
      <c r="DN319">
        <v>2</v>
      </c>
      <c r="DO319" t="b">
        <v>1</v>
      </c>
      <c r="DP319">
        <v>1679515648.714286</v>
      </c>
      <c r="DQ319">
        <v>288.395</v>
      </c>
      <c r="DR319">
        <v>266.8192857142857</v>
      </c>
      <c r="DS319">
        <v>24.28635</v>
      </c>
      <c r="DT319">
        <v>23.95800714285715</v>
      </c>
      <c r="DU319">
        <v>289.0257857142857</v>
      </c>
      <c r="DV319">
        <v>23.98743214285714</v>
      </c>
      <c r="DW319">
        <v>500.0149285714286</v>
      </c>
      <c r="DX319">
        <v>89.84596071428572</v>
      </c>
      <c r="DY319">
        <v>0.09999643928571429</v>
      </c>
      <c r="DZ319">
        <v>26.35123571428571</v>
      </c>
      <c r="EA319">
        <v>27.50535</v>
      </c>
      <c r="EB319">
        <v>999.9000000000002</v>
      </c>
      <c r="EC319">
        <v>0</v>
      </c>
      <c r="ED319">
        <v>0</v>
      </c>
      <c r="EE319">
        <v>10007.25714285714</v>
      </c>
      <c r="EF319">
        <v>0</v>
      </c>
      <c r="EG319">
        <v>12.4464</v>
      </c>
      <c r="EH319">
        <v>21.57561785714286</v>
      </c>
      <c r="EI319">
        <v>295.5734285714286</v>
      </c>
      <c r="EJ319">
        <v>273.3688928571428</v>
      </c>
      <c r="EK319">
        <v>0.3283487142857142</v>
      </c>
      <c r="EL319">
        <v>266.8192857142857</v>
      </c>
      <c r="EM319">
        <v>23.95800714285715</v>
      </c>
      <c r="EN319">
        <v>2.182031071428571</v>
      </c>
      <c r="EO319">
        <v>2.152530357142857</v>
      </c>
      <c r="EP319">
        <v>18.83100357142857</v>
      </c>
      <c r="EQ319">
        <v>18.61331428571429</v>
      </c>
      <c r="ER319">
        <v>1999.987142857143</v>
      </c>
      <c r="ES319">
        <v>0.9799959999999999</v>
      </c>
      <c r="ET319">
        <v>0.02000370714285714</v>
      </c>
      <c r="EU319">
        <v>0</v>
      </c>
      <c r="EV319">
        <v>190.5467857142857</v>
      </c>
      <c r="EW319">
        <v>5.00078</v>
      </c>
      <c r="EX319">
        <v>3766.791428571429</v>
      </c>
      <c r="EY319">
        <v>16379.51785714286</v>
      </c>
      <c r="EZ319">
        <v>37.53992857142857</v>
      </c>
      <c r="FA319">
        <v>38.84575</v>
      </c>
      <c r="FB319">
        <v>38.34342857142857</v>
      </c>
      <c r="FC319">
        <v>38.45728571428571</v>
      </c>
      <c r="FD319">
        <v>39.127</v>
      </c>
      <c r="FE319">
        <v>1955.077142857143</v>
      </c>
      <c r="FF319">
        <v>39.90928571428572</v>
      </c>
      <c r="FG319">
        <v>0</v>
      </c>
      <c r="FH319">
        <v>1679515639</v>
      </c>
      <c r="FI319">
        <v>0</v>
      </c>
      <c r="FJ319">
        <v>190.5584230769231</v>
      </c>
      <c r="FK319">
        <v>0.9812307789765086</v>
      </c>
      <c r="FL319">
        <v>32.49299139503977</v>
      </c>
      <c r="FM319">
        <v>3766.995384615385</v>
      </c>
      <c r="FN319">
        <v>15</v>
      </c>
      <c r="FO319">
        <v>0</v>
      </c>
      <c r="FP319" t="s">
        <v>431</v>
      </c>
      <c r="FQ319">
        <v>1679456443.1</v>
      </c>
      <c r="FR319">
        <v>1679456433.1</v>
      </c>
      <c r="FS319">
        <v>0</v>
      </c>
      <c r="FT319">
        <v>-0.109</v>
      </c>
      <c r="FU319">
        <v>0.019</v>
      </c>
      <c r="FV319">
        <v>-0.823</v>
      </c>
      <c r="FW319">
        <v>0.271</v>
      </c>
      <c r="FX319">
        <v>420</v>
      </c>
      <c r="FY319">
        <v>24</v>
      </c>
      <c r="FZ319">
        <v>0.71</v>
      </c>
      <c r="GA319">
        <v>0.25</v>
      </c>
      <c r="GB319">
        <v>21.4786475</v>
      </c>
      <c r="GC319">
        <v>1.387385741088171</v>
      </c>
      <c r="GD319">
        <v>0.2347835055828027</v>
      </c>
      <c r="GE319">
        <v>0</v>
      </c>
      <c r="GF319">
        <v>0.32923895</v>
      </c>
      <c r="GG319">
        <v>-0.007643392120075559</v>
      </c>
      <c r="GH319">
        <v>0.001090071808414474</v>
      </c>
      <c r="GI319">
        <v>1</v>
      </c>
      <c r="GJ319">
        <v>1</v>
      </c>
      <c r="GK319">
        <v>2</v>
      </c>
      <c r="GL319" t="s">
        <v>432</v>
      </c>
      <c r="GM319">
        <v>3.10465</v>
      </c>
      <c r="GN319">
        <v>2.73534</v>
      </c>
      <c r="GO319">
        <v>0.0610672</v>
      </c>
      <c r="GP319">
        <v>0.0568327</v>
      </c>
      <c r="GQ319">
        <v>0.10895</v>
      </c>
      <c r="GR319">
        <v>0.109316</v>
      </c>
      <c r="GS319">
        <v>24208</v>
      </c>
      <c r="GT319">
        <v>24010.1</v>
      </c>
      <c r="GU319">
        <v>26318.2</v>
      </c>
      <c r="GV319">
        <v>25782.4</v>
      </c>
      <c r="GW319">
        <v>37630.5</v>
      </c>
      <c r="GX319">
        <v>35029.3</v>
      </c>
      <c r="GY319">
        <v>46051.9</v>
      </c>
      <c r="GZ319">
        <v>42578</v>
      </c>
      <c r="HA319">
        <v>1.92833</v>
      </c>
      <c r="HB319">
        <v>1.97622</v>
      </c>
      <c r="HC319">
        <v>0.123866</v>
      </c>
      <c r="HD319">
        <v>0</v>
      </c>
      <c r="HE319">
        <v>25.4675</v>
      </c>
      <c r="HF319">
        <v>999.9</v>
      </c>
      <c r="HG319">
        <v>54.8</v>
      </c>
      <c r="HH319">
        <v>29.3</v>
      </c>
      <c r="HI319">
        <v>24.9607</v>
      </c>
      <c r="HJ319">
        <v>60.8571</v>
      </c>
      <c r="HK319">
        <v>25.3446</v>
      </c>
      <c r="HL319">
        <v>1</v>
      </c>
      <c r="HM319">
        <v>-0.167022</v>
      </c>
      <c r="HN319">
        <v>-0.0605556</v>
      </c>
      <c r="HO319">
        <v>20.2771</v>
      </c>
      <c r="HP319">
        <v>5.21624</v>
      </c>
      <c r="HQ319">
        <v>11.9784</v>
      </c>
      <c r="HR319">
        <v>4.9647</v>
      </c>
      <c r="HS319">
        <v>3.27393</v>
      </c>
      <c r="HT319">
        <v>9999</v>
      </c>
      <c r="HU319">
        <v>9999</v>
      </c>
      <c r="HV319">
        <v>9999</v>
      </c>
      <c r="HW319">
        <v>937.6</v>
      </c>
      <c r="HX319">
        <v>1.86416</v>
      </c>
      <c r="HY319">
        <v>1.86011</v>
      </c>
      <c r="HZ319">
        <v>1.85833</v>
      </c>
      <c r="IA319">
        <v>1.85987</v>
      </c>
      <c r="IB319">
        <v>1.85989</v>
      </c>
      <c r="IC319">
        <v>1.85824</v>
      </c>
      <c r="ID319">
        <v>1.85731</v>
      </c>
      <c r="IE319">
        <v>1.85235</v>
      </c>
      <c r="IF319">
        <v>0</v>
      </c>
      <c r="IG319">
        <v>0</v>
      </c>
      <c r="IH319">
        <v>0</v>
      </c>
      <c r="II319">
        <v>0</v>
      </c>
      <c r="IJ319" t="s">
        <v>433</v>
      </c>
      <c r="IK319" t="s">
        <v>434</v>
      </c>
      <c r="IL319" t="s">
        <v>435</v>
      </c>
      <c r="IM319" t="s">
        <v>435</v>
      </c>
      <c r="IN319" t="s">
        <v>435</v>
      </c>
      <c r="IO319" t="s">
        <v>435</v>
      </c>
      <c r="IP319">
        <v>0</v>
      </c>
      <c r="IQ319">
        <v>100</v>
      </c>
      <c r="IR319">
        <v>100</v>
      </c>
      <c r="IS319">
        <v>-0.61</v>
      </c>
      <c r="IT319">
        <v>0.2988</v>
      </c>
      <c r="IU319">
        <v>-0.3228139330668147</v>
      </c>
      <c r="IV319">
        <v>-0.001399286051689175</v>
      </c>
      <c r="IW319">
        <v>1.297619083215453E-06</v>
      </c>
      <c r="IX319">
        <v>-4.997941095464379E-10</v>
      </c>
      <c r="IY319">
        <v>-0.005634625857734406</v>
      </c>
      <c r="IZ319">
        <v>-0.003512179546530375</v>
      </c>
      <c r="JA319">
        <v>0.0008073039280847738</v>
      </c>
      <c r="JB319">
        <v>-5.485301315548657E-06</v>
      </c>
      <c r="JC319">
        <v>2</v>
      </c>
      <c r="JD319">
        <v>1997</v>
      </c>
      <c r="JE319">
        <v>1</v>
      </c>
      <c r="JF319">
        <v>25</v>
      </c>
      <c r="JG319">
        <v>986.9</v>
      </c>
      <c r="JH319">
        <v>987.1</v>
      </c>
      <c r="JI319">
        <v>0.7141110000000001</v>
      </c>
      <c r="JJ319">
        <v>2.64038</v>
      </c>
      <c r="JK319">
        <v>1.49658</v>
      </c>
      <c r="JL319">
        <v>2.39258</v>
      </c>
      <c r="JM319">
        <v>1.54907</v>
      </c>
      <c r="JN319">
        <v>2.36694</v>
      </c>
      <c r="JO319">
        <v>34.5777</v>
      </c>
      <c r="JP319">
        <v>24.2013</v>
      </c>
      <c r="JQ319">
        <v>18</v>
      </c>
      <c r="JR319">
        <v>488.444</v>
      </c>
      <c r="JS319">
        <v>531.975</v>
      </c>
      <c r="JT319">
        <v>24.9872</v>
      </c>
      <c r="JU319">
        <v>25.2543</v>
      </c>
      <c r="JV319">
        <v>29.9999</v>
      </c>
      <c r="JW319">
        <v>25.3628</v>
      </c>
      <c r="JX319">
        <v>25.3188</v>
      </c>
      <c r="JY319">
        <v>14.3146</v>
      </c>
      <c r="JZ319">
        <v>3.32007</v>
      </c>
      <c r="KA319">
        <v>100</v>
      </c>
      <c r="KB319">
        <v>24.9907</v>
      </c>
      <c r="KC319">
        <v>219.526</v>
      </c>
      <c r="KD319">
        <v>24.0601</v>
      </c>
      <c r="KE319">
        <v>100.614</v>
      </c>
      <c r="KF319">
        <v>101.013</v>
      </c>
    </row>
    <row r="320" spans="1:292">
      <c r="A320">
        <v>302</v>
      </c>
      <c r="B320">
        <v>1679515661.5</v>
      </c>
      <c r="C320">
        <v>7074</v>
      </c>
      <c r="D320" t="s">
        <v>1038</v>
      </c>
      <c r="E320" t="s">
        <v>1039</v>
      </c>
      <c r="F320">
        <v>5</v>
      </c>
      <c r="G320" t="s">
        <v>821</v>
      </c>
      <c r="H320">
        <v>1679515654</v>
      </c>
      <c r="I320">
        <f>(J320)/1000</f>
        <v>0</v>
      </c>
      <c r="J320">
        <f>IF(DO320, AM320, AG320)</f>
        <v>0</v>
      </c>
      <c r="K320">
        <f>IF(DO320, AH320, AF320)</f>
        <v>0</v>
      </c>
      <c r="L320">
        <f>DQ320 - IF(AT320&gt;1, K320*DK320*100.0/(AV320*EE320), 0)</f>
        <v>0</v>
      </c>
      <c r="M320">
        <f>((S320-I320/2)*L320-K320)/(S320+I320/2)</f>
        <v>0</v>
      </c>
      <c r="N320">
        <f>M320*(DX320+DY320)/1000.0</f>
        <v>0</v>
      </c>
      <c r="O320">
        <f>(DQ320 - IF(AT320&gt;1, K320*DK320*100.0/(AV320*EE320), 0))*(DX320+DY320)/1000.0</f>
        <v>0</v>
      </c>
      <c r="P320">
        <f>2.0/((1/R320-1/Q320)+SIGN(R320)*SQRT((1/R320-1/Q320)*(1/R320-1/Q320) + 4*DL320/((DL320+1)*(DL320+1))*(2*1/R320*1/Q320-1/Q320*1/Q320)))</f>
        <v>0</v>
      </c>
      <c r="Q320">
        <f>IF(LEFT(DM320,1)&lt;&gt;"0",IF(LEFT(DM320,1)="1",3.0,DN320),$D$5+$E$5*(EE320*DX320/($K$5*1000))+$F$5*(EE320*DX320/($K$5*1000))*MAX(MIN(DK320,$J$5),$I$5)*MAX(MIN(DK320,$J$5),$I$5)+$G$5*MAX(MIN(DK320,$J$5),$I$5)*(EE320*DX320/($K$5*1000))+$H$5*(EE320*DX320/($K$5*1000))*(EE320*DX320/($K$5*1000)))</f>
        <v>0</v>
      </c>
      <c r="R320">
        <f>I320*(1000-(1000*0.61365*exp(17.502*V320/(240.97+V320))/(DX320+DY320)+DS320)/2)/(1000*0.61365*exp(17.502*V320/(240.97+V320))/(DX320+DY320)-DS320)</f>
        <v>0</v>
      </c>
      <c r="S320">
        <f>1/((DL320+1)/(P320/1.6)+1/(Q320/1.37)) + DL320/((DL320+1)/(P320/1.6) + DL320/(Q320/1.37))</f>
        <v>0</v>
      </c>
      <c r="T320">
        <f>(DG320*DJ320)</f>
        <v>0</v>
      </c>
      <c r="U320">
        <f>(DZ320+(T320+2*0.95*5.67E-8*(((DZ320+$B$9)+273)^4-(DZ320+273)^4)-44100*I320)/(1.84*29.3*Q320+8*0.95*5.67E-8*(DZ320+273)^3))</f>
        <v>0</v>
      </c>
      <c r="V320">
        <f>($C$9*EA320+$D$9*EB320+$E$9*U320)</f>
        <v>0</v>
      </c>
      <c r="W320">
        <f>0.61365*exp(17.502*V320/(240.97+V320))</f>
        <v>0</v>
      </c>
      <c r="X320">
        <f>(Y320/Z320*100)</f>
        <v>0</v>
      </c>
      <c r="Y320">
        <f>DS320*(DX320+DY320)/1000</f>
        <v>0</v>
      </c>
      <c r="Z320">
        <f>0.61365*exp(17.502*DZ320/(240.97+DZ320))</f>
        <v>0</v>
      </c>
      <c r="AA320">
        <f>(W320-DS320*(DX320+DY320)/1000)</f>
        <v>0</v>
      </c>
      <c r="AB320">
        <f>(-I320*44100)</f>
        <v>0</v>
      </c>
      <c r="AC320">
        <f>2*29.3*Q320*0.92*(DZ320-V320)</f>
        <v>0</v>
      </c>
      <c r="AD320">
        <f>2*0.95*5.67E-8*(((DZ320+$B$9)+273)^4-(V320+273)^4)</f>
        <v>0</v>
      </c>
      <c r="AE320">
        <f>T320+AD320+AB320+AC320</f>
        <v>0</v>
      </c>
      <c r="AF320">
        <f>DW320*AT320*(DR320-DQ320*(1000-AT320*DT320)/(1000-AT320*DS320))/(100*DK320)</f>
        <v>0</v>
      </c>
      <c r="AG320">
        <f>1000*DW320*AT320*(DS320-DT320)/(100*DK320*(1000-AT320*DS320))</f>
        <v>0</v>
      </c>
      <c r="AH320">
        <f>(AI320 - AJ320 - DX320*1E3/(8.314*(DZ320+273.15)) * AL320/DW320 * AK320) * DW320/(100*DK320) * (1000 - DT320)/1000</f>
        <v>0</v>
      </c>
      <c r="AI320">
        <v>241.8364234258331</v>
      </c>
      <c r="AJ320">
        <v>255.075290909091</v>
      </c>
      <c r="AK320">
        <v>-3.247320044056309</v>
      </c>
      <c r="AL320">
        <v>67.30913549146528</v>
      </c>
      <c r="AM320">
        <f>(AO320 - AN320 + DX320*1E3/(8.314*(DZ320+273.15)) * AQ320/DW320 * AP320) * DW320/(100*DK320) * 1000/(1000 - AO320)</f>
        <v>0</v>
      </c>
      <c r="AN320">
        <v>23.97379310611695</v>
      </c>
      <c r="AO320">
        <v>24.28320787878787</v>
      </c>
      <c r="AP320">
        <v>1.713181527217024E-06</v>
      </c>
      <c r="AQ320">
        <v>94.11788988098148</v>
      </c>
      <c r="AR320">
        <v>0</v>
      </c>
      <c r="AS320">
        <v>0</v>
      </c>
      <c r="AT320">
        <f>IF(AR320*$H$15&gt;=AV320,1.0,(AV320/(AV320-AR320*$H$15)))</f>
        <v>0</v>
      </c>
      <c r="AU320">
        <f>(AT320-1)*100</f>
        <v>0</v>
      </c>
      <c r="AV320">
        <f>MAX(0,($B$15+$C$15*EE320)/(1+$D$15*EE320)*DX320/(DZ320+273)*$E$15)</f>
        <v>0</v>
      </c>
      <c r="AW320" t="s">
        <v>429</v>
      </c>
      <c r="AX320" t="s">
        <v>429</v>
      </c>
      <c r="AY320">
        <v>0</v>
      </c>
      <c r="AZ320">
        <v>0</v>
      </c>
      <c r="BA320">
        <f>1-AY320/AZ320</f>
        <v>0</v>
      </c>
      <c r="BB320">
        <v>0</v>
      </c>
      <c r="BC320" t="s">
        <v>429</v>
      </c>
      <c r="BD320" t="s">
        <v>429</v>
      </c>
      <c r="BE320">
        <v>0</v>
      </c>
      <c r="BF320">
        <v>0</v>
      </c>
      <c r="BG320">
        <f>1-BE320/BF320</f>
        <v>0</v>
      </c>
      <c r="BH320">
        <v>0.5</v>
      </c>
      <c r="BI320">
        <f>DH320</f>
        <v>0</v>
      </c>
      <c r="BJ320">
        <f>K320</f>
        <v>0</v>
      </c>
      <c r="BK320">
        <f>BG320*BH320*BI320</f>
        <v>0</v>
      </c>
      <c r="BL320">
        <f>(BJ320-BB320)/BI320</f>
        <v>0</v>
      </c>
      <c r="BM320">
        <f>(AZ320-BF320)/BF320</f>
        <v>0</v>
      </c>
      <c r="BN320">
        <f>AY320/(BA320+AY320/BF320)</f>
        <v>0</v>
      </c>
      <c r="BO320" t="s">
        <v>429</v>
      </c>
      <c r="BP320">
        <v>0</v>
      </c>
      <c r="BQ320">
        <f>IF(BP320&lt;&gt;0, BP320, BN320)</f>
        <v>0</v>
      </c>
      <c r="BR320">
        <f>1-BQ320/BF320</f>
        <v>0</v>
      </c>
      <c r="BS320">
        <f>(BF320-BE320)/(BF320-BQ320)</f>
        <v>0</v>
      </c>
      <c r="BT320">
        <f>(AZ320-BF320)/(AZ320-BQ320)</f>
        <v>0</v>
      </c>
      <c r="BU320">
        <f>(BF320-BE320)/(BF320-AY320)</f>
        <v>0</v>
      </c>
      <c r="BV320">
        <f>(AZ320-BF320)/(AZ320-AY320)</f>
        <v>0</v>
      </c>
      <c r="BW320">
        <f>(BS320*BQ320/BE320)</f>
        <v>0</v>
      </c>
      <c r="BX320">
        <f>(1-BW320)</f>
        <v>0</v>
      </c>
      <c r="DG320">
        <f>$B$13*EF320+$C$13*EG320+$F$13*ER320*(1-EU320)</f>
        <v>0</v>
      </c>
      <c r="DH320">
        <f>DG320*DI320</f>
        <v>0</v>
      </c>
      <c r="DI320">
        <f>($B$13*$D$11+$C$13*$D$11+$F$13*((FE320+EW320)/MAX(FE320+EW320+FF320, 0.1)*$I$11+FF320/MAX(FE320+EW320+FF320, 0.1)*$J$11))/($B$13+$C$13+$F$13)</f>
        <v>0</v>
      </c>
      <c r="DJ320">
        <f>($B$13*$K$11+$C$13*$K$11+$F$13*((FE320+EW320)/MAX(FE320+EW320+FF320, 0.1)*$P$11+FF320/MAX(FE320+EW320+FF320, 0.1)*$Q$11))/($B$13+$C$13+$F$13)</f>
        <v>0</v>
      </c>
      <c r="DK320">
        <v>2.18</v>
      </c>
      <c r="DL320">
        <v>0.5</v>
      </c>
      <c r="DM320" t="s">
        <v>430</v>
      </c>
      <c r="DN320">
        <v>2</v>
      </c>
      <c r="DO320" t="b">
        <v>1</v>
      </c>
      <c r="DP320">
        <v>1679515654</v>
      </c>
      <c r="DQ320">
        <v>271.2515555555556</v>
      </c>
      <c r="DR320">
        <v>249.7641481481482</v>
      </c>
      <c r="DS320">
        <v>24.28282592592593</v>
      </c>
      <c r="DT320">
        <v>23.96198518518518</v>
      </c>
      <c r="DU320">
        <v>271.8687407407407</v>
      </c>
      <c r="DV320">
        <v>23.9839962962963</v>
      </c>
      <c r="DW320">
        <v>500.026111111111</v>
      </c>
      <c r="DX320">
        <v>89.8459037037037</v>
      </c>
      <c r="DY320">
        <v>0.1000185481481482</v>
      </c>
      <c r="DZ320">
        <v>26.35114444444444</v>
      </c>
      <c r="EA320">
        <v>27.5031</v>
      </c>
      <c r="EB320">
        <v>999.9000000000001</v>
      </c>
      <c r="EC320">
        <v>0</v>
      </c>
      <c r="ED320">
        <v>0</v>
      </c>
      <c r="EE320">
        <v>10002.42222222222</v>
      </c>
      <c r="EF320">
        <v>0</v>
      </c>
      <c r="EG320">
        <v>12.45005925925926</v>
      </c>
      <c r="EH320">
        <v>21.48726296296297</v>
      </c>
      <c r="EI320">
        <v>278.0021481481482</v>
      </c>
      <c r="EJ320">
        <v>255.8959629629629</v>
      </c>
      <c r="EK320">
        <v>0.3208477777777777</v>
      </c>
      <c r="EL320">
        <v>249.7641481481482</v>
      </c>
      <c r="EM320">
        <v>23.96198518518518</v>
      </c>
      <c r="EN320">
        <v>2.181712962962963</v>
      </c>
      <c r="EO320">
        <v>2.152885925925926</v>
      </c>
      <c r="EP320">
        <v>18.82866666666667</v>
      </c>
      <c r="EQ320">
        <v>18.61595925925926</v>
      </c>
      <c r="ER320">
        <v>1999.998148148148</v>
      </c>
      <c r="ES320">
        <v>0.9799968888888889</v>
      </c>
      <c r="ET320">
        <v>0.02000282222222222</v>
      </c>
      <c r="EU320">
        <v>0</v>
      </c>
      <c r="EV320">
        <v>190.6255185185185</v>
      </c>
      <c r="EW320">
        <v>5.00078</v>
      </c>
      <c r="EX320">
        <v>3769.732592592593</v>
      </c>
      <c r="EY320">
        <v>16379.61851851852</v>
      </c>
      <c r="EZ320">
        <v>37.65025925925926</v>
      </c>
      <c r="FA320">
        <v>38.97892592592593</v>
      </c>
      <c r="FB320">
        <v>38.43492592592592</v>
      </c>
      <c r="FC320">
        <v>38.6247037037037</v>
      </c>
      <c r="FD320">
        <v>39.22659259259259</v>
      </c>
      <c r="FE320">
        <v>1955.088888888889</v>
      </c>
      <c r="FF320">
        <v>39.90592592592593</v>
      </c>
      <c r="FG320">
        <v>0</v>
      </c>
      <c r="FH320">
        <v>1679515643.8</v>
      </c>
      <c r="FI320">
        <v>0</v>
      </c>
      <c r="FJ320">
        <v>190.6459230769231</v>
      </c>
      <c r="FK320">
        <v>0.7405811943804452</v>
      </c>
      <c r="FL320">
        <v>33.89572651706796</v>
      </c>
      <c r="FM320">
        <v>3769.625769230769</v>
      </c>
      <c r="FN320">
        <v>15</v>
      </c>
      <c r="FO320">
        <v>0</v>
      </c>
      <c r="FP320" t="s">
        <v>431</v>
      </c>
      <c r="FQ320">
        <v>1679456443.1</v>
      </c>
      <c r="FR320">
        <v>1679456433.1</v>
      </c>
      <c r="FS320">
        <v>0</v>
      </c>
      <c r="FT320">
        <v>-0.109</v>
      </c>
      <c r="FU320">
        <v>0.019</v>
      </c>
      <c r="FV320">
        <v>-0.823</v>
      </c>
      <c r="FW320">
        <v>0.271</v>
      </c>
      <c r="FX320">
        <v>420</v>
      </c>
      <c r="FY320">
        <v>24</v>
      </c>
      <c r="FZ320">
        <v>0.71</v>
      </c>
      <c r="GA320">
        <v>0.25</v>
      </c>
      <c r="GB320">
        <v>21.51884</v>
      </c>
      <c r="GC320">
        <v>-1.278803752345202</v>
      </c>
      <c r="GD320">
        <v>0.1800157087589855</v>
      </c>
      <c r="GE320">
        <v>0</v>
      </c>
      <c r="GF320">
        <v>0.323172675</v>
      </c>
      <c r="GG320">
        <v>-0.07694610506566707</v>
      </c>
      <c r="GH320">
        <v>0.009624679434629239</v>
      </c>
      <c r="GI320">
        <v>1</v>
      </c>
      <c r="GJ320">
        <v>1</v>
      </c>
      <c r="GK320">
        <v>2</v>
      </c>
      <c r="GL320" t="s">
        <v>432</v>
      </c>
      <c r="GM320">
        <v>3.1047</v>
      </c>
      <c r="GN320">
        <v>2.7355</v>
      </c>
      <c r="GO320">
        <v>0.0579978</v>
      </c>
      <c r="GP320">
        <v>0.0536391</v>
      </c>
      <c r="GQ320">
        <v>0.108968</v>
      </c>
      <c r="GR320">
        <v>0.10938</v>
      </c>
      <c r="GS320">
        <v>24287.4</v>
      </c>
      <c r="GT320">
        <v>24091.4</v>
      </c>
      <c r="GU320">
        <v>26318.5</v>
      </c>
      <c r="GV320">
        <v>25782.5</v>
      </c>
      <c r="GW320">
        <v>37629.5</v>
      </c>
      <c r="GX320">
        <v>35026.3</v>
      </c>
      <c r="GY320">
        <v>46052</v>
      </c>
      <c r="GZ320">
        <v>42577.8</v>
      </c>
      <c r="HA320">
        <v>1.92848</v>
      </c>
      <c r="HB320">
        <v>1.976</v>
      </c>
      <c r="HC320">
        <v>0.125058</v>
      </c>
      <c r="HD320">
        <v>0</v>
      </c>
      <c r="HE320">
        <v>25.4643</v>
      </c>
      <c r="HF320">
        <v>999.9</v>
      </c>
      <c r="HG320">
        <v>54.8</v>
      </c>
      <c r="HH320">
        <v>29.3</v>
      </c>
      <c r="HI320">
        <v>24.9574</v>
      </c>
      <c r="HJ320">
        <v>60.7171</v>
      </c>
      <c r="HK320">
        <v>25.4567</v>
      </c>
      <c r="HL320">
        <v>1</v>
      </c>
      <c r="HM320">
        <v>-0.167038</v>
      </c>
      <c r="HN320">
        <v>-0.119213</v>
      </c>
      <c r="HO320">
        <v>20.2772</v>
      </c>
      <c r="HP320">
        <v>5.21714</v>
      </c>
      <c r="HQ320">
        <v>11.9779</v>
      </c>
      <c r="HR320">
        <v>4.9649</v>
      </c>
      <c r="HS320">
        <v>3.2741</v>
      </c>
      <c r="HT320">
        <v>9999</v>
      </c>
      <c r="HU320">
        <v>9999</v>
      </c>
      <c r="HV320">
        <v>9999</v>
      </c>
      <c r="HW320">
        <v>937.6</v>
      </c>
      <c r="HX320">
        <v>1.86416</v>
      </c>
      <c r="HY320">
        <v>1.86013</v>
      </c>
      <c r="HZ320">
        <v>1.85834</v>
      </c>
      <c r="IA320">
        <v>1.85987</v>
      </c>
      <c r="IB320">
        <v>1.85989</v>
      </c>
      <c r="IC320">
        <v>1.85826</v>
      </c>
      <c r="ID320">
        <v>1.85732</v>
      </c>
      <c r="IE320">
        <v>1.85237</v>
      </c>
      <c r="IF320">
        <v>0</v>
      </c>
      <c r="IG320">
        <v>0</v>
      </c>
      <c r="IH320">
        <v>0</v>
      </c>
      <c r="II320">
        <v>0</v>
      </c>
      <c r="IJ320" t="s">
        <v>433</v>
      </c>
      <c r="IK320" t="s">
        <v>434</v>
      </c>
      <c r="IL320" t="s">
        <v>435</v>
      </c>
      <c r="IM320" t="s">
        <v>435</v>
      </c>
      <c r="IN320" t="s">
        <v>435</v>
      </c>
      <c r="IO320" t="s">
        <v>435</v>
      </c>
      <c r="IP320">
        <v>0</v>
      </c>
      <c r="IQ320">
        <v>100</v>
      </c>
      <c r="IR320">
        <v>100</v>
      </c>
      <c r="IS320">
        <v>-0.598</v>
      </c>
      <c r="IT320">
        <v>0.2989</v>
      </c>
      <c r="IU320">
        <v>-0.3228139330668147</v>
      </c>
      <c r="IV320">
        <v>-0.001399286051689175</v>
      </c>
      <c r="IW320">
        <v>1.297619083215453E-06</v>
      </c>
      <c r="IX320">
        <v>-4.997941095464379E-10</v>
      </c>
      <c r="IY320">
        <v>-0.005634625857734406</v>
      </c>
      <c r="IZ320">
        <v>-0.003512179546530375</v>
      </c>
      <c r="JA320">
        <v>0.0008073039280847738</v>
      </c>
      <c r="JB320">
        <v>-5.485301315548657E-06</v>
      </c>
      <c r="JC320">
        <v>2</v>
      </c>
      <c r="JD320">
        <v>1997</v>
      </c>
      <c r="JE320">
        <v>1</v>
      </c>
      <c r="JF320">
        <v>25</v>
      </c>
      <c r="JG320">
        <v>987</v>
      </c>
      <c r="JH320">
        <v>987.1</v>
      </c>
      <c r="JI320">
        <v>0.672607</v>
      </c>
      <c r="JJ320">
        <v>2.64526</v>
      </c>
      <c r="JK320">
        <v>1.49658</v>
      </c>
      <c r="JL320">
        <v>2.39258</v>
      </c>
      <c r="JM320">
        <v>1.54907</v>
      </c>
      <c r="JN320">
        <v>2.3938</v>
      </c>
      <c r="JO320">
        <v>34.5777</v>
      </c>
      <c r="JP320">
        <v>24.1926</v>
      </c>
      <c r="JQ320">
        <v>18</v>
      </c>
      <c r="JR320">
        <v>488.527</v>
      </c>
      <c r="JS320">
        <v>531.8200000000001</v>
      </c>
      <c r="JT320">
        <v>24.9939</v>
      </c>
      <c r="JU320">
        <v>25.2533</v>
      </c>
      <c r="JV320">
        <v>30</v>
      </c>
      <c r="JW320">
        <v>25.3624</v>
      </c>
      <c r="JX320">
        <v>25.3188</v>
      </c>
      <c r="JY320">
        <v>13.4872</v>
      </c>
      <c r="JZ320">
        <v>3.32007</v>
      </c>
      <c r="KA320">
        <v>100</v>
      </c>
      <c r="KB320">
        <v>25.0022</v>
      </c>
      <c r="KC320">
        <v>199.491</v>
      </c>
      <c r="KD320">
        <v>24.0578</v>
      </c>
      <c r="KE320">
        <v>100.614</v>
      </c>
      <c r="KF320">
        <v>101.013</v>
      </c>
    </row>
    <row r="321" spans="1:292">
      <c r="A321">
        <v>303</v>
      </c>
      <c r="B321">
        <v>1679515666.5</v>
      </c>
      <c r="C321">
        <v>7079</v>
      </c>
      <c r="D321" t="s">
        <v>1040</v>
      </c>
      <c r="E321" t="s">
        <v>1041</v>
      </c>
      <c r="F321">
        <v>5</v>
      </c>
      <c r="G321" t="s">
        <v>821</v>
      </c>
      <c r="H321">
        <v>1679515658.714286</v>
      </c>
      <c r="I321">
        <f>(J321)/1000</f>
        <v>0</v>
      </c>
      <c r="J321">
        <f>IF(DO321, AM321, AG321)</f>
        <v>0</v>
      </c>
      <c r="K321">
        <f>IF(DO321, AH321, AF321)</f>
        <v>0</v>
      </c>
      <c r="L321">
        <f>DQ321 - IF(AT321&gt;1, K321*DK321*100.0/(AV321*EE321), 0)</f>
        <v>0</v>
      </c>
      <c r="M321">
        <f>((S321-I321/2)*L321-K321)/(S321+I321/2)</f>
        <v>0</v>
      </c>
      <c r="N321">
        <f>M321*(DX321+DY321)/1000.0</f>
        <v>0</v>
      </c>
      <c r="O321">
        <f>(DQ321 - IF(AT321&gt;1, K321*DK321*100.0/(AV321*EE321), 0))*(DX321+DY321)/1000.0</f>
        <v>0</v>
      </c>
      <c r="P321">
        <f>2.0/((1/R321-1/Q321)+SIGN(R321)*SQRT((1/R321-1/Q321)*(1/R321-1/Q321) + 4*DL321/((DL321+1)*(DL321+1))*(2*1/R321*1/Q321-1/Q321*1/Q321)))</f>
        <v>0</v>
      </c>
      <c r="Q321">
        <f>IF(LEFT(DM321,1)&lt;&gt;"0",IF(LEFT(DM321,1)="1",3.0,DN321),$D$5+$E$5*(EE321*DX321/($K$5*1000))+$F$5*(EE321*DX321/($K$5*1000))*MAX(MIN(DK321,$J$5),$I$5)*MAX(MIN(DK321,$J$5),$I$5)+$G$5*MAX(MIN(DK321,$J$5),$I$5)*(EE321*DX321/($K$5*1000))+$H$5*(EE321*DX321/($K$5*1000))*(EE321*DX321/($K$5*1000)))</f>
        <v>0</v>
      </c>
      <c r="R321">
        <f>I321*(1000-(1000*0.61365*exp(17.502*V321/(240.97+V321))/(DX321+DY321)+DS321)/2)/(1000*0.61365*exp(17.502*V321/(240.97+V321))/(DX321+DY321)-DS321)</f>
        <v>0</v>
      </c>
      <c r="S321">
        <f>1/((DL321+1)/(P321/1.6)+1/(Q321/1.37)) + DL321/((DL321+1)/(P321/1.6) + DL321/(Q321/1.37))</f>
        <v>0</v>
      </c>
      <c r="T321">
        <f>(DG321*DJ321)</f>
        <v>0</v>
      </c>
      <c r="U321">
        <f>(DZ321+(T321+2*0.95*5.67E-8*(((DZ321+$B$9)+273)^4-(DZ321+273)^4)-44100*I321)/(1.84*29.3*Q321+8*0.95*5.67E-8*(DZ321+273)^3))</f>
        <v>0</v>
      </c>
      <c r="V321">
        <f>($C$9*EA321+$D$9*EB321+$E$9*U321)</f>
        <v>0</v>
      </c>
      <c r="W321">
        <f>0.61365*exp(17.502*V321/(240.97+V321))</f>
        <v>0</v>
      </c>
      <c r="X321">
        <f>(Y321/Z321*100)</f>
        <v>0</v>
      </c>
      <c r="Y321">
        <f>DS321*(DX321+DY321)/1000</f>
        <v>0</v>
      </c>
      <c r="Z321">
        <f>0.61365*exp(17.502*DZ321/(240.97+DZ321))</f>
        <v>0</v>
      </c>
      <c r="AA321">
        <f>(W321-DS321*(DX321+DY321)/1000)</f>
        <v>0</v>
      </c>
      <c r="AB321">
        <f>(-I321*44100)</f>
        <v>0</v>
      </c>
      <c r="AC321">
        <f>2*29.3*Q321*0.92*(DZ321-V321)</f>
        <v>0</v>
      </c>
      <c r="AD321">
        <f>2*0.95*5.67E-8*(((DZ321+$B$9)+273)^4-(V321+273)^4)</f>
        <v>0</v>
      </c>
      <c r="AE321">
        <f>T321+AD321+AB321+AC321</f>
        <v>0</v>
      </c>
      <c r="AF321">
        <f>DW321*AT321*(DR321-DQ321*(1000-AT321*DT321)/(1000-AT321*DS321))/(100*DK321)</f>
        <v>0</v>
      </c>
      <c r="AG321">
        <f>1000*DW321*AT321*(DS321-DT321)/(100*DK321*(1000-AT321*DS321))</f>
        <v>0</v>
      </c>
      <c r="AH321">
        <f>(AI321 - AJ321 - DX321*1E3/(8.314*(DZ321+273.15)) * AL321/DW321 * AK321) * DW321/(100*DK321) * (1000 - DT321)/1000</f>
        <v>0</v>
      </c>
      <c r="AI321">
        <v>225.2913752903373</v>
      </c>
      <c r="AJ321">
        <v>238.7809090909091</v>
      </c>
      <c r="AK321">
        <v>-3.263349346173991</v>
      </c>
      <c r="AL321">
        <v>67.30913549146528</v>
      </c>
      <c r="AM321">
        <f>(AO321 - AN321 + DX321*1E3/(8.314*(DZ321+273.15)) * AQ321/DW321 * AP321) * DW321/(100*DK321) * 1000/(1000 - AO321)</f>
        <v>0</v>
      </c>
      <c r="AN321">
        <v>23.97836760889794</v>
      </c>
      <c r="AO321">
        <v>24.29085151515152</v>
      </c>
      <c r="AP321">
        <v>7.940989484118785E-06</v>
      </c>
      <c r="AQ321">
        <v>94.11788988098148</v>
      </c>
      <c r="AR321">
        <v>0</v>
      </c>
      <c r="AS321">
        <v>0</v>
      </c>
      <c r="AT321">
        <f>IF(AR321*$H$15&gt;=AV321,1.0,(AV321/(AV321-AR321*$H$15)))</f>
        <v>0</v>
      </c>
      <c r="AU321">
        <f>(AT321-1)*100</f>
        <v>0</v>
      </c>
      <c r="AV321">
        <f>MAX(0,($B$15+$C$15*EE321)/(1+$D$15*EE321)*DX321/(DZ321+273)*$E$15)</f>
        <v>0</v>
      </c>
      <c r="AW321" t="s">
        <v>429</v>
      </c>
      <c r="AX321" t="s">
        <v>429</v>
      </c>
      <c r="AY321">
        <v>0</v>
      </c>
      <c r="AZ321">
        <v>0</v>
      </c>
      <c r="BA321">
        <f>1-AY321/AZ321</f>
        <v>0</v>
      </c>
      <c r="BB321">
        <v>0</v>
      </c>
      <c r="BC321" t="s">
        <v>429</v>
      </c>
      <c r="BD321" t="s">
        <v>429</v>
      </c>
      <c r="BE321">
        <v>0</v>
      </c>
      <c r="BF321">
        <v>0</v>
      </c>
      <c r="BG321">
        <f>1-BE321/BF321</f>
        <v>0</v>
      </c>
      <c r="BH321">
        <v>0.5</v>
      </c>
      <c r="BI321">
        <f>DH321</f>
        <v>0</v>
      </c>
      <c r="BJ321">
        <f>K321</f>
        <v>0</v>
      </c>
      <c r="BK321">
        <f>BG321*BH321*BI321</f>
        <v>0</v>
      </c>
      <c r="BL321">
        <f>(BJ321-BB321)/BI321</f>
        <v>0</v>
      </c>
      <c r="BM321">
        <f>(AZ321-BF321)/BF321</f>
        <v>0</v>
      </c>
      <c r="BN321">
        <f>AY321/(BA321+AY321/BF321)</f>
        <v>0</v>
      </c>
      <c r="BO321" t="s">
        <v>429</v>
      </c>
      <c r="BP321">
        <v>0</v>
      </c>
      <c r="BQ321">
        <f>IF(BP321&lt;&gt;0, BP321, BN321)</f>
        <v>0</v>
      </c>
      <c r="BR321">
        <f>1-BQ321/BF321</f>
        <v>0</v>
      </c>
      <c r="BS321">
        <f>(BF321-BE321)/(BF321-BQ321)</f>
        <v>0</v>
      </c>
      <c r="BT321">
        <f>(AZ321-BF321)/(AZ321-BQ321)</f>
        <v>0</v>
      </c>
      <c r="BU321">
        <f>(BF321-BE321)/(BF321-AY321)</f>
        <v>0</v>
      </c>
      <c r="BV321">
        <f>(AZ321-BF321)/(AZ321-AY321)</f>
        <v>0</v>
      </c>
      <c r="BW321">
        <f>(BS321*BQ321/BE321)</f>
        <v>0</v>
      </c>
      <c r="BX321">
        <f>(1-BW321)</f>
        <v>0</v>
      </c>
      <c r="DG321">
        <f>$B$13*EF321+$C$13*EG321+$F$13*ER321*(1-EU321)</f>
        <v>0</v>
      </c>
      <c r="DH321">
        <f>DG321*DI321</f>
        <v>0</v>
      </c>
      <c r="DI321">
        <f>($B$13*$D$11+$C$13*$D$11+$F$13*((FE321+EW321)/MAX(FE321+EW321+FF321, 0.1)*$I$11+FF321/MAX(FE321+EW321+FF321, 0.1)*$J$11))/($B$13+$C$13+$F$13)</f>
        <v>0</v>
      </c>
      <c r="DJ321">
        <f>($B$13*$K$11+$C$13*$K$11+$F$13*((FE321+EW321)/MAX(FE321+EW321+FF321, 0.1)*$P$11+FF321/MAX(FE321+EW321+FF321, 0.1)*$Q$11))/($B$13+$C$13+$F$13)</f>
        <v>0</v>
      </c>
      <c r="DK321">
        <v>2.18</v>
      </c>
      <c r="DL321">
        <v>0.5</v>
      </c>
      <c r="DM321" t="s">
        <v>430</v>
      </c>
      <c r="DN321">
        <v>2</v>
      </c>
      <c r="DO321" t="b">
        <v>1</v>
      </c>
      <c r="DP321">
        <v>1679515658.714286</v>
      </c>
      <c r="DQ321">
        <v>256.1491428571429</v>
      </c>
      <c r="DR321">
        <v>234.6632857142857</v>
      </c>
      <c r="DS321">
        <v>24.28352142857143</v>
      </c>
      <c r="DT321">
        <v>23.96847500000001</v>
      </c>
      <c r="DU321">
        <v>256.754</v>
      </c>
      <c r="DV321">
        <v>23.98467857142857</v>
      </c>
      <c r="DW321">
        <v>500.0112857142858</v>
      </c>
      <c r="DX321">
        <v>89.84598928571428</v>
      </c>
      <c r="DY321">
        <v>0.1000092428571429</v>
      </c>
      <c r="DZ321">
        <v>26.35169642857143</v>
      </c>
      <c r="EA321">
        <v>27.50405357142857</v>
      </c>
      <c r="EB321">
        <v>999.9000000000002</v>
      </c>
      <c r="EC321">
        <v>0</v>
      </c>
      <c r="ED321">
        <v>0</v>
      </c>
      <c r="EE321">
        <v>10002.94</v>
      </c>
      <c r="EF321">
        <v>0</v>
      </c>
      <c r="EG321">
        <v>12.45264285714285</v>
      </c>
      <c r="EH321">
        <v>21.48578214285715</v>
      </c>
      <c r="EI321">
        <v>262.524</v>
      </c>
      <c r="EJ321">
        <v>240.4258214285714</v>
      </c>
      <c r="EK321">
        <v>0.3150484285714286</v>
      </c>
      <c r="EL321">
        <v>234.6632857142857</v>
      </c>
      <c r="EM321">
        <v>23.96847500000001</v>
      </c>
      <c r="EN321">
        <v>2.1817775</v>
      </c>
      <c r="EO321">
        <v>2.153471428571429</v>
      </c>
      <c r="EP321">
        <v>18.82913214285714</v>
      </c>
      <c r="EQ321">
        <v>18.62031071428571</v>
      </c>
      <c r="ER321">
        <v>2000.010357142857</v>
      </c>
      <c r="ES321">
        <v>0.9799977142857141</v>
      </c>
      <c r="ET321">
        <v>0.02000199642857143</v>
      </c>
      <c r="EU321">
        <v>0</v>
      </c>
      <c r="EV321">
        <v>190.7032857142857</v>
      </c>
      <c r="EW321">
        <v>5.00078</v>
      </c>
      <c r="EX321">
        <v>3772.515</v>
      </c>
      <c r="EY321">
        <v>16379.72857142857</v>
      </c>
      <c r="EZ321">
        <v>37.73417857142857</v>
      </c>
      <c r="FA321">
        <v>39.09353571428571</v>
      </c>
      <c r="FB321">
        <v>38.51546428571428</v>
      </c>
      <c r="FC321">
        <v>38.77428571428572</v>
      </c>
      <c r="FD321">
        <v>39.33682142857143</v>
      </c>
      <c r="FE321">
        <v>1955.104285714286</v>
      </c>
      <c r="FF321">
        <v>39.90285714285715</v>
      </c>
      <c r="FG321">
        <v>0</v>
      </c>
      <c r="FH321">
        <v>1679515648.6</v>
      </c>
      <c r="FI321">
        <v>0</v>
      </c>
      <c r="FJ321">
        <v>190.7133846153846</v>
      </c>
      <c r="FK321">
        <v>0.7951452932097502</v>
      </c>
      <c r="FL321">
        <v>36.75521368272056</v>
      </c>
      <c r="FM321">
        <v>3772.476538461538</v>
      </c>
      <c r="FN321">
        <v>15</v>
      </c>
      <c r="FO321">
        <v>0</v>
      </c>
      <c r="FP321" t="s">
        <v>431</v>
      </c>
      <c r="FQ321">
        <v>1679456443.1</v>
      </c>
      <c r="FR321">
        <v>1679456433.1</v>
      </c>
      <c r="FS321">
        <v>0</v>
      </c>
      <c r="FT321">
        <v>-0.109</v>
      </c>
      <c r="FU321">
        <v>0.019</v>
      </c>
      <c r="FV321">
        <v>-0.823</v>
      </c>
      <c r="FW321">
        <v>0.271</v>
      </c>
      <c r="FX321">
        <v>420</v>
      </c>
      <c r="FY321">
        <v>24</v>
      </c>
      <c r="FZ321">
        <v>0.71</v>
      </c>
      <c r="GA321">
        <v>0.25</v>
      </c>
      <c r="GB321">
        <v>21.53798048780488</v>
      </c>
      <c r="GC321">
        <v>-0.4845554006968471</v>
      </c>
      <c r="GD321">
        <v>0.1972372772112643</v>
      </c>
      <c r="GE321">
        <v>0</v>
      </c>
      <c r="GF321">
        <v>0.318919</v>
      </c>
      <c r="GG321">
        <v>-0.09132635540069695</v>
      </c>
      <c r="GH321">
        <v>0.01071131065515418</v>
      </c>
      <c r="GI321">
        <v>1</v>
      </c>
      <c r="GJ321">
        <v>1</v>
      </c>
      <c r="GK321">
        <v>2</v>
      </c>
      <c r="GL321" t="s">
        <v>432</v>
      </c>
      <c r="GM321">
        <v>3.10475</v>
      </c>
      <c r="GN321">
        <v>2.73559</v>
      </c>
      <c r="GO321">
        <v>0.0548423</v>
      </c>
      <c r="GP321">
        <v>0.0502605</v>
      </c>
      <c r="GQ321">
        <v>0.108989</v>
      </c>
      <c r="GR321">
        <v>0.109377</v>
      </c>
      <c r="GS321">
        <v>24368.9</v>
      </c>
      <c r="GT321">
        <v>24177.8</v>
      </c>
      <c r="GU321">
        <v>26318.6</v>
      </c>
      <c r="GV321">
        <v>25782.8</v>
      </c>
      <c r="GW321">
        <v>37628.4</v>
      </c>
      <c r="GX321">
        <v>35026.2</v>
      </c>
      <c r="GY321">
        <v>46052.3</v>
      </c>
      <c r="GZ321">
        <v>42578.1</v>
      </c>
      <c r="HA321">
        <v>1.9286</v>
      </c>
      <c r="HB321">
        <v>1.97602</v>
      </c>
      <c r="HC321">
        <v>0.12517</v>
      </c>
      <c r="HD321">
        <v>0</v>
      </c>
      <c r="HE321">
        <v>25.4605</v>
      </c>
      <c r="HF321">
        <v>999.9</v>
      </c>
      <c r="HG321">
        <v>54.8</v>
      </c>
      <c r="HH321">
        <v>29.3</v>
      </c>
      <c r="HI321">
        <v>24.9608</v>
      </c>
      <c r="HJ321">
        <v>60.4871</v>
      </c>
      <c r="HK321">
        <v>25.2644</v>
      </c>
      <c r="HL321">
        <v>1</v>
      </c>
      <c r="HM321">
        <v>-0.167007</v>
      </c>
      <c r="HN321">
        <v>-0.0923557</v>
      </c>
      <c r="HO321">
        <v>20.2772</v>
      </c>
      <c r="HP321">
        <v>5.21714</v>
      </c>
      <c r="HQ321">
        <v>11.9785</v>
      </c>
      <c r="HR321">
        <v>4.9648</v>
      </c>
      <c r="HS321">
        <v>3.27397</v>
      </c>
      <c r="HT321">
        <v>9999</v>
      </c>
      <c r="HU321">
        <v>9999</v>
      </c>
      <c r="HV321">
        <v>9999</v>
      </c>
      <c r="HW321">
        <v>937.6</v>
      </c>
      <c r="HX321">
        <v>1.86415</v>
      </c>
      <c r="HY321">
        <v>1.86017</v>
      </c>
      <c r="HZ321">
        <v>1.85835</v>
      </c>
      <c r="IA321">
        <v>1.85988</v>
      </c>
      <c r="IB321">
        <v>1.85989</v>
      </c>
      <c r="IC321">
        <v>1.85825</v>
      </c>
      <c r="ID321">
        <v>1.85732</v>
      </c>
      <c r="IE321">
        <v>1.85236</v>
      </c>
      <c r="IF321">
        <v>0</v>
      </c>
      <c r="IG321">
        <v>0</v>
      </c>
      <c r="IH321">
        <v>0</v>
      </c>
      <c r="II321">
        <v>0</v>
      </c>
      <c r="IJ321" t="s">
        <v>433</v>
      </c>
      <c r="IK321" t="s">
        <v>434</v>
      </c>
      <c r="IL321" t="s">
        <v>435</v>
      </c>
      <c r="IM321" t="s">
        <v>435</v>
      </c>
      <c r="IN321" t="s">
        <v>435</v>
      </c>
      <c r="IO321" t="s">
        <v>435</v>
      </c>
      <c r="IP321">
        <v>0</v>
      </c>
      <c r="IQ321">
        <v>100</v>
      </c>
      <c r="IR321">
        <v>100</v>
      </c>
      <c r="IS321">
        <v>-0.584</v>
      </c>
      <c r="IT321">
        <v>0.299</v>
      </c>
      <c r="IU321">
        <v>-0.3228139330668147</v>
      </c>
      <c r="IV321">
        <v>-0.001399286051689175</v>
      </c>
      <c r="IW321">
        <v>1.297619083215453E-06</v>
      </c>
      <c r="IX321">
        <v>-4.997941095464379E-10</v>
      </c>
      <c r="IY321">
        <v>-0.005634625857734406</v>
      </c>
      <c r="IZ321">
        <v>-0.003512179546530375</v>
      </c>
      <c r="JA321">
        <v>0.0008073039280847738</v>
      </c>
      <c r="JB321">
        <v>-5.485301315548657E-06</v>
      </c>
      <c r="JC321">
        <v>2</v>
      </c>
      <c r="JD321">
        <v>1997</v>
      </c>
      <c r="JE321">
        <v>1</v>
      </c>
      <c r="JF321">
        <v>25</v>
      </c>
      <c r="JG321">
        <v>987.1</v>
      </c>
      <c r="JH321">
        <v>987.2</v>
      </c>
      <c r="JI321">
        <v>0.6347660000000001</v>
      </c>
      <c r="JJ321">
        <v>2.64282</v>
      </c>
      <c r="JK321">
        <v>1.49658</v>
      </c>
      <c r="JL321">
        <v>2.39258</v>
      </c>
      <c r="JM321">
        <v>1.54907</v>
      </c>
      <c r="JN321">
        <v>2.37549</v>
      </c>
      <c r="JO321">
        <v>34.5549</v>
      </c>
      <c r="JP321">
        <v>24.1926</v>
      </c>
      <c r="JQ321">
        <v>18</v>
      </c>
      <c r="JR321">
        <v>488.594</v>
      </c>
      <c r="JS321">
        <v>531.837</v>
      </c>
      <c r="JT321">
        <v>24.9988</v>
      </c>
      <c r="JU321">
        <v>25.2521</v>
      </c>
      <c r="JV321">
        <v>30</v>
      </c>
      <c r="JW321">
        <v>25.3618</v>
      </c>
      <c r="JX321">
        <v>25.3188</v>
      </c>
      <c r="JY321">
        <v>12.7282</v>
      </c>
      <c r="JZ321">
        <v>3.04345</v>
      </c>
      <c r="KA321">
        <v>100</v>
      </c>
      <c r="KB321">
        <v>24.9987</v>
      </c>
      <c r="KC321">
        <v>186.128</v>
      </c>
      <c r="KD321">
        <v>24.0605</v>
      </c>
      <c r="KE321">
        <v>100.615</v>
      </c>
      <c r="KF321">
        <v>101.014</v>
      </c>
    </row>
    <row r="322" spans="1:292">
      <c r="A322">
        <v>304</v>
      </c>
      <c r="B322">
        <v>1679515671.5</v>
      </c>
      <c r="C322">
        <v>7084</v>
      </c>
      <c r="D322" t="s">
        <v>1042</v>
      </c>
      <c r="E322" t="s">
        <v>1043</v>
      </c>
      <c r="F322">
        <v>5</v>
      </c>
      <c r="G322" t="s">
        <v>821</v>
      </c>
      <c r="H322">
        <v>1679515664</v>
      </c>
      <c r="I322">
        <f>(J322)/1000</f>
        <v>0</v>
      </c>
      <c r="J322">
        <f>IF(DO322, AM322, AG322)</f>
        <v>0</v>
      </c>
      <c r="K322">
        <f>IF(DO322, AH322, AF322)</f>
        <v>0</v>
      </c>
      <c r="L322">
        <f>DQ322 - IF(AT322&gt;1, K322*DK322*100.0/(AV322*EE322), 0)</f>
        <v>0</v>
      </c>
      <c r="M322">
        <f>((S322-I322/2)*L322-K322)/(S322+I322/2)</f>
        <v>0</v>
      </c>
      <c r="N322">
        <f>M322*(DX322+DY322)/1000.0</f>
        <v>0</v>
      </c>
      <c r="O322">
        <f>(DQ322 - IF(AT322&gt;1, K322*DK322*100.0/(AV322*EE322), 0))*(DX322+DY322)/1000.0</f>
        <v>0</v>
      </c>
      <c r="P322">
        <f>2.0/((1/R322-1/Q322)+SIGN(R322)*SQRT((1/R322-1/Q322)*(1/R322-1/Q322) + 4*DL322/((DL322+1)*(DL322+1))*(2*1/R322*1/Q322-1/Q322*1/Q322)))</f>
        <v>0</v>
      </c>
      <c r="Q322">
        <f>IF(LEFT(DM322,1)&lt;&gt;"0",IF(LEFT(DM322,1)="1",3.0,DN322),$D$5+$E$5*(EE322*DX322/($K$5*1000))+$F$5*(EE322*DX322/($K$5*1000))*MAX(MIN(DK322,$J$5),$I$5)*MAX(MIN(DK322,$J$5),$I$5)+$G$5*MAX(MIN(DK322,$J$5),$I$5)*(EE322*DX322/($K$5*1000))+$H$5*(EE322*DX322/($K$5*1000))*(EE322*DX322/($K$5*1000)))</f>
        <v>0</v>
      </c>
      <c r="R322">
        <f>I322*(1000-(1000*0.61365*exp(17.502*V322/(240.97+V322))/(DX322+DY322)+DS322)/2)/(1000*0.61365*exp(17.502*V322/(240.97+V322))/(DX322+DY322)-DS322)</f>
        <v>0</v>
      </c>
      <c r="S322">
        <f>1/((DL322+1)/(P322/1.6)+1/(Q322/1.37)) + DL322/((DL322+1)/(P322/1.6) + DL322/(Q322/1.37))</f>
        <v>0</v>
      </c>
      <c r="T322">
        <f>(DG322*DJ322)</f>
        <v>0</v>
      </c>
      <c r="U322">
        <f>(DZ322+(T322+2*0.95*5.67E-8*(((DZ322+$B$9)+273)^4-(DZ322+273)^4)-44100*I322)/(1.84*29.3*Q322+8*0.95*5.67E-8*(DZ322+273)^3))</f>
        <v>0</v>
      </c>
      <c r="V322">
        <f>($C$9*EA322+$D$9*EB322+$E$9*U322)</f>
        <v>0</v>
      </c>
      <c r="W322">
        <f>0.61365*exp(17.502*V322/(240.97+V322))</f>
        <v>0</v>
      </c>
      <c r="X322">
        <f>(Y322/Z322*100)</f>
        <v>0</v>
      </c>
      <c r="Y322">
        <f>DS322*(DX322+DY322)/1000</f>
        <v>0</v>
      </c>
      <c r="Z322">
        <f>0.61365*exp(17.502*DZ322/(240.97+DZ322))</f>
        <v>0</v>
      </c>
      <c r="AA322">
        <f>(W322-DS322*(DX322+DY322)/1000)</f>
        <v>0</v>
      </c>
      <c r="AB322">
        <f>(-I322*44100)</f>
        <v>0</v>
      </c>
      <c r="AC322">
        <f>2*29.3*Q322*0.92*(DZ322-V322)</f>
        <v>0</v>
      </c>
      <c r="AD322">
        <f>2*0.95*5.67E-8*(((DZ322+$B$9)+273)^4-(V322+273)^4)</f>
        <v>0</v>
      </c>
      <c r="AE322">
        <f>T322+AD322+AB322+AC322</f>
        <v>0</v>
      </c>
      <c r="AF322">
        <f>DW322*AT322*(DR322-DQ322*(1000-AT322*DT322)/(1000-AT322*DS322))/(100*DK322)</f>
        <v>0</v>
      </c>
      <c r="AG322">
        <f>1000*DW322*AT322*(DS322-DT322)/(100*DK322*(1000-AT322*DS322))</f>
        <v>0</v>
      </c>
      <c r="AH322">
        <f>(AI322 - AJ322 - DX322*1E3/(8.314*(DZ322+273.15)) * AL322/DW322 * AK322) * DW322/(100*DK322) * (1000 - DT322)/1000</f>
        <v>0</v>
      </c>
      <c r="AI322">
        <v>208.3799990922995</v>
      </c>
      <c r="AJ322">
        <v>222.1829818181816</v>
      </c>
      <c r="AK322">
        <v>-3.327747371163622</v>
      </c>
      <c r="AL322">
        <v>67.30913549146528</v>
      </c>
      <c r="AM322">
        <f>(AO322 - AN322 + DX322*1E3/(8.314*(DZ322+273.15)) * AQ322/DW322 * AP322) * DW322/(100*DK322) * 1000/(1000 - AO322)</f>
        <v>0</v>
      </c>
      <c r="AN322">
        <v>23.98383763895844</v>
      </c>
      <c r="AO322">
        <v>24.29646242424243</v>
      </c>
      <c r="AP322">
        <v>6.963658925645234E-06</v>
      </c>
      <c r="AQ322">
        <v>94.11788988098148</v>
      </c>
      <c r="AR322">
        <v>0</v>
      </c>
      <c r="AS322">
        <v>0</v>
      </c>
      <c r="AT322">
        <f>IF(AR322*$H$15&gt;=AV322,1.0,(AV322/(AV322-AR322*$H$15)))</f>
        <v>0</v>
      </c>
      <c r="AU322">
        <f>(AT322-1)*100</f>
        <v>0</v>
      </c>
      <c r="AV322">
        <f>MAX(0,($B$15+$C$15*EE322)/(1+$D$15*EE322)*DX322/(DZ322+273)*$E$15)</f>
        <v>0</v>
      </c>
      <c r="AW322" t="s">
        <v>429</v>
      </c>
      <c r="AX322" t="s">
        <v>429</v>
      </c>
      <c r="AY322">
        <v>0</v>
      </c>
      <c r="AZ322">
        <v>0</v>
      </c>
      <c r="BA322">
        <f>1-AY322/AZ322</f>
        <v>0</v>
      </c>
      <c r="BB322">
        <v>0</v>
      </c>
      <c r="BC322" t="s">
        <v>429</v>
      </c>
      <c r="BD322" t="s">
        <v>429</v>
      </c>
      <c r="BE322">
        <v>0</v>
      </c>
      <c r="BF322">
        <v>0</v>
      </c>
      <c r="BG322">
        <f>1-BE322/BF322</f>
        <v>0</v>
      </c>
      <c r="BH322">
        <v>0.5</v>
      </c>
      <c r="BI322">
        <f>DH322</f>
        <v>0</v>
      </c>
      <c r="BJ322">
        <f>K322</f>
        <v>0</v>
      </c>
      <c r="BK322">
        <f>BG322*BH322*BI322</f>
        <v>0</v>
      </c>
      <c r="BL322">
        <f>(BJ322-BB322)/BI322</f>
        <v>0</v>
      </c>
      <c r="BM322">
        <f>(AZ322-BF322)/BF322</f>
        <v>0</v>
      </c>
      <c r="BN322">
        <f>AY322/(BA322+AY322/BF322)</f>
        <v>0</v>
      </c>
      <c r="BO322" t="s">
        <v>429</v>
      </c>
      <c r="BP322">
        <v>0</v>
      </c>
      <c r="BQ322">
        <f>IF(BP322&lt;&gt;0, BP322, BN322)</f>
        <v>0</v>
      </c>
      <c r="BR322">
        <f>1-BQ322/BF322</f>
        <v>0</v>
      </c>
      <c r="BS322">
        <f>(BF322-BE322)/(BF322-BQ322)</f>
        <v>0</v>
      </c>
      <c r="BT322">
        <f>(AZ322-BF322)/(AZ322-BQ322)</f>
        <v>0</v>
      </c>
      <c r="BU322">
        <f>(BF322-BE322)/(BF322-AY322)</f>
        <v>0</v>
      </c>
      <c r="BV322">
        <f>(AZ322-BF322)/(AZ322-AY322)</f>
        <v>0</v>
      </c>
      <c r="BW322">
        <f>(BS322*BQ322/BE322)</f>
        <v>0</v>
      </c>
      <c r="BX322">
        <f>(1-BW322)</f>
        <v>0</v>
      </c>
      <c r="DG322">
        <f>$B$13*EF322+$C$13*EG322+$F$13*ER322*(1-EU322)</f>
        <v>0</v>
      </c>
      <c r="DH322">
        <f>DG322*DI322</f>
        <v>0</v>
      </c>
      <c r="DI322">
        <f>($B$13*$D$11+$C$13*$D$11+$F$13*((FE322+EW322)/MAX(FE322+EW322+FF322, 0.1)*$I$11+FF322/MAX(FE322+EW322+FF322, 0.1)*$J$11))/($B$13+$C$13+$F$13)</f>
        <v>0</v>
      </c>
      <c r="DJ322">
        <f>($B$13*$K$11+$C$13*$K$11+$F$13*((FE322+EW322)/MAX(FE322+EW322+FF322, 0.1)*$P$11+FF322/MAX(FE322+EW322+FF322, 0.1)*$Q$11))/($B$13+$C$13+$F$13)</f>
        <v>0</v>
      </c>
      <c r="DK322">
        <v>2.18</v>
      </c>
      <c r="DL322">
        <v>0.5</v>
      </c>
      <c r="DM322" t="s">
        <v>430</v>
      </c>
      <c r="DN322">
        <v>2</v>
      </c>
      <c r="DO322" t="b">
        <v>1</v>
      </c>
      <c r="DP322">
        <v>1679515664</v>
      </c>
      <c r="DQ322">
        <v>239.2948888888889</v>
      </c>
      <c r="DR322">
        <v>217.5459629629629</v>
      </c>
      <c r="DS322">
        <v>24.28765555555555</v>
      </c>
      <c r="DT322">
        <v>23.97891851851852</v>
      </c>
      <c r="DU322">
        <v>239.8853703703704</v>
      </c>
      <c r="DV322">
        <v>23.98869629629629</v>
      </c>
      <c r="DW322">
        <v>500.004962962963</v>
      </c>
      <c r="DX322">
        <v>89.84602222222222</v>
      </c>
      <c r="DY322">
        <v>0.09999351481481483</v>
      </c>
      <c r="DZ322">
        <v>26.35307407407408</v>
      </c>
      <c r="EA322">
        <v>27.50721481481482</v>
      </c>
      <c r="EB322">
        <v>999.9000000000001</v>
      </c>
      <c r="EC322">
        <v>0</v>
      </c>
      <c r="ED322">
        <v>0</v>
      </c>
      <c r="EE322">
        <v>10008.28222222222</v>
      </c>
      <c r="EF322">
        <v>0</v>
      </c>
      <c r="EG322">
        <v>12.45428148148148</v>
      </c>
      <c r="EH322">
        <v>21.74885925925926</v>
      </c>
      <c r="EI322">
        <v>245.2512222222222</v>
      </c>
      <c r="EJ322">
        <v>222.8906296296296</v>
      </c>
      <c r="EK322">
        <v>0.3087238148148148</v>
      </c>
      <c r="EL322">
        <v>217.5459629629629</v>
      </c>
      <c r="EM322">
        <v>23.97891851851852</v>
      </c>
      <c r="EN322">
        <v>2.182148888888889</v>
      </c>
      <c r="EO322">
        <v>2.154410740740741</v>
      </c>
      <c r="EP322">
        <v>18.83185555555555</v>
      </c>
      <c r="EQ322">
        <v>18.62728518518518</v>
      </c>
      <c r="ER322">
        <v>2000.01962962963</v>
      </c>
      <c r="ES322">
        <v>0.9799985555555556</v>
      </c>
      <c r="ET322">
        <v>0.02000115185185185</v>
      </c>
      <c r="EU322">
        <v>0</v>
      </c>
      <c r="EV322">
        <v>190.7660740740741</v>
      </c>
      <c r="EW322">
        <v>5.00078</v>
      </c>
      <c r="EX322">
        <v>3775.905925925926</v>
      </c>
      <c r="EY322">
        <v>16379.80740740741</v>
      </c>
      <c r="EZ322">
        <v>37.8447037037037</v>
      </c>
      <c r="FA322">
        <v>39.20811111111111</v>
      </c>
      <c r="FB322">
        <v>38.60625925925927</v>
      </c>
      <c r="FC322">
        <v>38.91874074074074</v>
      </c>
      <c r="FD322">
        <v>39.45107407407407</v>
      </c>
      <c r="FE322">
        <v>1955.117037037037</v>
      </c>
      <c r="FF322">
        <v>39.9</v>
      </c>
      <c r="FG322">
        <v>0</v>
      </c>
      <c r="FH322">
        <v>1679515654</v>
      </c>
      <c r="FI322">
        <v>0</v>
      </c>
      <c r="FJ322">
        <v>190.78548</v>
      </c>
      <c r="FK322">
        <v>0.634307672186933</v>
      </c>
      <c r="FL322">
        <v>41.30769225776193</v>
      </c>
      <c r="FM322">
        <v>3776.1524</v>
      </c>
      <c r="FN322">
        <v>15</v>
      </c>
      <c r="FO322">
        <v>0</v>
      </c>
      <c r="FP322" t="s">
        <v>431</v>
      </c>
      <c r="FQ322">
        <v>1679456443.1</v>
      </c>
      <c r="FR322">
        <v>1679456433.1</v>
      </c>
      <c r="FS322">
        <v>0</v>
      </c>
      <c r="FT322">
        <v>-0.109</v>
      </c>
      <c r="FU322">
        <v>0.019</v>
      </c>
      <c r="FV322">
        <v>-0.823</v>
      </c>
      <c r="FW322">
        <v>0.271</v>
      </c>
      <c r="FX322">
        <v>420</v>
      </c>
      <c r="FY322">
        <v>24</v>
      </c>
      <c r="FZ322">
        <v>0.71</v>
      </c>
      <c r="GA322">
        <v>0.25</v>
      </c>
      <c r="GB322">
        <v>21.63526341463415</v>
      </c>
      <c r="GC322">
        <v>2.552088501742167</v>
      </c>
      <c r="GD322">
        <v>0.3304300772910725</v>
      </c>
      <c r="GE322">
        <v>0</v>
      </c>
      <c r="GF322">
        <v>0.3145141463414634</v>
      </c>
      <c r="GG322">
        <v>-0.06674362369337977</v>
      </c>
      <c r="GH322">
        <v>0.009461785874231339</v>
      </c>
      <c r="GI322">
        <v>1</v>
      </c>
      <c r="GJ322">
        <v>1</v>
      </c>
      <c r="GK322">
        <v>2</v>
      </c>
      <c r="GL322" t="s">
        <v>432</v>
      </c>
      <c r="GM322">
        <v>3.10464</v>
      </c>
      <c r="GN322">
        <v>2.73536</v>
      </c>
      <c r="GO322">
        <v>0.0515543</v>
      </c>
      <c r="GP322">
        <v>0.046774</v>
      </c>
      <c r="GQ322">
        <v>0.109006</v>
      </c>
      <c r="GR322">
        <v>0.109392</v>
      </c>
      <c r="GS322">
        <v>24453.9</v>
      </c>
      <c r="GT322">
        <v>24266.6</v>
      </c>
      <c r="GU322">
        <v>26318.9</v>
      </c>
      <c r="GV322">
        <v>25782.8</v>
      </c>
      <c r="GW322">
        <v>37627.4</v>
      </c>
      <c r="GX322">
        <v>35025.2</v>
      </c>
      <c r="GY322">
        <v>46052.4</v>
      </c>
      <c r="GZ322">
        <v>42578.1</v>
      </c>
      <c r="HA322">
        <v>1.9284</v>
      </c>
      <c r="HB322">
        <v>1.97602</v>
      </c>
      <c r="HC322">
        <v>0.124887</v>
      </c>
      <c r="HD322">
        <v>0</v>
      </c>
      <c r="HE322">
        <v>25.4562</v>
      </c>
      <c r="HF322">
        <v>999.9</v>
      </c>
      <c r="HG322">
        <v>54.8</v>
      </c>
      <c r="HH322">
        <v>29.3</v>
      </c>
      <c r="HI322">
        <v>24.9604</v>
      </c>
      <c r="HJ322">
        <v>60.4071</v>
      </c>
      <c r="HK322">
        <v>25.4808</v>
      </c>
      <c r="HL322">
        <v>1</v>
      </c>
      <c r="HM322">
        <v>-0.167523</v>
      </c>
      <c r="HN322">
        <v>-0.0582734</v>
      </c>
      <c r="HO322">
        <v>20.277</v>
      </c>
      <c r="HP322">
        <v>5.21609</v>
      </c>
      <c r="HQ322">
        <v>11.9785</v>
      </c>
      <c r="HR322">
        <v>4.9646</v>
      </c>
      <c r="HS322">
        <v>3.27385</v>
      </c>
      <c r="HT322">
        <v>9999</v>
      </c>
      <c r="HU322">
        <v>9999</v>
      </c>
      <c r="HV322">
        <v>9999</v>
      </c>
      <c r="HW322">
        <v>937.6</v>
      </c>
      <c r="HX322">
        <v>1.86414</v>
      </c>
      <c r="HY322">
        <v>1.86009</v>
      </c>
      <c r="HZ322">
        <v>1.85836</v>
      </c>
      <c r="IA322">
        <v>1.85988</v>
      </c>
      <c r="IB322">
        <v>1.85989</v>
      </c>
      <c r="IC322">
        <v>1.85825</v>
      </c>
      <c r="ID322">
        <v>1.8573</v>
      </c>
      <c r="IE322">
        <v>1.85232</v>
      </c>
      <c r="IF322">
        <v>0</v>
      </c>
      <c r="IG322">
        <v>0</v>
      </c>
      <c r="IH322">
        <v>0</v>
      </c>
      <c r="II322">
        <v>0</v>
      </c>
      <c r="IJ322" t="s">
        <v>433</v>
      </c>
      <c r="IK322" t="s">
        <v>434</v>
      </c>
      <c r="IL322" t="s">
        <v>435</v>
      </c>
      <c r="IM322" t="s">
        <v>435</v>
      </c>
      <c r="IN322" t="s">
        <v>435</v>
      </c>
      <c r="IO322" t="s">
        <v>435</v>
      </c>
      <c r="IP322">
        <v>0</v>
      </c>
      <c r="IQ322">
        <v>100</v>
      </c>
      <c r="IR322">
        <v>100</v>
      </c>
      <c r="IS322">
        <v>-0.569</v>
      </c>
      <c r="IT322">
        <v>0.2992</v>
      </c>
      <c r="IU322">
        <v>-0.3228139330668147</v>
      </c>
      <c r="IV322">
        <v>-0.001399286051689175</v>
      </c>
      <c r="IW322">
        <v>1.297619083215453E-06</v>
      </c>
      <c r="IX322">
        <v>-4.997941095464379E-10</v>
      </c>
      <c r="IY322">
        <v>-0.005634625857734406</v>
      </c>
      <c r="IZ322">
        <v>-0.003512179546530375</v>
      </c>
      <c r="JA322">
        <v>0.0008073039280847738</v>
      </c>
      <c r="JB322">
        <v>-5.485301315548657E-06</v>
      </c>
      <c r="JC322">
        <v>2</v>
      </c>
      <c r="JD322">
        <v>1997</v>
      </c>
      <c r="JE322">
        <v>1</v>
      </c>
      <c r="JF322">
        <v>25</v>
      </c>
      <c r="JG322">
        <v>987.1</v>
      </c>
      <c r="JH322">
        <v>987.3</v>
      </c>
      <c r="JI322">
        <v>0.593262</v>
      </c>
      <c r="JJ322">
        <v>2.64893</v>
      </c>
      <c r="JK322">
        <v>1.49658</v>
      </c>
      <c r="JL322">
        <v>2.39258</v>
      </c>
      <c r="JM322">
        <v>1.54907</v>
      </c>
      <c r="JN322">
        <v>2.39624</v>
      </c>
      <c r="JO322">
        <v>34.5777</v>
      </c>
      <c r="JP322">
        <v>24.1926</v>
      </c>
      <c r="JQ322">
        <v>18</v>
      </c>
      <c r="JR322">
        <v>488.467</v>
      </c>
      <c r="JS322">
        <v>531.817</v>
      </c>
      <c r="JT322">
        <v>24.9932</v>
      </c>
      <c r="JU322">
        <v>25.2512</v>
      </c>
      <c r="JV322">
        <v>30</v>
      </c>
      <c r="JW322">
        <v>25.3603</v>
      </c>
      <c r="JX322">
        <v>25.3167</v>
      </c>
      <c r="JY322">
        <v>11.8908</v>
      </c>
      <c r="JZ322">
        <v>3.04345</v>
      </c>
      <c r="KA322">
        <v>100</v>
      </c>
      <c r="KB322">
        <v>24.989</v>
      </c>
      <c r="KC322">
        <v>165.993</v>
      </c>
      <c r="KD322">
        <v>24.0557</v>
      </c>
      <c r="KE322">
        <v>100.615</v>
      </c>
      <c r="KF322">
        <v>101.014</v>
      </c>
    </row>
    <row r="323" spans="1:292">
      <c r="A323">
        <v>305</v>
      </c>
      <c r="B323">
        <v>1679515676.5</v>
      </c>
      <c r="C323">
        <v>7089</v>
      </c>
      <c r="D323" t="s">
        <v>1044</v>
      </c>
      <c r="E323" t="s">
        <v>1045</v>
      </c>
      <c r="F323">
        <v>5</v>
      </c>
      <c r="G323" t="s">
        <v>821</v>
      </c>
      <c r="H323">
        <v>1679515668.714286</v>
      </c>
      <c r="I323">
        <f>(J323)/1000</f>
        <v>0</v>
      </c>
      <c r="J323">
        <f>IF(DO323, AM323, AG323)</f>
        <v>0</v>
      </c>
      <c r="K323">
        <f>IF(DO323, AH323, AF323)</f>
        <v>0</v>
      </c>
      <c r="L323">
        <f>DQ323 - IF(AT323&gt;1, K323*DK323*100.0/(AV323*EE323), 0)</f>
        <v>0</v>
      </c>
      <c r="M323">
        <f>((S323-I323/2)*L323-K323)/(S323+I323/2)</f>
        <v>0</v>
      </c>
      <c r="N323">
        <f>M323*(DX323+DY323)/1000.0</f>
        <v>0</v>
      </c>
      <c r="O323">
        <f>(DQ323 - IF(AT323&gt;1, K323*DK323*100.0/(AV323*EE323), 0))*(DX323+DY323)/1000.0</f>
        <v>0</v>
      </c>
      <c r="P323">
        <f>2.0/((1/R323-1/Q323)+SIGN(R323)*SQRT((1/R323-1/Q323)*(1/R323-1/Q323) + 4*DL323/((DL323+1)*(DL323+1))*(2*1/R323*1/Q323-1/Q323*1/Q323)))</f>
        <v>0</v>
      </c>
      <c r="Q323">
        <f>IF(LEFT(DM323,1)&lt;&gt;"0",IF(LEFT(DM323,1)="1",3.0,DN323),$D$5+$E$5*(EE323*DX323/($K$5*1000))+$F$5*(EE323*DX323/($K$5*1000))*MAX(MIN(DK323,$J$5),$I$5)*MAX(MIN(DK323,$J$5),$I$5)+$G$5*MAX(MIN(DK323,$J$5),$I$5)*(EE323*DX323/($K$5*1000))+$H$5*(EE323*DX323/($K$5*1000))*(EE323*DX323/($K$5*1000)))</f>
        <v>0</v>
      </c>
      <c r="R323">
        <f>I323*(1000-(1000*0.61365*exp(17.502*V323/(240.97+V323))/(DX323+DY323)+DS323)/2)/(1000*0.61365*exp(17.502*V323/(240.97+V323))/(DX323+DY323)-DS323)</f>
        <v>0</v>
      </c>
      <c r="S323">
        <f>1/((DL323+1)/(P323/1.6)+1/(Q323/1.37)) + DL323/((DL323+1)/(P323/1.6) + DL323/(Q323/1.37))</f>
        <v>0</v>
      </c>
      <c r="T323">
        <f>(DG323*DJ323)</f>
        <v>0</v>
      </c>
      <c r="U323">
        <f>(DZ323+(T323+2*0.95*5.67E-8*(((DZ323+$B$9)+273)^4-(DZ323+273)^4)-44100*I323)/(1.84*29.3*Q323+8*0.95*5.67E-8*(DZ323+273)^3))</f>
        <v>0</v>
      </c>
      <c r="V323">
        <f>($C$9*EA323+$D$9*EB323+$E$9*U323)</f>
        <v>0</v>
      </c>
      <c r="W323">
        <f>0.61365*exp(17.502*V323/(240.97+V323))</f>
        <v>0</v>
      </c>
      <c r="X323">
        <f>(Y323/Z323*100)</f>
        <v>0</v>
      </c>
      <c r="Y323">
        <f>DS323*(DX323+DY323)/1000</f>
        <v>0</v>
      </c>
      <c r="Z323">
        <f>0.61365*exp(17.502*DZ323/(240.97+DZ323))</f>
        <v>0</v>
      </c>
      <c r="AA323">
        <f>(W323-DS323*(DX323+DY323)/1000)</f>
        <v>0</v>
      </c>
      <c r="AB323">
        <f>(-I323*44100)</f>
        <v>0</v>
      </c>
      <c r="AC323">
        <f>2*29.3*Q323*0.92*(DZ323-V323)</f>
        <v>0</v>
      </c>
      <c r="AD323">
        <f>2*0.95*5.67E-8*(((DZ323+$B$9)+273)^4-(V323+273)^4)</f>
        <v>0</v>
      </c>
      <c r="AE323">
        <f>T323+AD323+AB323+AC323</f>
        <v>0</v>
      </c>
      <c r="AF323">
        <f>DW323*AT323*(DR323-DQ323*(1000-AT323*DT323)/(1000-AT323*DS323))/(100*DK323)</f>
        <v>0</v>
      </c>
      <c r="AG323">
        <f>1000*DW323*AT323*(DS323-DT323)/(100*DK323*(1000-AT323*DS323))</f>
        <v>0</v>
      </c>
      <c r="AH323">
        <f>(AI323 - AJ323 - DX323*1E3/(8.314*(DZ323+273.15)) * AL323/DW323 * AK323) * DW323/(100*DK323) * (1000 - DT323)/1000</f>
        <v>0</v>
      </c>
      <c r="AI323">
        <v>191.1791062926284</v>
      </c>
      <c r="AJ323">
        <v>205.4082484848485</v>
      </c>
      <c r="AK323">
        <v>-3.356453883275642</v>
      </c>
      <c r="AL323">
        <v>67.30913549146528</v>
      </c>
      <c r="AM323">
        <f>(AO323 - AN323 + DX323*1E3/(8.314*(DZ323+273.15)) * AQ323/DW323 * AP323) * DW323/(100*DK323) * 1000/(1000 - AO323)</f>
        <v>0</v>
      </c>
      <c r="AN323">
        <v>23.98274839033673</v>
      </c>
      <c r="AO323">
        <v>24.29925454545453</v>
      </c>
      <c r="AP323">
        <v>2.646825639964592E-06</v>
      </c>
      <c r="AQ323">
        <v>94.11788988098148</v>
      </c>
      <c r="AR323">
        <v>0</v>
      </c>
      <c r="AS323">
        <v>0</v>
      </c>
      <c r="AT323">
        <f>IF(AR323*$H$15&gt;=AV323,1.0,(AV323/(AV323-AR323*$H$15)))</f>
        <v>0</v>
      </c>
      <c r="AU323">
        <f>(AT323-1)*100</f>
        <v>0</v>
      </c>
      <c r="AV323">
        <f>MAX(0,($B$15+$C$15*EE323)/(1+$D$15*EE323)*DX323/(DZ323+273)*$E$15)</f>
        <v>0</v>
      </c>
      <c r="AW323" t="s">
        <v>429</v>
      </c>
      <c r="AX323" t="s">
        <v>429</v>
      </c>
      <c r="AY323">
        <v>0</v>
      </c>
      <c r="AZ323">
        <v>0</v>
      </c>
      <c r="BA323">
        <f>1-AY323/AZ323</f>
        <v>0</v>
      </c>
      <c r="BB323">
        <v>0</v>
      </c>
      <c r="BC323" t="s">
        <v>429</v>
      </c>
      <c r="BD323" t="s">
        <v>429</v>
      </c>
      <c r="BE323">
        <v>0</v>
      </c>
      <c r="BF323">
        <v>0</v>
      </c>
      <c r="BG323">
        <f>1-BE323/BF323</f>
        <v>0</v>
      </c>
      <c r="BH323">
        <v>0.5</v>
      </c>
      <c r="BI323">
        <f>DH323</f>
        <v>0</v>
      </c>
      <c r="BJ323">
        <f>K323</f>
        <v>0</v>
      </c>
      <c r="BK323">
        <f>BG323*BH323*BI323</f>
        <v>0</v>
      </c>
      <c r="BL323">
        <f>(BJ323-BB323)/BI323</f>
        <v>0</v>
      </c>
      <c r="BM323">
        <f>(AZ323-BF323)/BF323</f>
        <v>0</v>
      </c>
      <c r="BN323">
        <f>AY323/(BA323+AY323/BF323)</f>
        <v>0</v>
      </c>
      <c r="BO323" t="s">
        <v>429</v>
      </c>
      <c r="BP323">
        <v>0</v>
      </c>
      <c r="BQ323">
        <f>IF(BP323&lt;&gt;0, BP323, BN323)</f>
        <v>0</v>
      </c>
      <c r="BR323">
        <f>1-BQ323/BF323</f>
        <v>0</v>
      </c>
      <c r="BS323">
        <f>(BF323-BE323)/(BF323-BQ323)</f>
        <v>0</v>
      </c>
      <c r="BT323">
        <f>(AZ323-BF323)/(AZ323-BQ323)</f>
        <v>0</v>
      </c>
      <c r="BU323">
        <f>(BF323-BE323)/(BF323-AY323)</f>
        <v>0</v>
      </c>
      <c r="BV323">
        <f>(AZ323-BF323)/(AZ323-AY323)</f>
        <v>0</v>
      </c>
      <c r="BW323">
        <f>(BS323*BQ323/BE323)</f>
        <v>0</v>
      </c>
      <c r="BX323">
        <f>(1-BW323)</f>
        <v>0</v>
      </c>
      <c r="DG323">
        <f>$B$13*EF323+$C$13*EG323+$F$13*ER323*(1-EU323)</f>
        <v>0</v>
      </c>
      <c r="DH323">
        <f>DG323*DI323</f>
        <v>0</v>
      </c>
      <c r="DI323">
        <f>($B$13*$D$11+$C$13*$D$11+$F$13*((FE323+EW323)/MAX(FE323+EW323+FF323, 0.1)*$I$11+FF323/MAX(FE323+EW323+FF323, 0.1)*$J$11))/($B$13+$C$13+$F$13)</f>
        <v>0</v>
      </c>
      <c r="DJ323">
        <f>($B$13*$K$11+$C$13*$K$11+$F$13*((FE323+EW323)/MAX(FE323+EW323+FF323, 0.1)*$P$11+FF323/MAX(FE323+EW323+FF323, 0.1)*$Q$11))/($B$13+$C$13+$F$13)</f>
        <v>0</v>
      </c>
      <c r="DK323">
        <v>2.18</v>
      </c>
      <c r="DL323">
        <v>0.5</v>
      </c>
      <c r="DM323" t="s">
        <v>430</v>
      </c>
      <c r="DN323">
        <v>2</v>
      </c>
      <c r="DO323" t="b">
        <v>1</v>
      </c>
      <c r="DP323">
        <v>1679515668.714286</v>
      </c>
      <c r="DQ323">
        <v>224.1263214285714</v>
      </c>
      <c r="DR323">
        <v>201.9891428571429</v>
      </c>
      <c r="DS323">
        <v>24.29286785714286</v>
      </c>
      <c r="DT323">
        <v>23.98135</v>
      </c>
      <c r="DU323">
        <v>224.7035</v>
      </c>
      <c r="DV323">
        <v>23.99377857142857</v>
      </c>
      <c r="DW323">
        <v>499.9978571428572</v>
      </c>
      <c r="DX323">
        <v>89.84735357142858</v>
      </c>
      <c r="DY323">
        <v>0.1000180714285714</v>
      </c>
      <c r="DZ323">
        <v>26.35432142857143</v>
      </c>
      <c r="EA323">
        <v>27.50477857142857</v>
      </c>
      <c r="EB323">
        <v>999.9000000000002</v>
      </c>
      <c r="EC323">
        <v>0</v>
      </c>
      <c r="ED323">
        <v>0</v>
      </c>
      <c r="EE323">
        <v>10002.69964285714</v>
      </c>
      <c r="EF323">
        <v>0</v>
      </c>
      <c r="EG323">
        <v>12.45101428571428</v>
      </c>
      <c r="EH323">
        <v>22.13722857142857</v>
      </c>
      <c r="EI323">
        <v>229.7064285714286</v>
      </c>
      <c r="EJ323">
        <v>206.9521071428571</v>
      </c>
      <c r="EK323">
        <v>0.3114990714285715</v>
      </c>
      <c r="EL323">
        <v>201.9891428571429</v>
      </c>
      <c r="EM323">
        <v>23.98135</v>
      </c>
      <c r="EN323">
        <v>2.182648928571429</v>
      </c>
      <c r="EO323">
        <v>2.154661428571429</v>
      </c>
      <c r="EP323">
        <v>18.83553214285715</v>
      </c>
      <c r="EQ323">
        <v>18.62915357142857</v>
      </c>
      <c r="ER323">
        <v>1999.991785714286</v>
      </c>
      <c r="ES323">
        <v>0.9799988928571428</v>
      </c>
      <c r="ET323">
        <v>0.02000080714285714</v>
      </c>
      <c r="EU323">
        <v>0</v>
      </c>
      <c r="EV323">
        <v>190.88025</v>
      </c>
      <c r="EW323">
        <v>5.00078</v>
      </c>
      <c r="EX323">
        <v>3779.238571428571</v>
      </c>
      <c r="EY323">
        <v>16379.575</v>
      </c>
      <c r="EZ323">
        <v>37.94842857142856</v>
      </c>
      <c r="FA323">
        <v>39.30553571428571</v>
      </c>
      <c r="FB323">
        <v>38.67157142857143</v>
      </c>
      <c r="FC323">
        <v>39.04882142857143</v>
      </c>
      <c r="FD323">
        <v>39.53992857142857</v>
      </c>
      <c r="FE323">
        <v>1955.091428571428</v>
      </c>
      <c r="FF323">
        <v>39.9</v>
      </c>
      <c r="FG323">
        <v>0</v>
      </c>
      <c r="FH323">
        <v>1679515658.8</v>
      </c>
      <c r="FI323">
        <v>0</v>
      </c>
      <c r="FJ323">
        <v>190.9122</v>
      </c>
      <c r="FK323">
        <v>1.869384592463524</v>
      </c>
      <c r="FL323">
        <v>44.57538469698051</v>
      </c>
      <c r="FM323">
        <v>3779.5916</v>
      </c>
      <c r="FN323">
        <v>15</v>
      </c>
      <c r="FO323">
        <v>0</v>
      </c>
      <c r="FP323" t="s">
        <v>431</v>
      </c>
      <c r="FQ323">
        <v>1679456443.1</v>
      </c>
      <c r="FR323">
        <v>1679456433.1</v>
      </c>
      <c r="FS323">
        <v>0</v>
      </c>
      <c r="FT323">
        <v>-0.109</v>
      </c>
      <c r="FU323">
        <v>0.019</v>
      </c>
      <c r="FV323">
        <v>-0.823</v>
      </c>
      <c r="FW323">
        <v>0.271</v>
      </c>
      <c r="FX323">
        <v>420</v>
      </c>
      <c r="FY323">
        <v>24</v>
      </c>
      <c r="FZ323">
        <v>0.71</v>
      </c>
      <c r="GA323">
        <v>0.25</v>
      </c>
      <c r="GB323">
        <v>21.89219756097561</v>
      </c>
      <c r="GC323">
        <v>4.833771428571411</v>
      </c>
      <c r="GD323">
        <v>0.4833444413856863</v>
      </c>
      <c r="GE323">
        <v>0</v>
      </c>
      <c r="GF323">
        <v>0.3110000731707317</v>
      </c>
      <c r="GG323">
        <v>0.01034721951219613</v>
      </c>
      <c r="GH323">
        <v>0.00532643712149878</v>
      </c>
      <c r="GI323">
        <v>1</v>
      </c>
      <c r="GJ323">
        <v>1</v>
      </c>
      <c r="GK323">
        <v>2</v>
      </c>
      <c r="GL323" t="s">
        <v>432</v>
      </c>
      <c r="GM323">
        <v>3.10471</v>
      </c>
      <c r="GN323">
        <v>2.73543</v>
      </c>
      <c r="GO323">
        <v>0.0481552</v>
      </c>
      <c r="GP323">
        <v>0.0432084</v>
      </c>
      <c r="GQ323">
        <v>0.109023</v>
      </c>
      <c r="GR323">
        <v>0.109384</v>
      </c>
      <c r="GS323">
        <v>24541.6</v>
      </c>
      <c r="GT323">
        <v>24357.4</v>
      </c>
      <c r="GU323">
        <v>26318.9</v>
      </c>
      <c r="GV323">
        <v>25782.7</v>
      </c>
      <c r="GW323">
        <v>37626.3</v>
      </c>
      <c r="GX323">
        <v>35025.3</v>
      </c>
      <c r="GY323">
        <v>46052.5</v>
      </c>
      <c r="GZ323">
        <v>42578.3</v>
      </c>
      <c r="HA323">
        <v>1.92817</v>
      </c>
      <c r="HB323">
        <v>1.97602</v>
      </c>
      <c r="HC323">
        <v>0.124753</v>
      </c>
      <c r="HD323">
        <v>0</v>
      </c>
      <c r="HE323">
        <v>25.453</v>
      </c>
      <c r="HF323">
        <v>999.9</v>
      </c>
      <c r="HG323">
        <v>54.8</v>
      </c>
      <c r="HH323">
        <v>29.3</v>
      </c>
      <c r="HI323">
        <v>24.9573</v>
      </c>
      <c r="HJ323">
        <v>60.8671</v>
      </c>
      <c r="HK323">
        <v>25.2444</v>
      </c>
      <c r="HL323">
        <v>1</v>
      </c>
      <c r="HM323">
        <v>-0.167482</v>
      </c>
      <c r="HN323">
        <v>-0.0505256</v>
      </c>
      <c r="HO323">
        <v>20.2772</v>
      </c>
      <c r="HP323">
        <v>5.21609</v>
      </c>
      <c r="HQ323">
        <v>11.9778</v>
      </c>
      <c r="HR323">
        <v>4.9646</v>
      </c>
      <c r="HS323">
        <v>3.27393</v>
      </c>
      <c r="HT323">
        <v>9999</v>
      </c>
      <c r="HU323">
        <v>9999</v>
      </c>
      <c r="HV323">
        <v>9999</v>
      </c>
      <c r="HW323">
        <v>937.6</v>
      </c>
      <c r="HX323">
        <v>1.86415</v>
      </c>
      <c r="HY323">
        <v>1.86011</v>
      </c>
      <c r="HZ323">
        <v>1.85835</v>
      </c>
      <c r="IA323">
        <v>1.85987</v>
      </c>
      <c r="IB323">
        <v>1.85989</v>
      </c>
      <c r="IC323">
        <v>1.85823</v>
      </c>
      <c r="ID323">
        <v>1.8573</v>
      </c>
      <c r="IE323">
        <v>1.8523</v>
      </c>
      <c r="IF323">
        <v>0</v>
      </c>
      <c r="IG323">
        <v>0</v>
      </c>
      <c r="IH323">
        <v>0</v>
      </c>
      <c r="II323">
        <v>0</v>
      </c>
      <c r="IJ323" t="s">
        <v>433</v>
      </c>
      <c r="IK323" t="s">
        <v>434</v>
      </c>
      <c r="IL323" t="s">
        <v>435</v>
      </c>
      <c r="IM323" t="s">
        <v>435</v>
      </c>
      <c r="IN323" t="s">
        <v>435</v>
      </c>
      <c r="IO323" t="s">
        <v>435</v>
      </c>
      <c r="IP323">
        <v>0</v>
      </c>
      <c r="IQ323">
        <v>100</v>
      </c>
      <c r="IR323">
        <v>100</v>
      </c>
      <c r="IS323">
        <v>-0.555</v>
      </c>
      <c r="IT323">
        <v>0.2993</v>
      </c>
      <c r="IU323">
        <v>-0.3228139330668147</v>
      </c>
      <c r="IV323">
        <v>-0.001399286051689175</v>
      </c>
      <c r="IW323">
        <v>1.297619083215453E-06</v>
      </c>
      <c r="IX323">
        <v>-4.997941095464379E-10</v>
      </c>
      <c r="IY323">
        <v>-0.005634625857734406</v>
      </c>
      <c r="IZ323">
        <v>-0.003512179546530375</v>
      </c>
      <c r="JA323">
        <v>0.0008073039280847738</v>
      </c>
      <c r="JB323">
        <v>-5.485301315548657E-06</v>
      </c>
      <c r="JC323">
        <v>2</v>
      </c>
      <c r="JD323">
        <v>1997</v>
      </c>
      <c r="JE323">
        <v>1</v>
      </c>
      <c r="JF323">
        <v>25</v>
      </c>
      <c r="JG323">
        <v>987.2</v>
      </c>
      <c r="JH323">
        <v>987.4</v>
      </c>
      <c r="JI323">
        <v>0.554199</v>
      </c>
      <c r="JJ323">
        <v>2.64648</v>
      </c>
      <c r="JK323">
        <v>1.49658</v>
      </c>
      <c r="JL323">
        <v>2.39258</v>
      </c>
      <c r="JM323">
        <v>1.54907</v>
      </c>
      <c r="JN323">
        <v>2.40356</v>
      </c>
      <c r="JO323">
        <v>34.5549</v>
      </c>
      <c r="JP323">
        <v>24.2013</v>
      </c>
      <c r="JQ323">
        <v>18</v>
      </c>
      <c r="JR323">
        <v>488.337</v>
      </c>
      <c r="JS323">
        <v>531.817</v>
      </c>
      <c r="JT323">
        <v>24.9836</v>
      </c>
      <c r="JU323">
        <v>25.25</v>
      </c>
      <c r="JV323">
        <v>30.0001</v>
      </c>
      <c r="JW323">
        <v>25.3603</v>
      </c>
      <c r="JX323">
        <v>25.3167</v>
      </c>
      <c r="JY323">
        <v>11.1212</v>
      </c>
      <c r="JZ323">
        <v>2.76829</v>
      </c>
      <c r="KA323">
        <v>100</v>
      </c>
      <c r="KB323">
        <v>24.9811</v>
      </c>
      <c r="KC323">
        <v>152.63</v>
      </c>
      <c r="KD323">
        <v>24.0558</v>
      </c>
      <c r="KE323">
        <v>100.615</v>
      </c>
      <c r="KF323">
        <v>101.014</v>
      </c>
    </row>
    <row r="324" spans="1:292">
      <c r="A324">
        <v>306</v>
      </c>
      <c r="B324">
        <v>1679515681.5</v>
      </c>
      <c r="C324">
        <v>7094</v>
      </c>
      <c r="D324" t="s">
        <v>1046</v>
      </c>
      <c r="E324" t="s">
        <v>1047</v>
      </c>
      <c r="F324">
        <v>5</v>
      </c>
      <c r="G324" t="s">
        <v>821</v>
      </c>
      <c r="H324">
        <v>1679515674</v>
      </c>
      <c r="I324">
        <f>(J324)/1000</f>
        <v>0</v>
      </c>
      <c r="J324">
        <f>IF(DO324, AM324, AG324)</f>
        <v>0</v>
      </c>
      <c r="K324">
        <f>IF(DO324, AH324, AF324)</f>
        <v>0</v>
      </c>
      <c r="L324">
        <f>DQ324 - IF(AT324&gt;1, K324*DK324*100.0/(AV324*EE324), 0)</f>
        <v>0</v>
      </c>
      <c r="M324">
        <f>((S324-I324/2)*L324-K324)/(S324+I324/2)</f>
        <v>0</v>
      </c>
      <c r="N324">
        <f>M324*(DX324+DY324)/1000.0</f>
        <v>0</v>
      </c>
      <c r="O324">
        <f>(DQ324 - IF(AT324&gt;1, K324*DK324*100.0/(AV324*EE324), 0))*(DX324+DY324)/1000.0</f>
        <v>0</v>
      </c>
      <c r="P324">
        <f>2.0/((1/R324-1/Q324)+SIGN(R324)*SQRT((1/R324-1/Q324)*(1/R324-1/Q324) + 4*DL324/((DL324+1)*(DL324+1))*(2*1/R324*1/Q324-1/Q324*1/Q324)))</f>
        <v>0</v>
      </c>
      <c r="Q324">
        <f>IF(LEFT(DM324,1)&lt;&gt;"0",IF(LEFT(DM324,1)="1",3.0,DN324),$D$5+$E$5*(EE324*DX324/($K$5*1000))+$F$5*(EE324*DX324/($K$5*1000))*MAX(MIN(DK324,$J$5),$I$5)*MAX(MIN(DK324,$J$5),$I$5)+$G$5*MAX(MIN(DK324,$J$5),$I$5)*(EE324*DX324/($K$5*1000))+$H$5*(EE324*DX324/($K$5*1000))*(EE324*DX324/($K$5*1000)))</f>
        <v>0</v>
      </c>
      <c r="R324">
        <f>I324*(1000-(1000*0.61365*exp(17.502*V324/(240.97+V324))/(DX324+DY324)+DS324)/2)/(1000*0.61365*exp(17.502*V324/(240.97+V324))/(DX324+DY324)-DS324)</f>
        <v>0</v>
      </c>
      <c r="S324">
        <f>1/((DL324+1)/(P324/1.6)+1/(Q324/1.37)) + DL324/((DL324+1)/(P324/1.6) + DL324/(Q324/1.37))</f>
        <v>0</v>
      </c>
      <c r="T324">
        <f>(DG324*DJ324)</f>
        <v>0</v>
      </c>
      <c r="U324">
        <f>(DZ324+(T324+2*0.95*5.67E-8*(((DZ324+$B$9)+273)^4-(DZ324+273)^4)-44100*I324)/(1.84*29.3*Q324+8*0.95*5.67E-8*(DZ324+273)^3))</f>
        <v>0</v>
      </c>
      <c r="V324">
        <f>($C$9*EA324+$D$9*EB324+$E$9*U324)</f>
        <v>0</v>
      </c>
      <c r="W324">
        <f>0.61365*exp(17.502*V324/(240.97+V324))</f>
        <v>0</v>
      </c>
      <c r="X324">
        <f>(Y324/Z324*100)</f>
        <v>0</v>
      </c>
      <c r="Y324">
        <f>DS324*(DX324+DY324)/1000</f>
        <v>0</v>
      </c>
      <c r="Z324">
        <f>0.61365*exp(17.502*DZ324/(240.97+DZ324))</f>
        <v>0</v>
      </c>
      <c r="AA324">
        <f>(W324-DS324*(DX324+DY324)/1000)</f>
        <v>0</v>
      </c>
      <c r="AB324">
        <f>(-I324*44100)</f>
        <v>0</v>
      </c>
      <c r="AC324">
        <f>2*29.3*Q324*0.92*(DZ324-V324)</f>
        <v>0</v>
      </c>
      <c r="AD324">
        <f>2*0.95*5.67E-8*(((DZ324+$B$9)+273)^4-(V324+273)^4)</f>
        <v>0</v>
      </c>
      <c r="AE324">
        <f>T324+AD324+AB324+AC324</f>
        <v>0</v>
      </c>
      <c r="AF324">
        <f>DW324*AT324*(DR324-DQ324*(1000-AT324*DT324)/(1000-AT324*DS324))/(100*DK324)</f>
        <v>0</v>
      </c>
      <c r="AG324">
        <f>1000*DW324*AT324*(DS324-DT324)/(100*DK324*(1000-AT324*DS324))</f>
        <v>0</v>
      </c>
      <c r="AH324">
        <f>(AI324 - AJ324 - DX324*1E3/(8.314*(DZ324+273.15)) * AL324/DW324 * AK324) * DW324/(100*DK324) * (1000 - DT324)/1000</f>
        <v>0</v>
      </c>
      <c r="AI324">
        <v>174.3106576143005</v>
      </c>
      <c r="AJ324">
        <v>188.6258303030303</v>
      </c>
      <c r="AK324">
        <v>-3.359018779341413</v>
      </c>
      <c r="AL324">
        <v>67.30913549146528</v>
      </c>
      <c r="AM324">
        <f>(AO324 - AN324 + DX324*1E3/(8.314*(DZ324+273.15)) * AQ324/DW324 * AP324) * DW324/(100*DK324) * 1000/(1000 - AO324)</f>
        <v>0</v>
      </c>
      <c r="AN324">
        <v>23.97808194673444</v>
      </c>
      <c r="AO324">
        <v>24.29790787878787</v>
      </c>
      <c r="AP324">
        <v>-3.125296904183469E-07</v>
      </c>
      <c r="AQ324">
        <v>94.11788988098148</v>
      </c>
      <c r="AR324">
        <v>0</v>
      </c>
      <c r="AS324">
        <v>0</v>
      </c>
      <c r="AT324">
        <f>IF(AR324*$H$15&gt;=AV324,1.0,(AV324/(AV324-AR324*$H$15)))</f>
        <v>0</v>
      </c>
      <c r="AU324">
        <f>(AT324-1)*100</f>
        <v>0</v>
      </c>
      <c r="AV324">
        <f>MAX(0,($B$15+$C$15*EE324)/(1+$D$15*EE324)*DX324/(DZ324+273)*$E$15)</f>
        <v>0</v>
      </c>
      <c r="AW324" t="s">
        <v>429</v>
      </c>
      <c r="AX324" t="s">
        <v>429</v>
      </c>
      <c r="AY324">
        <v>0</v>
      </c>
      <c r="AZ324">
        <v>0</v>
      </c>
      <c r="BA324">
        <f>1-AY324/AZ324</f>
        <v>0</v>
      </c>
      <c r="BB324">
        <v>0</v>
      </c>
      <c r="BC324" t="s">
        <v>429</v>
      </c>
      <c r="BD324" t="s">
        <v>429</v>
      </c>
      <c r="BE324">
        <v>0</v>
      </c>
      <c r="BF324">
        <v>0</v>
      </c>
      <c r="BG324">
        <f>1-BE324/BF324</f>
        <v>0</v>
      </c>
      <c r="BH324">
        <v>0.5</v>
      </c>
      <c r="BI324">
        <f>DH324</f>
        <v>0</v>
      </c>
      <c r="BJ324">
        <f>K324</f>
        <v>0</v>
      </c>
      <c r="BK324">
        <f>BG324*BH324*BI324</f>
        <v>0</v>
      </c>
      <c r="BL324">
        <f>(BJ324-BB324)/BI324</f>
        <v>0</v>
      </c>
      <c r="BM324">
        <f>(AZ324-BF324)/BF324</f>
        <v>0</v>
      </c>
      <c r="BN324">
        <f>AY324/(BA324+AY324/BF324)</f>
        <v>0</v>
      </c>
      <c r="BO324" t="s">
        <v>429</v>
      </c>
      <c r="BP324">
        <v>0</v>
      </c>
      <c r="BQ324">
        <f>IF(BP324&lt;&gt;0, BP324, BN324)</f>
        <v>0</v>
      </c>
      <c r="BR324">
        <f>1-BQ324/BF324</f>
        <v>0</v>
      </c>
      <c r="BS324">
        <f>(BF324-BE324)/(BF324-BQ324)</f>
        <v>0</v>
      </c>
      <c r="BT324">
        <f>(AZ324-BF324)/(AZ324-BQ324)</f>
        <v>0</v>
      </c>
      <c r="BU324">
        <f>(BF324-BE324)/(BF324-AY324)</f>
        <v>0</v>
      </c>
      <c r="BV324">
        <f>(AZ324-BF324)/(AZ324-AY324)</f>
        <v>0</v>
      </c>
      <c r="BW324">
        <f>(BS324*BQ324/BE324)</f>
        <v>0</v>
      </c>
      <c r="BX324">
        <f>(1-BW324)</f>
        <v>0</v>
      </c>
      <c r="DG324">
        <f>$B$13*EF324+$C$13*EG324+$F$13*ER324*(1-EU324)</f>
        <v>0</v>
      </c>
      <c r="DH324">
        <f>DG324*DI324</f>
        <v>0</v>
      </c>
      <c r="DI324">
        <f>($B$13*$D$11+$C$13*$D$11+$F$13*((FE324+EW324)/MAX(FE324+EW324+FF324, 0.1)*$I$11+FF324/MAX(FE324+EW324+FF324, 0.1)*$J$11))/($B$13+$C$13+$F$13)</f>
        <v>0</v>
      </c>
      <c r="DJ324">
        <f>($B$13*$K$11+$C$13*$K$11+$F$13*((FE324+EW324)/MAX(FE324+EW324+FF324, 0.1)*$P$11+FF324/MAX(FE324+EW324+FF324, 0.1)*$Q$11))/($B$13+$C$13+$F$13)</f>
        <v>0</v>
      </c>
      <c r="DK324">
        <v>2.18</v>
      </c>
      <c r="DL324">
        <v>0.5</v>
      </c>
      <c r="DM324" t="s">
        <v>430</v>
      </c>
      <c r="DN324">
        <v>2</v>
      </c>
      <c r="DO324" t="b">
        <v>1</v>
      </c>
      <c r="DP324">
        <v>1679515674</v>
      </c>
      <c r="DQ324">
        <v>206.9572222222222</v>
      </c>
      <c r="DR324">
        <v>184.4642222222222</v>
      </c>
      <c r="DS324">
        <v>24.29694444444445</v>
      </c>
      <c r="DT324">
        <v>23.98126296296296</v>
      </c>
      <c r="DU324">
        <v>207.5186666666667</v>
      </c>
      <c r="DV324">
        <v>23.99773333333333</v>
      </c>
      <c r="DW324">
        <v>500.0269629629631</v>
      </c>
      <c r="DX324">
        <v>89.84984814814817</v>
      </c>
      <c r="DY324">
        <v>0.1000151037037037</v>
      </c>
      <c r="DZ324">
        <v>26.35685555555556</v>
      </c>
      <c r="EA324">
        <v>27.50270740740741</v>
      </c>
      <c r="EB324">
        <v>999.9000000000001</v>
      </c>
      <c r="EC324">
        <v>0</v>
      </c>
      <c r="ED324">
        <v>0</v>
      </c>
      <c r="EE324">
        <v>10000.44444444445</v>
      </c>
      <c r="EF324">
        <v>0</v>
      </c>
      <c r="EG324">
        <v>12.44921481481482</v>
      </c>
      <c r="EH324">
        <v>22.49294074074074</v>
      </c>
      <c r="EI324">
        <v>212.1107777777778</v>
      </c>
      <c r="EJ324">
        <v>188.9967407407408</v>
      </c>
      <c r="EK324">
        <v>0.3156589259259259</v>
      </c>
      <c r="EL324">
        <v>184.4642222222222</v>
      </c>
      <c r="EM324">
        <v>23.98126296296296</v>
      </c>
      <c r="EN324">
        <v>2.183074444444444</v>
      </c>
      <c r="EO324">
        <v>2.154712962962963</v>
      </c>
      <c r="EP324">
        <v>18.83865925925926</v>
      </c>
      <c r="EQ324">
        <v>18.62953333333333</v>
      </c>
      <c r="ER324">
        <v>1999.979629629629</v>
      </c>
      <c r="ES324">
        <v>0.9799994444444443</v>
      </c>
      <c r="ET324">
        <v>0.02000024444444444</v>
      </c>
      <c r="EU324">
        <v>0</v>
      </c>
      <c r="EV324">
        <v>191.0126666666667</v>
      </c>
      <c r="EW324">
        <v>5.00078</v>
      </c>
      <c r="EX324">
        <v>3783.314444444444</v>
      </c>
      <c r="EY324">
        <v>16379.47037037037</v>
      </c>
      <c r="EZ324">
        <v>38.05529629629629</v>
      </c>
      <c r="FA324">
        <v>39.421</v>
      </c>
      <c r="FB324">
        <v>38.76585185185185</v>
      </c>
      <c r="FC324">
        <v>39.20107407407407</v>
      </c>
      <c r="FD324">
        <v>39.627</v>
      </c>
      <c r="FE324">
        <v>1955.079629629629</v>
      </c>
      <c r="FF324">
        <v>39.9</v>
      </c>
      <c r="FG324">
        <v>0</v>
      </c>
      <c r="FH324">
        <v>1679515663.6</v>
      </c>
      <c r="FI324">
        <v>0</v>
      </c>
      <c r="FJ324">
        <v>191.02496</v>
      </c>
      <c r="FK324">
        <v>1.97569228221757</v>
      </c>
      <c r="FL324">
        <v>48.61230777372016</v>
      </c>
      <c r="FM324">
        <v>3783.3116</v>
      </c>
      <c r="FN324">
        <v>15</v>
      </c>
      <c r="FO324">
        <v>0</v>
      </c>
      <c r="FP324" t="s">
        <v>431</v>
      </c>
      <c r="FQ324">
        <v>1679456443.1</v>
      </c>
      <c r="FR324">
        <v>1679456433.1</v>
      </c>
      <c r="FS324">
        <v>0</v>
      </c>
      <c r="FT324">
        <v>-0.109</v>
      </c>
      <c r="FU324">
        <v>0.019</v>
      </c>
      <c r="FV324">
        <v>-0.823</v>
      </c>
      <c r="FW324">
        <v>0.271</v>
      </c>
      <c r="FX324">
        <v>420</v>
      </c>
      <c r="FY324">
        <v>24</v>
      </c>
      <c r="FZ324">
        <v>0.71</v>
      </c>
      <c r="GA324">
        <v>0.25</v>
      </c>
      <c r="GB324">
        <v>22.22596097560976</v>
      </c>
      <c r="GC324">
        <v>4.33977700348436</v>
      </c>
      <c r="GD324">
        <v>0.4418252098263208</v>
      </c>
      <c r="GE324">
        <v>0</v>
      </c>
      <c r="GF324">
        <v>0.3132281463414634</v>
      </c>
      <c r="GG324">
        <v>0.05211495470383336</v>
      </c>
      <c r="GH324">
        <v>0.005462085448068241</v>
      </c>
      <c r="GI324">
        <v>1</v>
      </c>
      <c r="GJ324">
        <v>1</v>
      </c>
      <c r="GK324">
        <v>2</v>
      </c>
      <c r="GL324" t="s">
        <v>432</v>
      </c>
      <c r="GM324">
        <v>3.10466</v>
      </c>
      <c r="GN324">
        <v>2.73528</v>
      </c>
      <c r="GO324">
        <v>0.0446772</v>
      </c>
      <c r="GP324">
        <v>0.0395859</v>
      </c>
      <c r="GQ324">
        <v>0.109023</v>
      </c>
      <c r="GR324">
        <v>0.109383</v>
      </c>
      <c r="GS324">
        <v>24631.4</v>
      </c>
      <c r="GT324">
        <v>24449.8</v>
      </c>
      <c r="GU324">
        <v>26318.9</v>
      </c>
      <c r="GV324">
        <v>25782.9</v>
      </c>
      <c r="GW324">
        <v>37625.8</v>
      </c>
      <c r="GX324">
        <v>35025</v>
      </c>
      <c r="GY324">
        <v>46052.4</v>
      </c>
      <c r="GZ324">
        <v>42578.4</v>
      </c>
      <c r="HA324">
        <v>1.9287</v>
      </c>
      <c r="HB324">
        <v>1.9757</v>
      </c>
      <c r="HC324">
        <v>0.12628</v>
      </c>
      <c r="HD324">
        <v>0</v>
      </c>
      <c r="HE324">
        <v>25.4509</v>
      </c>
      <c r="HF324">
        <v>999.9</v>
      </c>
      <c r="HG324">
        <v>54.8</v>
      </c>
      <c r="HH324">
        <v>29.3</v>
      </c>
      <c r="HI324">
        <v>24.9533</v>
      </c>
      <c r="HJ324">
        <v>60.7271</v>
      </c>
      <c r="HK324">
        <v>25.5088</v>
      </c>
      <c r="HL324">
        <v>1</v>
      </c>
      <c r="HM324">
        <v>-0.167569</v>
      </c>
      <c r="HN324">
        <v>-0.106724</v>
      </c>
      <c r="HO324">
        <v>20.277</v>
      </c>
      <c r="HP324">
        <v>5.21609</v>
      </c>
      <c r="HQ324">
        <v>11.9781</v>
      </c>
      <c r="HR324">
        <v>4.9647</v>
      </c>
      <c r="HS324">
        <v>3.27385</v>
      </c>
      <c r="HT324">
        <v>9999</v>
      </c>
      <c r="HU324">
        <v>9999</v>
      </c>
      <c r="HV324">
        <v>9999</v>
      </c>
      <c r="HW324">
        <v>937.6</v>
      </c>
      <c r="HX324">
        <v>1.86414</v>
      </c>
      <c r="HY324">
        <v>1.86009</v>
      </c>
      <c r="HZ324">
        <v>1.85835</v>
      </c>
      <c r="IA324">
        <v>1.85988</v>
      </c>
      <c r="IB324">
        <v>1.85989</v>
      </c>
      <c r="IC324">
        <v>1.85826</v>
      </c>
      <c r="ID324">
        <v>1.8573</v>
      </c>
      <c r="IE324">
        <v>1.85231</v>
      </c>
      <c r="IF324">
        <v>0</v>
      </c>
      <c r="IG324">
        <v>0</v>
      </c>
      <c r="IH324">
        <v>0</v>
      </c>
      <c r="II324">
        <v>0</v>
      </c>
      <c r="IJ324" t="s">
        <v>433</v>
      </c>
      <c r="IK324" t="s">
        <v>434</v>
      </c>
      <c r="IL324" t="s">
        <v>435</v>
      </c>
      <c r="IM324" t="s">
        <v>435</v>
      </c>
      <c r="IN324" t="s">
        <v>435</v>
      </c>
      <c r="IO324" t="s">
        <v>435</v>
      </c>
      <c r="IP324">
        <v>0</v>
      </c>
      <c r="IQ324">
        <v>100</v>
      </c>
      <c r="IR324">
        <v>100</v>
      </c>
      <c r="IS324">
        <v>-0.539</v>
      </c>
      <c r="IT324">
        <v>0.2992</v>
      </c>
      <c r="IU324">
        <v>-0.3228139330668147</v>
      </c>
      <c r="IV324">
        <v>-0.001399286051689175</v>
      </c>
      <c r="IW324">
        <v>1.297619083215453E-06</v>
      </c>
      <c r="IX324">
        <v>-4.997941095464379E-10</v>
      </c>
      <c r="IY324">
        <v>-0.005634625857734406</v>
      </c>
      <c r="IZ324">
        <v>-0.003512179546530375</v>
      </c>
      <c r="JA324">
        <v>0.0008073039280847738</v>
      </c>
      <c r="JB324">
        <v>-5.485301315548657E-06</v>
      </c>
      <c r="JC324">
        <v>2</v>
      </c>
      <c r="JD324">
        <v>1997</v>
      </c>
      <c r="JE324">
        <v>1</v>
      </c>
      <c r="JF324">
        <v>25</v>
      </c>
      <c r="JG324">
        <v>987.3</v>
      </c>
      <c r="JH324">
        <v>987.5</v>
      </c>
      <c r="JI324">
        <v>0.511475</v>
      </c>
      <c r="JJ324">
        <v>2.65869</v>
      </c>
      <c r="JK324">
        <v>1.49658</v>
      </c>
      <c r="JL324">
        <v>2.39258</v>
      </c>
      <c r="JM324">
        <v>1.54907</v>
      </c>
      <c r="JN324">
        <v>2.38647</v>
      </c>
      <c r="JO324">
        <v>34.5549</v>
      </c>
      <c r="JP324">
        <v>24.1926</v>
      </c>
      <c r="JQ324">
        <v>18</v>
      </c>
      <c r="JR324">
        <v>488.625</v>
      </c>
      <c r="JS324">
        <v>531.579</v>
      </c>
      <c r="JT324">
        <v>24.9848</v>
      </c>
      <c r="JU324">
        <v>25.249</v>
      </c>
      <c r="JV324">
        <v>30</v>
      </c>
      <c r="JW324">
        <v>25.3586</v>
      </c>
      <c r="JX324">
        <v>25.3152</v>
      </c>
      <c r="JY324">
        <v>10.2571</v>
      </c>
      <c r="JZ324">
        <v>2.76829</v>
      </c>
      <c r="KA324">
        <v>100</v>
      </c>
      <c r="KB324">
        <v>24.9908</v>
      </c>
      <c r="KC324">
        <v>132.367</v>
      </c>
      <c r="KD324">
        <v>24.0583</v>
      </c>
      <c r="KE324">
        <v>100.615</v>
      </c>
      <c r="KF324">
        <v>101.014</v>
      </c>
    </row>
    <row r="325" spans="1:292">
      <c r="A325">
        <v>307</v>
      </c>
      <c r="B325">
        <v>1679515686.5</v>
      </c>
      <c r="C325">
        <v>7099</v>
      </c>
      <c r="D325" t="s">
        <v>1048</v>
      </c>
      <c r="E325" t="s">
        <v>1049</v>
      </c>
      <c r="F325">
        <v>5</v>
      </c>
      <c r="G325" t="s">
        <v>821</v>
      </c>
      <c r="H325">
        <v>1679515678.714286</v>
      </c>
      <c r="I325">
        <f>(J325)/1000</f>
        <v>0</v>
      </c>
      <c r="J325">
        <f>IF(DO325, AM325, AG325)</f>
        <v>0</v>
      </c>
      <c r="K325">
        <f>IF(DO325, AH325, AF325)</f>
        <v>0</v>
      </c>
      <c r="L325">
        <f>DQ325 - IF(AT325&gt;1, K325*DK325*100.0/(AV325*EE325), 0)</f>
        <v>0</v>
      </c>
      <c r="M325">
        <f>((S325-I325/2)*L325-K325)/(S325+I325/2)</f>
        <v>0</v>
      </c>
      <c r="N325">
        <f>M325*(DX325+DY325)/1000.0</f>
        <v>0</v>
      </c>
      <c r="O325">
        <f>(DQ325 - IF(AT325&gt;1, K325*DK325*100.0/(AV325*EE325), 0))*(DX325+DY325)/1000.0</f>
        <v>0</v>
      </c>
      <c r="P325">
        <f>2.0/((1/R325-1/Q325)+SIGN(R325)*SQRT((1/R325-1/Q325)*(1/R325-1/Q325) + 4*DL325/((DL325+1)*(DL325+1))*(2*1/R325*1/Q325-1/Q325*1/Q325)))</f>
        <v>0</v>
      </c>
      <c r="Q325">
        <f>IF(LEFT(DM325,1)&lt;&gt;"0",IF(LEFT(DM325,1)="1",3.0,DN325),$D$5+$E$5*(EE325*DX325/($K$5*1000))+$F$5*(EE325*DX325/($K$5*1000))*MAX(MIN(DK325,$J$5),$I$5)*MAX(MIN(DK325,$J$5),$I$5)+$G$5*MAX(MIN(DK325,$J$5),$I$5)*(EE325*DX325/($K$5*1000))+$H$5*(EE325*DX325/($K$5*1000))*(EE325*DX325/($K$5*1000)))</f>
        <v>0</v>
      </c>
      <c r="R325">
        <f>I325*(1000-(1000*0.61365*exp(17.502*V325/(240.97+V325))/(DX325+DY325)+DS325)/2)/(1000*0.61365*exp(17.502*V325/(240.97+V325))/(DX325+DY325)-DS325)</f>
        <v>0</v>
      </c>
      <c r="S325">
        <f>1/((DL325+1)/(P325/1.6)+1/(Q325/1.37)) + DL325/((DL325+1)/(P325/1.6) + DL325/(Q325/1.37))</f>
        <v>0</v>
      </c>
      <c r="T325">
        <f>(DG325*DJ325)</f>
        <v>0</v>
      </c>
      <c r="U325">
        <f>(DZ325+(T325+2*0.95*5.67E-8*(((DZ325+$B$9)+273)^4-(DZ325+273)^4)-44100*I325)/(1.84*29.3*Q325+8*0.95*5.67E-8*(DZ325+273)^3))</f>
        <v>0</v>
      </c>
      <c r="V325">
        <f>($C$9*EA325+$D$9*EB325+$E$9*U325)</f>
        <v>0</v>
      </c>
      <c r="W325">
        <f>0.61365*exp(17.502*V325/(240.97+V325))</f>
        <v>0</v>
      </c>
      <c r="X325">
        <f>(Y325/Z325*100)</f>
        <v>0</v>
      </c>
      <c r="Y325">
        <f>DS325*(DX325+DY325)/1000</f>
        <v>0</v>
      </c>
      <c r="Z325">
        <f>0.61365*exp(17.502*DZ325/(240.97+DZ325))</f>
        <v>0</v>
      </c>
      <c r="AA325">
        <f>(W325-DS325*(DX325+DY325)/1000)</f>
        <v>0</v>
      </c>
      <c r="AB325">
        <f>(-I325*44100)</f>
        <v>0</v>
      </c>
      <c r="AC325">
        <f>2*29.3*Q325*0.92*(DZ325-V325)</f>
        <v>0</v>
      </c>
      <c r="AD325">
        <f>2*0.95*5.67E-8*(((DZ325+$B$9)+273)^4-(V325+273)^4)</f>
        <v>0</v>
      </c>
      <c r="AE325">
        <f>T325+AD325+AB325+AC325</f>
        <v>0</v>
      </c>
      <c r="AF325">
        <f>DW325*AT325*(DR325-DQ325*(1000-AT325*DT325)/(1000-AT325*DS325))/(100*DK325)</f>
        <v>0</v>
      </c>
      <c r="AG325">
        <f>1000*DW325*AT325*(DS325-DT325)/(100*DK325*(1000-AT325*DS325))</f>
        <v>0</v>
      </c>
      <c r="AH325">
        <f>(AI325 - AJ325 - DX325*1E3/(8.314*(DZ325+273.15)) * AL325/DW325 * AK325) * DW325/(100*DK325) * (1000 - DT325)/1000</f>
        <v>0</v>
      </c>
      <c r="AI325">
        <v>157.2691985847031</v>
      </c>
      <c r="AJ325">
        <v>171.7550424242424</v>
      </c>
      <c r="AK325">
        <v>-3.376952898568625</v>
      </c>
      <c r="AL325">
        <v>67.30913549146528</v>
      </c>
      <c r="AM325">
        <f>(AO325 - AN325 + DX325*1E3/(8.314*(DZ325+273.15)) * AQ325/DW325 * AP325) * DW325/(100*DK325) * 1000/(1000 - AO325)</f>
        <v>0</v>
      </c>
      <c r="AN325">
        <v>23.97407953949059</v>
      </c>
      <c r="AO325">
        <v>24.29800242424242</v>
      </c>
      <c r="AP325">
        <v>4.234259796008081E-07</v>
      </c>
      <c r="AQ325">
        <v>94.11788988098148</v>
      </c>
      <c r="AR325">
        <v>0</v>
      </c>
      <c r="AS325">
        <v>0</v>
      </c>
      <c r="AT325">
        <f>IF(AR325*$H$15&gt;=AV325,1.0,(AV325/(AV325-AR325*$H$15)))</f>
        <v>0</v>
      </c>
      <c r="AU325">
        <f>(AT325-1)*100</f>
        <v>0</v>
      </c>
      <c r="AV325">
        <f>MAX(0,($B$15+$C$15*EE325)/(1+$D$15*EE325)*DX325/(DZ325+273)*$E$15)</f>
        <v>0</v>
      </c>
      <c r="AW325" t="s">
        <v>429</v>
      </c>
      <c r="AX325" t="s">
        <v>429</v>
      </c>
      <c r="AY325">
        <v>0</v>
      </c>
      <c r="AZ325">
        <v>0</v>
      </c>
      <c r="BA325">
        <f>1-AY325/AZ325</f>
        <v>0</v>
      </c>
      <c r="BB325">
        <v>0</v>
      </c>
      <c r="BC325" t="s">
        <v>429</v>
      </c>
      <c r="BD325" t="s">
        <v>429</v>
      </c>
      <c r="BE325">
        <v>0</v>
      </c>
      <c r="BF325">
        <v>0</v>
      </c>
      <c r="BG325">
        <f>1-BE325/BF325</f>
        <v>0</v>
      </c>
      <c r="BH325">
        <v>0.5</v>
      </c>
      <c r="BI325">
        <f>DH325</f>
        <v>0</v>
      </c>
      <c r="BJ325">
        <f>K325</f>
        <v>0</v>
      </c>
      <c r="BK325">
        <f>BG325*BH325*BI325</f>
        <v>0</v>
      </c>
      <c r="BL325">
        <f>(BJ325-BB325)/BI325</f>
        <v>0</v>
      </c>
      <c r="BM325">
        <f>(AZ325-BF325)/BF325</f>
        <v>0</v>
      </c>
      <c r="BN325">
        <f>AY325/(BA325+AY325/BF325)</f>
        <v>0</v>
      </c>
      <c r="BO325" t="s">
        <v>429</v>
      </c>
      <c r="BP325">
        <v>0</v>
      </c>
      <c r="BQ325">
        <f>IF(BP325&lt;&gt;0, BP325, BN325)</f>
        <v>0</v>
      </c>
      <c r="BR325">
        <f>1-BQ325/BF325</f>
        <v>0</v>
      </c>
      <c r="BS325">
        <f>(BF325-BE325)/(BF325-BQ325)</f>
        <v>0</v>
      </c>
      <c r="BT325">
        <f>(AZ325-BF325)/(AZ325-BQ325)</f>
        <v>0</v>
      </c>
      <c r="BU325">
        <f>(BF325-BE325)/(BF325-AY325)</f>
        <v>0</v>
      </c>
      <c r="BV325">
        <f>(AZ325-BF325)/(AZ325-AY325)</f>
        <v>0</v>
      </c>
      <c r="BW325">
        <f>(BS325*BQ325/BE325)</f>
        <v>0</v>
      </c>
      <c r="BX325">
        <f>(1-BW325)</f>
        <v>0</v>
      </c>
      <c r="DG325">
        <f>$B$13*EF325+$C$13*EG325+$F$13*ER325*(1-EU325)</f>
        <v>0</v>
      </c>
      <c r="DH325">
        <f>DG325*DI325</f>
        <v>0</v>
      </c>
      <c r="DI325">
        <f>($B$13*$D$11+$C$13*$D$11+$F$13*((FE325+EW325)/MAX(FE325+EW325+FF325, 0.1)*$I$11+FF325/MAX(FE325+EW325+FF325, 0.1)*$J$11))/($B$13+$C$13+$F$13)</f>
        <v>0</v>
      </c>
      <c r="DJ325">
        <f>($B$13*$K$11+$C$13*$K$11+$F$13*((FE325+EW325)/MAX(FE325+EW325+FF325, 0.1)*$P$11+FF325/MAX(FE325+EW325+FF325, 0.1)*$Q$11))/($B$13+$C$13+$F$13)</f>
        <v>0</v>
      </c>
      <c r="DK325">
        <v>2.18</v>
      </c>
      <c r="DL325">
        <v>0.5</v>
      </c>
      <c r="DM325" t="s">
        <v>430</v>
      </c>
      <c r="DN325">
        <v>2</v>
      </c>
      <c r="DO325" t="b">
        <v>1</v>
      </c>
      <c r="DP325">
        <v>1679515678.714286</v>
      </c>
      <c r="DQ325">
        <v>191.5162857142857</v>
      </c>
      <c r="DR325">
        <v>168.7814642857143</v>
      </c>
      <c r="DS325">
        <v>24.29798214285714</v>
      </c>
      <c r="DT325">
        <v>23.97794285714286</v>
      </c>
      <c r="DU325">
        <v>192.0632142857143</v>
      </c>
      <c r="DV325">
        <v>23.99875</v>
      </c>
      <c r="DW325">
        <v>499.9955</v>
      </c>
      <c r="DX325">
        <v>89.85408214285715</v>
      </c>
      <c r="DY325">
        <v>0.0999819</v>
      </c>
      <c r="DZ325">
        <v>26.35959642857143</v>
      </c>
      <c r="EA325">
        <v>27.50469642857143</v>
      </c>
      <c r="EB325">
        <v>999.9000000000002</v>
      </c>
      <c r="EC325">
        <v>0</v>
      </c>
      <c r="ED325">
        <v>0</v>
      </c>
      <c r="EE325">
        <v>10002.07321428571</v>
      </c>
      <c r="EF325">
        <v>0</v>
      </c>
      <c r="EG325">
        <v>12.45264285714285</v>
      </c>
      <c r="EH325">
        <v>22.734725</v>
      </c>
      <c r="EI325">
        <v>196.2856071428571</v>
      </c>
      <c r="EJ325">
        <v>172.9281071428572</v>
      </c>
      <c r="EK325">
        <v>0.3200295</v>
      </c>
      <c r="EL325">
        <v>168.7814642857143</v>
      </c>
      <c r="EM325">
        <v>23.97794285714286</v>
      </c>
      <c r="EN325">
        <v>2.183271428571429</v>
      </c>
      <c r="EO325">
        <v>2.154515714285714</v>
      </c>
      <c r="EP325">
        <v>18.84009642857143</v>
      </c>
      <c r="EQ325">
        <v>18.62806785714286</v>
      </c>
      <c r="ER325">
        <v>1999.993928571428</v>
      </c>
      <c r="ES325">
        <v>0.9800001785714284</v>
      </c>
      <c r="ET325">
        <v>0.01999948928571428</v>
      </c>
      <c r="EU325">
        <v>0</v>
      </c>
      <c r="EV325">
        <v>191.1742142857143</v>
      </c>
      <c r="EW325">
        <v>5.00078</v>
      </c>
      <c r="EX325">
        <v>3787.232499999999</v>
      </c>
      <c r="EY325">
        <v>16379.58928571429</v>
      </c>
      <c r="EZ325">
        <v>38.14253571428571</v>
      </c>
      <c r="FA325">
        <v>39.52210714285714</v>
      </c>
      <c r="FB325">
        <v>38.83232142857143</v>
      </c>
      <c r="FC325">
        <v>39.34789285714286</v>
      </c>
      <c r="FD325">
        <v>39.69617857142857</v>
      </c>
      <c r="FE325">
        <v>1955.093928571428</v>
      </c>
      <c r="FF325">
        <v>39.9</v>
      </c>
      <c r="FG325">
        <v>0</v>
      </c>
      <c r="FH325">
        <v>1679515669</v>
      </c>
      <c r="FI325">
        <v>0</v>
      </c>
      <c r="FJ325">
        <v>191.2190769230769</v>
      </c>
      <c r="FK325">
        <v>1.848888882263161</v>
      </c>
      <c r="FL325">
        <v>51.71145291448465</v>
      </c>
      <c r="FM325">
        <v>3787.556923076922</v>
      </c>
      <c r="FN325">
        <v>15</v>
      </c>
      <c r="FO325">
        <v>0</v>
      </c>
      <c r="FP325" t="s">
        <v>431</v>
      </c>
      <c r="FQ325">
        <v>1679456443.1</v>
      </c>
      <c r="FR325">
        <v>1679456433.1</v>
      </c>
      <c r="FS325">
        <v>0</v>
      </c>
      <c r="FT325">
        <v>-0.109</v>
      </c>
      <c r="FU325">
        <v>0.019</v>
      </c>
      <c r="FV325">
        <v>-0.823</v>
      </c>
      <c r="FW325">
        <v>0.271</v>
      </c>
      <c r="FX325">
        <v>420</v>
      </c>
      <c r="FY325">
        <v>24</v>
      </c>
      <c r="FZ325">
        <v>0.71</v>
      </c>
      <c r="GA325">
        <v>0.25</v>
      </c>
      <c r="GB325">
        <v>22.5366125</v>
      </c>
      <c r="GC325">
        <v>3.044448405253251</v>
      </c>
      <c r="GD325">
        <v>0.3035231384816484</v>
      </c>
      <c r="GE325">
        <v>0</v>
      </c>
      <c r="GF325">
        <v>0.31692265</v>
      </c>
      <c r="GG325">
        <v>0.05056045778611561</v>
      </c>
      <c r="GH325">
        <v>0.005137794125643808</v>
      </c>
      <c r="GI325">
        <v>1</v>
      </c>
      <c r="GJ325">
        <v>1</v>
      </c>
      <c r="GK325">
        <v>2</v>
      </c>
      <c r="GL325" t="s">
        <v>432</v>
      </c>
      <c r="GM325">
        <v>3.10479</v>
      </c>
      <c r="GN325">
        <v>2.73544</v>
      </c>
      <c r="GO325">
        <v>0.0410916</v>
      </c>
      <c r="GP325">
        <v>0.0357879</v>
      </c>
      <c r="GQ325">
        <v>0.109027</v>
      </c>
      <c r="GR325">
        <v>0.109366</v>
      </c>
      <c r="GS325">
        <v>24723.8</v>
      </c>
      <c r="GT325">
        <v>24546.8</v>
      </c>
      <c r="GU325">
        <v>26318.8</v>
      </c>
      <c r="GV325">
        <v>25783.2</v>
      </c>
      <c r="GW325">
        <v>37625.4</v>
      </c>
      <c r="GX325">
        <v>35025.6</v>
      </c>
      <c r="GY325">
        <v>46052.6</v>
      </c>
      <c r="GZ325">
        <v>42578.9</v>
      </c>
      <c r="HA325">
        <v>1.92848</v>
      </c>
      <c r="HB325">
        <v>1.97613</v>
      </c>
      <c r="HC325">
        <v>0.126518</v>
      </c>
      <c r="HD325">
        <v>0</v>
      </c>
      <c r="HE325">
        <v>25.4477</v>
      </c>
      <c r="HF325">
        <v>999.9</v>
      </c>
      <c r="HG325">
        <v>54.8</v>
      </c>
      <c r="HH325">
        <v>29.3</v>
      </c>
      <c r="HI325">
        <v>24.9556</v>
      </c>
      <c r="HJ325">
        <v>60.4071</v>
      </c>
      <c r="HK325">
        <v>25.2404</v>
      </c>
      <c r="HL325">
        <v>1</v>
      </c>
      <c r="HM325">
        <v>-0.167591</v>
      </c>
      <c r="HN325">
        <v>-0.0865496</v>
      </c>
      <c r="HO325">
        <v>20.277</v>
      </c>
      <c r="HP325">
        <v>5.21624</v>
      </c>
      <c r="HQ325">
        <v>11.9782</v>
      </c>
      <c r="HR325">
        <v>4.9646</v>
      </c>
      <c r="HS325">
        <v>3.27385</v>
      </c>
      <c r="HT325">
        <v>9999</v>
      </c>
      <c r="HU325">
        <v>9999</v>
      </c>
      <c r="HV325">
        <v>9999</v>
      </c>
      <c r="HW325">
        <v>937.6</v>
      </c>
      <c r="HX325">
        <v>1.86415</v>
      </c>
      <c r="HY325">
        <v>1.8601</v>
      </c>
      <c r="HZ325">
        <v>1.85836</v>
      </c>
      <c r="IA325">
        <v>1.85987</v>
      </c>
      <c r="IB325">
        <v>1.85989</v>
      </c>
      <c r="IC325">
        <v>1.85822</v>
      </c>
      <c r="ID325">
        <v>1.8573</v>
      </c>
      <c r="IE325">
        <v>1.85235</v>
      </c>
      <c r="IF325">
        <v>0</v>
      </c>
      <c r="IG325">
        <v>0</v>
      </c>
      <c r="IH325">
        <v>0</v>
      </c>
      <c r="II325">
        <v>0</v>
      </c>
      <c r="IJ325" t="s">
        <v>433</v>
      </c>
      <c r="IK325" t="s">
        <v>434</v>
      </c>
      <c r="IL325" t="s">
        <v>435</v>
      </c>
      <c r="IM325" t="s">
        <v>435</v>
      </c>
      <c r="IN325" t="s">
        <v>435</v>
      </c>
      <c r="IO325" t="s">
        <v>435</v>
      </c>
      <c r="IP325">
        <v>0</v>
      </c>
      <c r="IQ325">
        <v>100</v>
      </c>
      <c r="IR325">
        <v>100</v>
      </c>
      <c r="IS325">
        <v>-0.522</v>
      </c>
      <c r="IT325">
        <v>0.2993</v>
      </c>
      <c r="IU325">
        <v>-0.3228139330668147</v>
      </c>
      <c r="IV325">
        <v>-0.001399286051689175</v>
      </c>
      <c r="IW325">
        <v>1.297619083215453E-06</v>
      </c>
      <c r="IX325">
        <v>-4.997941095464379E-10</v>
      </c>
      <c r="IY325">
        <v>-0.005634625857734406</v>
      </c>
      <c r="IZ325">
        <v>-0.003512179546530375</v>
      </c>
      <c r="JA325">
        <v>0.0008073039280847738</v>
      </c>
      <c r="JB325">
        <v>-5.485301315548657E-06</v>
      </c>
      <c r="JC325">
        <v>2</v>
      </c>
      <c r="JD325">
        <v>1997</v>
      </c>
      <c r="JE325">
        <v>1</v>
      </c>
      <c r="JF325">
        <v>25</v>
      </c>
      <c r="JG325">
        <v>987.4</v>
      </c>
      <c r="JH325">
        <v>987.6</v>
      </c>
      <c r="JI325">
        <v>0.471191</v>
      </c>
      <c r="JJ325">
        <v>2.65381</v>
      </c>
      <c r="JK325">
        <v>1.49658</v>
      </c>
      <c r="JL325">
        <v>2.39258</v>
      </c>
      <c r="JM325">
        <v>1.54907</v>
      </c>
      <c r="JN325">
        <v>2.41333</v>
      </c>
      <c r="JO325">
        <v>34.5549</v>
      </c>
      <c r="JP325">
        <v>24.2013</v>
      </c>
      <c r="JQ325">
        <v>18</v>
      </c>
      <c r="JR325">
        <v>488.492</v>
      </c>
      <c r="JS325">
        <v>531.866</v>
      </c>
      <c r="JT325">
        <v>24.9884</v>
      </c>
      <c r="JU325">
        <v>25.2478</v>
      </c>
      <c r="JV325">
        <v>30</v>
      </c>
      <c r="JW325">
        <v>25.3582</v>
      </c>
      <c r="JX325">
        <v>25.3146</v>
      </c>
      <c r="JY325">
        <v>9.47349</v>
      </c>
      <c r="JZ325">
        <v>2.49069</v>
      </c>
      <c r="KA325">
        <v>100</v>
      </c>
      <c r="KB325">
        <v>24.9883</v>
      </c>
      <c r="KC325">
        <v>118.928</v>
      </c>
      <c r="KD325">
        <v>24.0594</v>
      </c>
      <c r="KE325">
        <v>100.615</v>
      </c>
      <c r="KF325">
        <v>101.015</v>
      </c>
    </row>
    <row r="326" spans="1:292">
      <c r="A326">
        <v>308</v>
      </c>
      <c r="B326">
        <v>1679515691.5</v>
      </c>
      <c r="C326">
        <v>7104</v>
      </c>
      <c r="D326" t="s">
        <v>1050</v>
      </c>
      <c r="E326" t="s">
        <v>1051</v>
      </c>
      <c r="F326">
        <v>5</v>
      </c>
      <c r="G326" t="s">
        <v>821</v>
      </c>
      <c r="H326">
        <v>1679515684</v>
      </c>
      <c r="I326">
        <f>(J326)/1000</f>
        <v>0</v>
      </c>
      <c r="J326">
        <f>IF(DO326, AM326, AG326)</f>
        <v>0</v>
      </c>
      <c r="K326">
        <f>IF(DO326, AH326, AF326)</f>
        <v>0</v>
      </c>
      <c r="L326">
        <f>DQ326 - IF(AT326&gt;1, K326*DK326*100.0/(AV326*EE326), 0)</f>
        <v>0</v>
      </c>
      <c r="M326">
        <f>((S326-I326/2)*L326-K326)/(S326+I326/2)</f>
        <v>0</v>
      </c>
      <c r="N326">
        <f>M326*(DX326+DY326)/1000.0</f>
        <v>0</v>
      </c>
      <c r="O326">
        <f>(DQ326 - IF(AT326&gt;1, K326*DK326*100.0/(AV326*EE326), 0))*(DX326+DY326)/1000.0</f>
        <v>0</v>
      </c>
      <c r="P326">
        <f>2.0/((1/R326-1/Q326)+SIGN(R326)*SQRT((1/R326-1/Q326)*(1/R326-1/Q326) + 4*DL326/((DL326+1)*(DL326+1))*(2*1/R326*1/Q326-1/Q326*1/Q326)))</f>
        <v>0</v>
      </c>
      <c r="Q326">
        <f>IF(LEFT(DM326,1)&lt;&gt;"0",IF(LEFT(DM326,1)="1",3.0,DN326),$D$5+$E$5*(EE326*DX326/($K$5*1000))+$F$5*(EE326*DX326/($K$5*1000))*MAX(MIN(DK326,$J$5),$I$5)*MAX(MIN(DK326,$J$5),$I$5)+$G$5*MAX(MIN(DK326,$J$5),$I$5)*(EE326*DX326/($K$5*1000))+$H$5*(EE326*DX326/($K$5*1000))*(EE326*DX326/($K$5*1000)))</f>
        <v>0</v>
      </c>
      <c r="R326">
        <f>I326*(1000-(1000*0.61365*exp(17.502*V326/(240.97+V326))/(DX326+DY326)+DS326)/2)/(1000*0.61365*exp(17.502*V326/(240.97+V326))/(DX326+DY326)-DS326)</f>
        <v>0</v>
      </c>
      <c r="S326">
        <f>1/((DL326+1)/(P326/1.6)+1/(Q326/1.37)) + DL326/((DL326+1)/(P326/1.6) + DL326/(Q326/1.37))</f>
        <v>0</v>
      </c>
      <c r="T326">
        <f>(DG326*DJ326)</f>
        <v>0</v>
      </c>
      <c r="U326">
        <f>(DZ326+(T326+2*0.95*5.67E-8*(((DZ326+$B$9)+273)^4-(DZ326+273)^4)-44100*I326)/(1.84*29.3*Q326+8*0.95*5.67E-8*(DZ326+273)^3))</f>
        <v>0</v>
      </c>
      <c r="V326">
        <f>($C$9*EA326+$D$9*EB326+$E$9*U326)</f>
        <v>0</v>
      </c>
      <c r="W326">
        <f>0.61365*exp(17.502*V326/(240.97+V326))</f>
        <v>0</v>
      </c>
      <c r="X326">
        <f>(Y326/Z326*100)</f>
        <v>0</v>
      </c>
      <c r="Y326">
        <f>DS326*(DX326+DY326)/1000</f>
        <v>0</v>
      </c>
      <c r="Z326">
        <f>0.61365*exp(17.502*DZ326/(240.97+DZ326))</f>
        <v>0</v>
      </c>
      <c r="AA326">
        <f>(W326-DS326*(DX326+DY326)/1000)</f>
        <v>0</v>
      </c>
      <c r="AB326">
        <f>(-I326*44100)</f>
        <v>0</v>
      </c>
      <c r="AC326">
        <f>2*29.3*Q326*0.92*(DZ326-V326)</f>
        <v>0</v>
      </c>
      <c r="AD326">
        <f>2*0.95*5.67E-8*(((DZ326+$B$9)+273)^4-(V326+273)^4)</f>
        <v>0</v>
      </c>
      <c r="AE326">
        <f>T326+AD326+AB326+AC326</f>
        <v>0</v>
      </c>
      <c r="AF326">
        <f>DW326*AT326*(DR326-DQ326*(1000-AT326*DT326)/(1000-AT326*DS326))/(100*DK326)</f>
        <v>0</v>
      </c>
      <c r="AG326">
        <f>1000*DW326*AT326*(DS326-DT326)/(100*DK326*(1000-AT326*DS326))</f>
        <v>0</v>
      </c>
      <c r="AH326">
        <f>(AI326 - AJ326 - DX326*1E3/(8.314*(DZ326+273.15)) * AL326/DW326 * AK326) * DW326/(100*DK326) * (1000 - DT326)/1000</f>
        <v>0</v>
      </c>
      <c r="AI326">
        <v>140.0871581200971</v>
      </c>
      <c r="AJ326">
        <v>154.8956363636363</v>
      </c>
      <c r="AK326">
        <v>-3.373068787277475</v>
      </c>
      <c r="AL326">
        <v>67.30913549146528</v>
      </c>
      <c r="AM326">
        <f>(AO326 - AN326 + DX326*1E3/(8.314*(DZ326+273.15)) * AQ326/DW326 * AP326) * DW326/(100*DK326) * 1000/(1000 - AO326)</f>
        <v>0</v>
      </c>
      <c r="AN326">
        <v>23.96711661367616</v>
      </c>
      <c r="AO326">
        <v>24.29587030303029</v>
      </c>
      <c r="AP326">
        <v>-5.10778859635782E-06</v>
      </c>
      <c r="AQ326">
        <v>94.11788988098148</v>
      </c>
      <c r="AR326">
        <v>0</v>
      </c>
      <c r="AS326">
        <v>0</v>
      </c>
      <c r="AT326">
        <f>IF(AR326*$H$15&gt;=AV326,1.0,(AV326/(AV326-AR326*$H$15)))</f>
        <v>0</v>
      </c>
      <c r="AU326">
        <f>(AT326-1)*100</f>
        <v>0</v>
      </c>
      <c r="AV326">
        <f>MAX(0,($B$15+$C$15*EE326)/(1+$D$15*EE326)*DX326/(DZ326+273)*$E$15)</f>
        <v>0</v>
      </c>
      <c r="AW326" t="s">
        <v>429</v>
      </c>
      <c r="AX326" t="s">
        <v>429</v>
      </c>
      <c r="AY326">
        <v>0</v>
      </c>
      <c r="AZ326">
        <v>0</v>
      </c>
      <c r="BA326">
        <f>1-AY326/AZ326</f>
        <v>0</v>
      </c>
      <c r="BB326">
        <v>0</v>
      </c>
      <c r="BC326" t="s">
        <v>429</v>
      </c>
      <c r="BD326" t="s">
        <v>429</v>
      </c>
      <c r="BE326">
        <v>0</v>
      </c>
      <c r="BF326">
        <v>0</v>
      </c>
      <c r="BG326">
        <f>1-BE326/BF326</f>
        <v>0</v>
      </c>
      <c r="BH326">
        <v>0.5</v>
      </c>
      <c r="BI326">
        <f>DH326</f>
        <v>0</v>
      </c>
      <c r="BJ326">
        <f>K326</f>
        <v>0</v>
      </c>
      <c r="BK326">
        <f>BG326*BH326*BI326</f>
        <v>0</v>
      </c>
      <c r="BL326">
        <f>(BJ326-BB326)/BI326</f>
        <v>0</v>
      </c>
      <c r="BM326">
        <f>(AZ326-BF326)/BF326</f>
        <v>0</v>
      </c>
      <c r="BN326">
        <f>AY326/(BA326+AY326/BF326)</f>
        <v>0</v>
      </c>
      <c r="BO326" t="s">
        <v>429</v>
      </c>
      <c r="BP326">
        <v>0</v>
      </c>
      <c r="BQ326">
        <f>IF(BP326&lt;&gt;0, BP326, BN326)</f>
        <v>0</v>
      </c>
      <c r="BR326">
        <f>1-BQ326/BF326</f>
        <v>0</v>
      </c>
      <c r="BS326">
        <f>(BF326-BE326)/(BF326-BQ326)</f>
        <v>0</v>
      </c>
      <c r="BT326">
        <f>(AZ326-BF326)/(AZ326-BQ326)</f>
        <v>0</v>
      </c>
      <c r="BU326">
        <f>(BF326-BE326)/(BF326-AY326)</f>
        <v>0</v>
      </c>
      <c r="BV326">
        <f>(AZ326-BF326)/(AZ326-AY326)</f>
        <v>0</v>
      </c>
      <c r="BW326">
        <f>(BS326*BQ326/BE326)</f>
        <v>0</v>
      </c>
      <c r="BX326">
        <f>(1-BW326)</f>
        <v>0</v>
      </c>
      <c r="DG326">
        <f>$B$13*EF326+$C$13*EG326+$F$13*ER326*(1-EU326)</f>
        <v>0</v>
      </c>
      <c r="DH326">
        <f>DG326*DI326</f>
        <v>0</v>
      </c>
      <c r="DI326">
        <f>($B$13*$D$11+$C$13*$D$11+$F$13*((FE326+EW326)/MAX(FE326+EW326+FF326, 0.1)*$I$11+FF326/MAX(FE326+EW326+FF326, 0.1)*$J$11))/($B$13+$C$13+$F$13)</f>
        <v>0</v>
      </c>
      <c r="DJ326">
        <f>($B$13*$K$11+$C$13*$K$11+$F$13*((FE326+EW326)/MAX(FE326+EW326+FF326, 0.1)*$P$11+FF326/MAX(FE326+EW326+FF326, 0.1)*$Q$11))/($B$13+$C$13+$F$13)</f>
        <v>0</v>
      </c>
      <c r="DK326">
        <v>2.18</v>
      </c>
      <c r="DL326">
        <v>0.5</v>
      </c>
      <c r="DM326" t="s">
        <v>430</v>
      </c>
      <c r="DN326">
        <v>2</v>
      </c>
      <c r="DO326" t="b">
        <v>1</v>
      </c>
      <c r="DP326">
        <v>1679515684</v>
      </c>
      <c r="DQ326">
        <v>174.1645185185185</v>
      </c>
      <c r="DR326">
        <v>151.2108888888889</v>
      </c>
      <c r="DS326">
        <v>24.29764444444444</v>
      </c>
      <c r="DT326">
        <v>23.97276296296297</v>
      </c>
      <c r="DU326">
        <v>174.6945555555556</v>
      </c>
      <c r="DV326">
        <v>23.99842222222222</v>
      </c>
      <c r="DW326">
        <v>500.0146666666666</v>
      </c>
      <c r="DX326">
        <v>89.85834074074073</v>
      </c>
      <c r="DY326">
        <v>0.09991661481481483</v>
      </c>
      <c r="DZ326">
        <v>26.36323703703704</v>
      </c>
      <c r="EA326">
        <v>27.51544444444444</v>
      </c>
      <c r="EB326">
        <v>999.9000000000001</v>
      </c>
      <c r="EC326">
        <v>0</v>
      </c>
      <c r="ED326">
        <v>0</v>
      </c>
      <c r="EE326">
        <v>10010.31777777778</v>
      </c>
      <c r="EF326">
        <v>0</v>
      </c>
      <c r="EG326">
        <v>12.45934074074074</v>
      </c>
      <c r="EH326">
        <v>22.95345185185186</v>
      </c>
      <c r="EI326">
        <v>178.5016296296296</v>
      </c>
      <c r="EJ326">
        <v>154.9250740740741</v>
      </c>
      <c r="EK326">
        <v>0.3248822222222222</v>
      </c>
      <c r="EL326">
        <v>151.2108888888889</v>
      </c>
      <c r="EM326">
        <v>23.97276296296297</v>
      </c>
      <c r="EN326">
        <v>2.183345185185185</v>
      </c>
      <c r="EO326">
        <v>2.154151851851852</v>
      </c>
      <c r="EP326">
        <v>18.84062592592593</v>
      </c>
      <c r="EQ326">
        <v>18.62536666666667</v>
      </c>
      <c r="ER326">
        <v>2000.021851851852</v>
      </c>
      <c r="ES326">
        <v>0.980001111111111</v>
      </c>
      <c r="ET326">
        <v>0.01999852592592592</v>
      </c>
      <c r="EU326">
        <v>0</v>
      </c>
      <c r="EV326">
        <v>191.3298148148148</v>
      </c>
      <c r="EW326">
        <v>5.00078</v>
      </c>
      <c r="EX326">
        <v>3791.888518518518</v>
      </c>
      <c r="EY326">
        <v>16379.81851851852</v>
      </c>
      <c r="EZ326">
        <v>38.24496296296297</v>
      </c>
      <c r="FA326">
        <v>39.6317037037037</v>
      </c>
      <c r="FB326">
        <v>38.91644444444444</v>
      </c>
      <c r="FC326">
        <v>39.50196296296296</v>
      </c>
      <c r="FD326">
        <v>39.80066666666666</v>
      </c>
      <c r="FE326">
        <v>1955.121851851852</v>
      </c>
      <c r="FF326">
        <v>39.9</v>
      </c>
      <c r="FG326">
        <v>0</v>
      </c>
      <c r="FH326">
        <v>1679515673.8</v>
      </c>
      <c r="FI326">
        <v>0</v>
      </c>
      <c r="FJ326">
        <v>191.3416923076923</v>
      </c>
      <c r="FK326">
        <v>1.211008554824427</v>
      </c>
      <c r="FL326">
        <v>54.75247865794093</v>
      </c>
      <c r="FM326">
        <v>3791.829615384616</v>
      </c>
      <c r="FN326">
        <v>15</v>
      </c>
      <c r="FO326">
        <v>0</v>
      </c>
      <c r="FP326" t="s">
        <v>431</v>
      </c>
      <c r="FQ326">
        <v>1679456443.1</v>
      </c>
      <c r="FR326">
        <v>1679456433.1</v>
      </c>
      <c r="FS326">
        <v>0</v>
      </c>
      <c r="FT326">
        <v>-0.109</v>
      </c>
      <c r="FU326">
        <v>0.019</v>
      </c>
      <c r="FV326">
        <v>-0.823</v>
      </c>
      <c r="FW326">
        <v>0.271</v>
      </c>
      <c r="FX326">
        <v>420</v>
      </c>
      <c r="FY326">
        <v>24</v>
      </c>
      <c r="FZ326">
        <v>0.71</v>
      </c>
      <c r="GA326">
        <v>0.25</v>
      </c>
      <c r="GB326">
        <v>22.8132</v>
      </c>
      <c r="GC326">
        <v>2.625098257839701</v>
      </c>
      <c r="GD326">
        <v>0.266557966056715</v>
      </c>
      <c r="GE326">
        <v>0</v>
      </c>
      <c r="GF326">
        <v>0.3216062926829268</v>
      </c>
      <c r="GG326">
        <v>0.05524367247386808</v>
      </c>
      <c r="GH326">
        <v>0.005596051688440929</v>
      </c>
      <c r="GI326">
        <v>1</v>
      </c>
      <c r="GJ326">
        <v>1</v>
      </c>
      <c r="GK326">
        <v>2</v>
      </c>
      <c r="GL326" t="s">
        <v>432</v>
      </c>
      <c r="GM326">
        <v>3.10457</v>
      </c>
      <c r="GN326">
        <v>2.73556</v>
      </c>
      <c r="GO326">
        <v>0.0374267</v>
      </c>
      <c r="GP326">
        <v>0.0319659</v>
      </c>
      <c r="GQ326">
        <v>0.109022</v>
      </c>
      <c r="GR326">
        <v>0.109357</v>
      </c>
      <c r="GS326">
        <v>24818.5</v>
      </c>
      <c r="GT326">
        <v>24643.9</v>
      </c>
      <c r="GU326">
        <v>26319</v>
      </c>
      <c r="GV326">
        <v>25782.9</v>
      </c>
      <c r="GW326">
        <v>37625</v>
      </c>
      <c r="GX326">
        <v>35025.4</v>
      </c>
      <c r="GY326">
        <v>46052.4</v>
      </c>
      <c r="GZ326">
        <v>42578.6</v>
      </c>
      <c r="HA326">
        <v>1.9282</v>
      </c>
      <c r="HB326">
        <v>1.97648</v>
      </c>
      <c r="HC326">
        <v>0.127301</v>
      </c>
      <c r="HD326">
        <v>0</v>
      </c>
      <c r="HE326">
        <v>25.4466</v>
      </c>
      <c r="HF326">
        <v>999.9</v>
      </c>
      <c r="HG326">
        <v>54.8</v>
      </c>
      <c r="HH326">
        <v>29.3</v>
      </c>
      <c r="HI326">
        <v>24.9531</v>
      </c>
      <c r="HJ326">
        <v>60.0571</v>
      </c>
      <c r="HK326">
        <v>25.4928</v>
      </c>
      <c r="HL326">
        <v>1</v>
      </c>
      <c r="HM326">
        <v>-0.167658</v>
      </c>
      <c r="HN326">
        <v>-0.0279929</v>
      </c>
      <c r="HO326">
        <v>20.2768</v>
      </c>
      <c r="HP326">
        <v>5.21564</v>
      </c>
      <c r="HQ326">
        <v>11.9785</v>
      </c>
      <c r="HR326">
        <v>4.96455</v>
      </c>
      <c r="HS326">
        <v>3.27365</v>
      </c>
      <c r="HT326">
        <v>9999</v>
      </c>
      <c r="HU326">
        <v>9999</v>
      </c>
      <c r="HV326">
        <v>9999</v>
      </c>
      <c r="HW326">
        <v>937.6</v>
      </c>
      <c r="HX326">
        <v>1.86415</v>
      </c>
      <c r="HY326">
        <v>1.86011</v>
      </c>
      <c r="HZ326">
        <v>1.85834</v>
      </c>
      <c r="IA326">
        <v>1.85988</v>
      </c>
      <c r="IB326">
        <v>1.85989</v>
      </c>
      <c r="IC326">
        <v>1.85824</v>
      </c>
      <c r="ID326">
        <v>1.85731</v>
      </c>
      <c r="IE326">
        <v>1.85235</v>
      </c>
      <c r="IF326">
        <v>0</v>
      </c>
      <c r="IG326">
        <v>0</v>
      </c>
      <c r="IH326">
        <v>0</v>
      </c>
      <c r="II326">
        <v>0</v>
      </c>
      <c r="IJ326" t="s">
        <v>433</v>
      </c>
      <c r="IK326" t="s">
        <v>434</v>
      </c>
      <c r="IL326" t="s">
        <v>435</v>
      </c>
      <c r="IM326" t="s">
        <v>435</v>
      </c>
      <c r="IN326" t="s">
        <v>435</v>
      </c>
      <c r="IO326" t="s">
        <v>435</v>
      </c>
      <c r="IP326">
        <v>0</v>
      </c>
      <c r="IQ326">
        <v>100</v>
      </c>
      <c r="IR326">
        <v>100</v>
      </c>
      <c r="IS326">
        <v>-0.505</v>
      </c>
      <c r="IT326">
        <v>0.2992</v>
      </c>
      <c r="IU326">
        <v>-0.3228139330668147</v>
      </c>
      <c r="IV326">
        <v>-0.001399286051689175</v>
      </c>
      <c r="IW326">
        <v>1.297619083215453E-06</v>
      </c>
      <c r="IX326">
        <v>-4.997941095464379E-10</v>
      </c>
      <c r="IY326">
        <v>-0.005634625857734406</v>
      </c>
      <c r="IZ326">
        <v>-0.003512179546530375</v>
      </c>
      <c r="JA326">
        <v>0.0008073039280847738</v>
      </c>
      <c r="JB326">
        <v>-5.485301315548657E-06</v>
      </c>
      <c r="JC326">
        <v>2</v>
      </c>
      <c r="JD326">
        <v>1997</v>
      </c>
      <c r="JE326">
        <v>1</v>
      </c>
      <c r="JF326">
        <v>25</v>
      </c>
      <c r="JG326">
        <v>987.5</v>
      </c>
      <c r="JH326">
        <v>987.6</v>
      </c>
      <c r="JI326">
        <v>0.429688</v>
      </c>
      <c r="JJ326">
        <v>2.66602</v>
      </c>
      <c r="JK326">
        <v>1.49658</v>
      </c>
      <c r="JL326">
        <v>2.39258</v>
      </c>
      <c r="JM326">
        <v>1.54907</v>
      </c>
      <c r="JN326">
        <v>2.37793</v>
      </c>
      <c r="JO326">
        <v>34.5549</v>
      </c>
      <c r="JP326">
        <v>24.1926</v>
      </c>
      <c r="JQ326">
        <v>18</v>
      </c>
      <c r="JR326">
        <v>488.33</v>
      </c>
      <c r="JS326">
        <v>532.106</v>
      </c>
      <c r="JT326">
        <v>24.9791</v>
      </c>
      <c r="JU326">
        <v>25.2469</v>
      </c>
      <c r="JV326">
        <v>29.9999</v>
      </c>
      <c r="JW326">
        <v>25.3576</v>
      </c>
      <c r="JX326">
        <v>25.3146</v>
      </c>
      <c r="JY326">
        <v>8.606439999999999</v>
      </c>
      <c r="JZ326">
        <v>2.49069</v>
      </c>
      <c r="KA326">
        <v>100</v>
      </c>
      <c r="KB326">
        <v>24.9717</v>
      </c>
      <c r="KC326">
        <v>98.8584</v>
      </c>
      <c r="KD326">
        <v>24.058</v>
      </c>
      <c r="KE326">
        <v>100.615</v>
      </c>
      <c r="KF326">
        <v>101.014</v>
      </c>
    </row>
    <row r="327" spans="1:292">
      <c r="A327">
        <v>309</v>
      </c>
      <c r="B327">
        <v>1679515696.5</v>
      </c>
      <c r="C327">
        <v>7109</v>
      </c>
      <c r="D327" t="s">
        <v>1052</v>
      </c>
      <c r="E327" t="s">
        <v>1053</v>
      </c>
      <c r="F327">
        <v>5</v>
      </c>
      <c r="G327" t="s">
        <v>821</v>
      </c>
      <c r="H327">
        <v>1679515688.714286</v>
      </c>
      <c r="I327">
        <f>(J327)/1000</f>
        <v>0</v>
      </c>
      <c r="J327">
        <f>IF(DO327, AM327, AG327)</f>
        <v>0</v>
      </c>
      <c r="K327">
        <f>IF(DO327, AH327, AF327)</f>
        <v>0</v>
      </c>
      <c r="L327">
        <f>DQ327 - IF(AT327&gt;1, K327*DK327*100.0/(AV327*EE327), 0)</f>
        <v>0</v>
      </c>
      <c r="M327">
        <f>((S327-I327/2)*L327-K327)/(S327+I327/2)</f>
        <v>0</v>
      </c>
      <c r="N327">
        <f>M327*(DX327+DY327)/1000.0</f>
        <v>0</v>
      </c>
      <c r="O327">
        <f>(DQ327 - IF(AT327&gt;1, K327*DK327*100.0/(AV327*EE327), 0))*(DX327+DY327)/1000.0</f>
        <v>0</v>
      </c>
      <c r="P327">
        <f>2.0/((1/R327-1/Q327)+SIGN(R327)*SQRT((1/R327-1/Q327)*(1/R327-1/Q327) + 4*DL327/((DL327+1)*(DL327+1))*(2*1/R327*1/Q327-1/Q327*1/Q327)))</f>
        <v>0</v>
      </c>
      <c r="Q327">
        <f>IF(LEFT(DM327,1)&lt;&gt;"0",IF(LEFT(DM327,1)="1",3.0,DN327),$D$5+$E$5*(EE327*DX327/($K$5*1000))+$F$5*(EE327*DX327/($K$5*1000))*MAX(MIN(DK327,$J$5),$I$5)*MAX(MIN(DK327,$J$5),$I$5)+$G$5*MAX(MIN(DK327,$J$5),$I$5)*(EE327*DX327/($K$5*1000))+$H$5*(EE327*DX327/($K$5*1000))*(EE327*DX327/($K$5*1000)))</f>
        <v>0</v>
      </c>
      <c r="R327">
        <f>I327*(1000-(1000*0.61365*exp(17.502*V327/(240.97+V327))/(DX327+DY327)+DS327)/2)/(1000*0.61365*exp(17.502*V327/(240.97+V327))/(DX327+DY327)-DS327)</f>
        <v>0</v>
      </c>
      <c r="S327">
        <f>1/((DL327+1)/(P327/1.6)+1/(Q327/1.37)) + DL327/((DL327+1)/(P327/1.6) + DL327/(Q327/1.37))</f>
        <v>0</v>
      </c>
      <c r="T327">
        <f>(DG327*DJ327)</f>
        <v>0</v>
      </c>
      <c r="U327">
        <f>(DZ327+(T327+2*0.95*5.67E-8*(((DZ327+$B$9)+273)^4-(DZ327+273)^4)-44100*I327)/(1.84*29.3*Q327+8*0.95*5.67E-8*(DZ327+273)^3))</f>
        <v>0</v>
      </c>
      <c r="V327">
        <f>($C$9*EA327+$D$9*EB327+$E$9*U327)</f>
        <v>0</v>
      </c>
      <c r="W327">
        <f>0.61365*exp(17.502*V327/(240.97+V327))</f>
        <v>0</v>
      </c>
      <c r="X327">
        <f>(Y327/Z327*100)</f>
        <v>0</v>
      </c>
      <c r="Y327">
        <f>DS327*(DX327+DY327)/1000</f>
        <v>0</v>
      </c>
      <c r="Z327">
        <f>0.61365*exp(17.502*DZ327/(240.97+DZ327))</f>
        <v>0</v>
      </c>
      <c r="AA327">
        <f>(W327-DS327*(DX327+DY327)/1000)</f>
        <v>0</v>
      </c>
      <c r="AB327">
        <f>(-I327*44100)</f>
        <v>0</v>
      </c>
      <c r="AC327">
        <f>2*29.3*Q327*0.92*(DZ327-V327)</f>
        <v>0</v>
      </c>
      <c r="AD327">
        <f>2*0.95*5.67E-8*(((DZ327+$B$9)+273)^4-(V327+273)^4)</f>
        <v>0</v>
      </c>
      <c r="AE327">
        <f>T327+AD327+AB327+AC327</f>
        <v>0</v>
      </c>
      <c r="AF327">
        <f>DW327*AT327*(DR327-DQ327*(1000-AT327*DT327)/(1000-AT327*DS327))/(100*DK327)</f>
        <v>0</v>
      </c>
      <c r="AG327">
        <f>1000*DW327*AT327*(DS327-DT327)/(100*DK327*(1000-AT327*DS327))</f>
        <v>0</v>
      </c>
      <c r="AH327">
        <f>(AI327 - AJ327 - DX327*1E3/(8.314*(DZ327+273.15)) * AL327/DW327 * AK327) * DW327/(100*DK327) * (1000 - DT327)/1000</f>
        <v>0</v>
      </c>
      <c r="AI327">
        <v>123.1502967486409</v>
      </c>
      <c r="AJ327">
        <v>138.0886060606061</v>
      </c>
      <c r="AK327">
        <v>-3.367425615315514</v>
      </c>
      <c r="AL327">
        <v>67.30913549146528</v>
      </c>
      <c r="AM327">
        <f>(AO327 - AN327 + DX327*1E3/(8.314*(DZ327+273.15)) * AQ327/DW327 * AP327) * DW327/(100*DK327) * 1000/(1000 - AO327)</f>
        <v>0</v>
      </c>
      <c r="AN327">
        <v>23.96720624891937</v>
      </c>
      <c r="AO327">
        <v>24.29301030303029</v>
      </c>
      <c r="AP327">
        <v>-2.816306593715402E-06</v>
      </c>
      <c r="AQ327">
        <v>94.11788988098148</v>
      </c>
      <c r="AR327">
        <v>0</v>
      </c>
      <c r="AS327">
        <v>0</v>
      </c>
      <c r="AT327">
        <f>IF(AR327*$H$15&gt;=AV327,1.0,(AV327/(AV327-AR327*$H$15)))</f>
        <v>0</v>
      </c>
      <c r="AU327">
        <f>(AT327-1)*100</f>
        <v>0</v>
      </c>
      <c r="AV327">
        <f>MAX(0,($B$15+$C$15*EE327)/(1+$D$15*EE327)*DX327/(DZ327+273)*$E$15)</f>
        <v>0</v>
      </c>
      <c r="AW327" t="s">
        <v>429</v>
      </c>
      <c r="AX327" t="s">
        <v>429</v>
      </c>
      <c r="AY327">
        <v>0</v>
      </c>
      <c r="AZ327">
        <v>0</v>
      </c>
      <c r="BA327">
        <f>1-AY327/AZ327</f>
        <v>0</v>
      </c>
      <c r="BB327">
        <v>0</v>
      </c>
      <c r="BC327" t="s">
        <v>429</v>
      </c>
      <c r="BD327" t="s">
        <v>429</v>
      </c>
      <c r="BE327">
        <v>0</v>
      </c>
      <c r="BF327">
        <v>0</v>
      </c>
      <c r="BG327">
        <f>1-BE327/BF327</f>
        <v>0</v>
      </c>
      <c r="BH327">
        <v>0.5</v>
      </c>
      <c r="BI327">
        <f>DH327</f>
        <v>0</v>
      </c>
      <c r="BJ327">
        <f>K327</f>
        <v>0</v>
      </c>
      <c r="BK327">
        <f>BG327*BH327*BI327</f>
        <v>0</v>
      </c>
      <c r="BL327">
        <f>(BJ327-BB327)/BI327</f>
        <v>0</v>
      </c>
      <c r="BM327">
        <f>(AZ327-BF327)/BF327</f>
        <v>0</v>
      </c>
      <c r="BN327">
        <f>AY327/(BA327+AY327/BF327)</f>
        <v>0</v>
      </c>
      <c r="BO327" t="s">
        <v>429</v>
      </c>
      <c r="BP327">
        <v>0</v>
      </c>
      <c r="BQ327">
        <f>IF(BP327&lt;&gt;0, BP327, BN327)</f>
        <v>0</v>
      </c>
      <c r="BR327">
        <f>1-BQ327/BF327</f>
        <v>0</v>
      </c>
      <c r="BS327">
        <f>(BF327-BE327)/(BF327-BQ327)</f>
        <v>0</v>
      </c>
      <c r="BT327">
        <f>(AZ327-BF327)/(AZ327-BQ327)</f>
        <v>0</v>
      </c>
      <c r="BU327">
        <f>(BF327-BE327)/(BF327-AY327)</f>
        <v>0</v>
      </c>
      <c r="BV327">
        <f>(AZ327-BF327)/(AZ327-AY327)</f>
        <v>0</v>
      </c>
      <c r="BW327">
        <f>(BS327*BQ327/BE327)</f>
        <v>0</v>
      </c>
      <c r="BX327">
        <f>(1-BW327)</f>
        <v>0</v>
      </c>
      <c r="DG327">
        <f>$B$13*EF327+$C$13*EG327+$F$13*ER327*(1-EU327)</f>
        <v>0</v>
      </c>
      <c r="DH327">
        <f>DG327*DI327</f>
        <v>0</v>
      </c>
      <c r="DI327">
        <f>($B$13*$D$11+$C$13*$D$11+$F$13*((FE327+EW327)/MAX(FE327+EW327+FF327, 0.1)*$I$11+FF327/MAX(FE327+EW327+FF327, 0.1)*$J$11))/($B$13+$C$13+$F$13)</f>
        <v>0</v>
      </c>
      <c r="DJ327">
        <f>($B$13*$K$11+$C$13*$K$11+$F$13*((FE327+EW327)/MAX(FE327+EW327+FF327, 0.1)*$P$11+FF327/MAX(FE327+EW327+FF327, 0.1)*$Q$11))/($B$13+$C$13+$F$13)</f>
        <v>0</v>
      </c>
      <c r="DK327">
        <v>2.18</v>
      </c>
      <c r="DL327">
        <v>0.5</v>
      </c>
      <c r="DM327" t="s">
        <v>430</v>
      </c>
      <c r="DN327">
        <v>2</v>
      </c>
      <c r="DO327" t="b">
        <v>1</v>
      </c>
      <c r="DP327">
        <v>1679515688.714286</v>
      </c>
      <c r="DQ327">
        <v>158.6801071428572</v>
      </c>
      <c r="DR327">
        <v>135.5078928571428</v>
      </c>
      <c r="DS327">
        <v>24.29638571428571</v>
      </c>
      <c r="DT327">
        <v>23.96912857142857</v>
      </c>
      <c r="DU327">
        <v>159.1945357142857</v>
      </c>
      <c r="DV327">
        <v>23.99720714285714</v>
      </c>
      <c r="DW327">
        <v>500.0034285714286</v>
      </c>
      <c r="DX327">
        <v>89.8603714285714</v>
      </c>
      <c r="DY327">
        <v>0.1000058214285714</v>
      </c>
      <c r="DZ327">
        <v>26.36624642857143</v>
      </c>
      <c r="EA327">
        <v>27.51927142857143</v>
      </c>
      <c r="EB327">
        <v>999.9000000000002</v>
      </c>
      <c r="EC327">
        <v>0</v>
      </c>
      <c r="ED327">
        <v>0</v>
      </c>
      <c r="EE327">
        <v>10004.72357142857</v>
      </c>
      <c r="EF327">
        <v>0</v>
      </c>
      <c r="EG327">
        <v>12.46105</v>
      </c>
      <c r="EH327">
        <v>23.172125</v>
      </c>
      <c r="EI327">
        <v>162.6314642857143</v>
      </c>
      <c r="EJ327">
        <v>138.8357142857143</v>
      </c>
      <c r="EK327">
        <v>0.3272635714285714</v>
      </c>
      <c r="EL327">
        <v>135.5078928571428</v>
      </c>
      <c r="EM327">
        <v>23.96912857142857</v>
      </c>
      <c r="EN327">
        <v>2.183282857142857</v>
      </c>
      <c r="EO327">
        <v>2.153873928571428</v>
      </c>
      <c r="EP327">
        <v>18.84016785714286</v>
      </c>
      <c r="EQ327">
        <v>18.62330714285715</v>
      </c>
      <c r="ER327">
        <v>2000.01</v>
      </c>
      <c r="ES327">
        <v>0.9800015714285714</v>
      </c>
      <c r="ET327">
        <v>0.01999804642857142</v>
      </c>
      <c r="EU327">
        <v>0</v>
      </c>
      <c r="EV327">
        <v>191.4366785714285</v>
      </c>
      <c r="EW327">
        <v>5.00078</v>
      </c>
      <c r="EX327">
        <v>3796.43</v>
      </c>
      <c r="EY327">
        <v>16379.725</v>
      </c>
      <c r="EZ327">
        <v>38.33667857142857</v>
      </c>
      <c r="FA327">
        <v>39.72071428571428</v>
      </c>
      <c r="FB327">
        <v>38.99089285714285</v>
      </c>
      <c r="FC327">
        <v>39.6357857142857</v>
      </c>
      <c r="FD327">
        <v>39.89485714285714</v>
      </c>
      <c r="FE327">
        <v>1955.11</v>
      </c>
      <c r="FF327">
        <v>39.89857142857143</v>
      </c>
      <c r="FG327">
        <v>0</v>
      </c>
      <c r="FH327">
        <v>1679515678.6</v>
      </c>
      <c r="FI327">
        <v>0</v>
      </c>
      <c r="FJ327">
        <v>191.432</v>
      </c>
      <c r="FK327">
        <v>0.4985299273157662</v>
      </c>
      <c r="FL327">
        <v>59.80991451496322</v>
      </c>
      <c r="FM327">
        <v>3796.449230769232</v>
      </c>
      <c r="FN327">
        <v>15</v>
      </c>
      <c r="FO327">
        <v>0</v>
      </c>
      <c r="FP327" t="s">
        <v>431</v>
      </c>
      <c r="FQ327">
        <v>1679456443.1</v>
      </c>
      <c r="FR327">
        <v>1679456433.1</v>
      </c>
      <c r="FS327">
        <v>0</v>
      </c>
      <c r="FT327">
        <v>-0.109</v>
      </c>
      <c r="FU327">
        <v>0.019</v>
      </c>
      <c r="FV327">
        <v>-0.823</v>
      </c>
      <c r="FW327">
        <v>0.271</v>
      </c>
      <c r="FX327">
        <v>420</v>
      </c>
      <c r="FY327">
        <v>24</v>
      </c>
      <c r="FZ327">
        <v>0.71</v>
      </c>
      <c r="GA327">
        <v>0.25</v>
      </c>
      <c r="GB327">
        <v>23.02088780487805</v>
      </c>
      <c r="GC327">
        <v>2.730901045296205</v>
      </c>
      <c r="GD327">
        <v>0.275264822551313</v>
      </c>
      <c r="GE327">
        <v>0</v>
      </c>
      <c r="GF327">
        <v>0.3252950731707318</v>
      </c>
      <c r="GG327">
        <v>0.03625381881533136</v>
      </c>
      <c r="GH327">
        <v>0.003865850604599855</v>
      </c>
      <c r="GI327">
        <v>1</v>
      </c>
      <c r="GJ327">
        <v>1</v>
      </c>
      <c r="GK327">
        <v>2</v>
      </c>
      <c r="GL327" t="s">
        <v>432</v>
      </c>
      <c r="GM327">
        <v>3.10478</v>
      </c>
      <c r="GN327">
        <v>2.73529</v>
      </c>
      <c r="GO327">
        <v>0.0336701</v>
      </c>
      <c r="GP327">
        <v>0.0280019</v>
      </c>
      <c r="GQ327">
        <v>0.109015</v>
      </c>
      <c r="GR327">
        <v>0.109345</v>
      </c>
      <c r="GS327">
        <v>24915.5</v>
      </c>
      <c r="GT327">
        <v>24745</v>
      </c>
      <c r="GU327">
        <v>26319</v>
      </c>
      <c r="GV327">
        <v>25783</v>
      </c>
      <c r="GW327">
        <v>37624.9</v>
      </c>
      <c r="GX327">
        <v>35025.4</v>
      </c>
      <c r="GY327">
        <v>46052.5</v>
      </c>
      <c r="GZ327">
        <v>42578.7</v>
      </c>
      <c r="HA327">
        <v>1.9283</v>
      </c>
      <c r="HB327">
        <v>1.97635</v>
      </c>
      <c r="HC327">
        <v>0.126533</v>
      </c>
      <c r="HD327">
        <v>0</v>
      </c>
      <c r="HE327">
        <v>25.4466</v>
      </c>
      <c r="HF327">
        <v>999.9</v>
      </c>
      <c r="HG327">
        <v>54.8</v>
      </c>
      <c r="HH327">
        <v>29.3</v>
      </c>
      <c r="HI327">
        <v>24.9556</v>
      </c>
      <c r="HJ327">
        <v>60.4271</v>
      </c>
      <c r="HK327">
        <v>25.2123</v>
      </c>
      <c r="HL327">
        <v>1</v>
      </c>
      <c r="HM327">
        <v>-0.167673</v>
      </c>
      <c r="HN327">
        <v>0.040384</v>
      </c>
      <c r="HO327">
        <v>20.2768</v>
      </c>
      <c r="HP327">
        <v>5.21684</v>
      </c>
      <c r="HQ327">
        <v>11.9793</v>
      </c>
      <c r="HR327">
        <v>4.9648</v>
      </c>
      <c r="HS327">
        <v>3.2739</v>
      </c>
      <c r="HT327">
        <v>9999</v>
      </c>
      <c r="HU327">
        <v>9999</v>
      </c>
      <c r="HV327">
        <v>9999</v>
      </c>
      <c r="HW327">
        <v>937.6</v>
      </c>
      <c r="HX327">
        <v>1.86414</v>
      </c>
      <c r="HY327">
        <v>1.86012</v>
      </c>
      <c r="HZ327">
        <v>1.85835</v>
      </c>
      <c r="IA327">
        <v>1.85989</v>
      </c>
      <c r="IB327">
        <v>1.85989</v>
      </c>
      <c r="IC327">
        <v>1.85825</v>
      </c>
      <c r="ID327">
        <v>1.8573</v>
      </c>
      <c r="IE327">
        <v>1.85235</v>
      </c>
      <c r="IF327">
        <v>0</v>
      </c>
      <c r="IG327">
        <v>0</v>
      </c>
      <c r="IH327">
        <v>0</v>
      </c>
      <c r="II327">
        <v>0</v>
      </c>
      <c r="IJ327" t="s">
        <v>433</v>
      </c>
      <c r="IK327" t="s">
        <v>434</v>
      </c>
      <c r="IL327" t="s">
        <v>435</v>
      </c>
      <c r="IM327" t="s">
        <v>435</v>
      </c>
      <c r="IN327" t="s">
        <v>435</v>
      </c>
      <c r="IO327" t="s">
        <v>435</v>
      </c>
      <c r="IP327">
        <v>0</v>
      </c>
      <c r="IQ327">
        <v>100</v>
      </c>
      <c r="IR327">
        <v>100</v>
      </c>
      <c r="IS327">
        <v>-0.488</v>
      </c>
      <c r="IT327">
        <v>0.2991</v>
      </c>
      <c r="IU327">
        <v>-0.3228139330668147</v>
      </c>
      <c r="IV327">
        <v>-0.001399286051689175</v>
      </c>
      <c r="IW327">
        <v>1.297619083215453E-06</v>
      </c>
      <c r="IX327">
        <v>-4.997941095464379E-10</v>
      </c>
      <c r="IY327">
        <v>-0.005634625857734406</v>
      </c>
      <c r="IZ327">
        <v>-0.003512179546530375</v>
      </c>
      <c r="JA327">
        <v>0.0008073039280847738</v>
      </c>
      <c r="JB327">
        <v>-5.485301315548657E-06</v>
      </c>
      <c r="JC327">
        <v>2</v>
      </c>
      <c r="JD327">
        <v>1997</v>
      </c>
      <c r="JE327">
        <v>1</v>
      </c>
      <c r="JF327">
        <v>25</v>
      </c>
      <c r="JG327">
        <v>987.6</v>
      </c>
      <c r="JH327">
        <v>987.7</v>
      </c>
      <c r="JI327">
        <v>0.389404</v>
      </c>
      <c r="JJ327">
        <v>2.66235</v>
      </c>
      <c r="JK327">
        <v>1.49658</v>
      </c>
      <c r="JL327">
        <v>2.39258</v>
      </c>
      <c r="JM327">
        <v>1.54907</v>
      </c>
      <c r="JN327">
        <v>2.3938</v>
      </c>
      <c r="JO327">
        <v>34.5549</v>
      </c>
      <c r="JP327">
        <v>24.2013</v>
      </c>
      <c r="JQ327">
        <v>18</v>
      </c>
      <c r="JR327">
        <v>488.374</v>
      </c>
      <c r="JS327">
        <v>532.02</v>
      </c>
      <c r="JT327">
        <v>24.956</v>
      </c>
      <c r="JU327">
        <v>25.2463</v>
      </c>
      <c r="JV327">
        <v>29.9999</v>
      </c>
      <c r="JW327">
        <v>25.356</v>
      </c>
      <c r="JX327">
        <v>25.3146</v>
      </c>
      <c r="JY327">
        <v>7.81596</v>
      </c>
      <c r="JZ327">
        <v>2.20988</v>
      </c>
      <c r="KA327">
        <v>100</v>
      </c>
      <c r="KB327">
        <v>24.9449</v>
      </c>
      <c r="KC327">
        <v>85.4918</v>
      </c>
      <c r="KD327">
        <v>24.0639</v>
      </c>
      <c r="KE327">
        <v>100.616</v>
      </c>
      <c r="KF327">
        <v>101.015</v>
      </c>
    </row>
    <row r="328" spans="1:292">
      <c r="A328">
        <v>310</v>
      </c>
      <c r="B328">
        <v>1679515701.5</v>
      </c>
      <c r="C328">
        <v>7114</v>
      </c>
      <c r="D328" t="s">
        <v>1054</v>
      </c>
      <c r="E328" t="s">
        <v>1055</v>
      </c>
      <c r="F328">
        <v>5</v>
      </c>
      <c r="G328" t="s">
        <v>821</v>
      </c>
      <c r="H328">
        <v>1679515694</v>
      </c>
      <c r="I328">
        <f>(J328)/1000</f>
        <v>0</v>
      </c>
      <c r="J328">
        <f>IF(DO328, AM328, AG328)</f>
        <v>0</v>
      </c>
      <c r="K328">
        <f>IF(DO328, AH328, AF328)</f>
        <v>0</v>
      </c>
      <c r="L328">
        <f>DQ328 - IF(AT328&gt;1, K328*DK328*100.0/(AV328*EE328), 0)</f>
        <v>0</v>
      </c>
      <c r="M328">
        <f>((S328-I328/2)*L328-K328)/(S328+I328/2)</f>
        <v>0</v>
      </c>
      <c r="N328">
        <f>M328*(DX328+DY328)/1000.0</f>
        <v>0</v>
      </c>
      <c r="O328">
        <f>(DQ328 - IF(AT328&gt;1, K328*DK328*100.0/(AV328*EE328), 0))*(DX328+DY328)/1000.0</f>
        <v>0</v>
      </c>
      <c r="P328">
        <f>2.0/((1/R328-1/Q328)+SIGN(R328)*SQRT((1/R328-1/Q328)*(1/R328-1/Q328) + 4*DL328/((DL328+1)*(DL328+1))*(2*1/R328*1/Q328-1/Q328*1/Q328)))</f>
        <v>0</v>
      </c>
      <c r="Q328">
        <f>IF(LEFT(DM328,1)&lt;&gt;"0",IF(LEFT(DM328,1)="1",3.0,DN328),$D$5+$E$5*(EE328*DX328/($K$5*1000))+$F$5*(EE328*DX328/($K$5*1000))*MAX(MIN(DK328,$J$5),$I$5)*MAX(MIN(DK328,$J$5),$I$5)+$G$5*MAX(MIN(DK328,$J$5),$I$5)*(EE328*DX328/($K$5*1000))+$H$5*(EE328*DX328/($K$5*1000))*(EE328*DX328/($K$5*1000)))</f>
        <v>0</v>
      </c>
      <c r="R328">
        <f>I328*(1000-(1000*0.61365*exp(17.502*V328/(240.97+V328))/(DX328+DY328)+DS328)/2)/(1000*0.61365*exp(17.502*V328/(240.97+V328))/(DX328+DY328)-DS328)</f>
        <v>0</v>
      </c>
      <c r="S328">
        <f>1/((DL328+1)/(P328/1.6)+1/(Q328/1.37)) + DL328/((DL328+1)/(P328/1.6) + DL328/(Q328/1.37))</f>
        <v>0</v>
      </c>
      <c r="T328">
        <f>(DG328*DJ328)</f>
        <v>0</v>
      </c>
      <c r="U328">
        <f>(DZ328+(T328+2*0.95*5.67E-8*(((DZ328+$B$9)+273)^4-(DZ328+273)^4)-44100*I328)/(1.84*29.3*Q328+8*0.95*5.67E-8*(DZ328+273)^3))</f>
        <v>0</v>
      </c>
      <c r="V328">
        <f>($C$9*EA328+$D$9*EB328+$E$9*U328)</f>
        <v>0</v>
      </c>
      <c r="W328">
        <f>0.61365*exp(17.502*V328/(240.97+V328))</f>
        <v>0</v>
      </c>
      <c r="X328">
        <f>(Y328/Z328*100)</f>
        <v>0</v>
      </c>
      <c r="Y328">
        <f>DS328*(DX328+DY328)/1000</f>
        <v>0</v>
      </c>
      <c r="Z328">
        <f>0.61365*exp(17.502*DZ328/(240.97+DZ328))</f>
        <v>0</v>
      </c>
      <c r="AA328">
        <f>(W328-DS328*(DX328+DY328)/1000)</f>
        <v>0</v>
      </c>
      <c r="AB328">
        <f>(-I328*44100)</f>
        <v>0</v>
      </c>
      <c r="AC328">
        <f>2*29.3*Q328*0.92*(DZ328-V328)</f>
        <v>0</v>
      </c>
      <c r="AD328">
        <f>2*0.95*5.67E-8*(((DZ328+$B$9)+273)^4-(V328+273)^4)</f>
        <v>0</v>
      </c>
      <c r="AE328">
        <f>T328+AD328+AB328+AC328</f>
        <v>0</v>
      </c>
      <c r="AF328">
        <f>DW328*AT328*(DR328-DQ328*(1000-AT328*DT328)/(1000-AT328*DS328))/(100*DK328)</f>
        <v>0</v>
      </c>
      <c r="AG328">
        <f>1000*DW328*AT328*(DS328-DT328)/(100*DK328*(1000-AT328*DS328))</f>
        <v>0</v>
      </c>
      <c r="AH328">
        <f>(AI328 - AJ328 - DX328*1E3/(8.314*(DZ328+273.15)) * AL328/DW328 * AK328) * DW328/(100*DK328) * (1000 - DT328)/1000</f>
        <v>0</v>
      </c>
      <c r="AI328">
        <v>106.0887442752155</v>
      </c>
      <c r="AJ328">
        <v>121.2372363636363</v>
      </c>
      <c r="AK328">
        <v>-3.371698035265273</v>
      </c>
      <c r="AL328">
        <v>67.30913549146528</v>
      </c>
      <c r="AM328">
        <f>(AO328 - AN328 + DX328*1E3/(8.314*(DZ328+273.15)) * AQ328/DW328 * AP328) * DW328/(100*DK328) * 1000/(1000 - AO328)</f>
        <v>0</v>
      </c>
      <c r="AN328">
        <v>23.96274440669988</v>
      </c>
      <c r="AO328">
        <v>24.28896545454545</v>
      </c>
      <c r="AP328">
        <v>-5.371352446026632E-06</v>
      </c>
      <c r="AQ328">
        <v>94.11788988098148</v>
      </c>
      <c r="AR328">
        <v>0</v>
      </c>
      <c r="AS328">
        <v>0</v>
      </c>
      <c r="AT328">
        <f>IF(AR328*$H$15&gt;=AV328,1.0,(AV328/(AV328-AR328*$H$15)))</f>
        <v>0</v>
      </c>
      <c r="AU328">
        <f>(AT328-1)*100</f>
        <v>0</v>
      </c>
      <c r="AV328">
        <f>MAX(0,($B$15+$C$15*EE328)/(1+$D$15*EE328)*DX328/(DZ328+273)*$E$15)</f>
        <v>0</v>
      </c>
      <c r="AW328" t="s">
        <v>429</v>
      </c>
      <c r="AX328" t="s">
        <v>429</v>
      </c>
      <c r="AY328">
        <v>0</v>
      </c>
      <c r="AZ328">
        <v>0</v>
      </c>
      <c r="BA328">
        <f>1-AY328/AZ328</f>
        <v>0</v>
      </c>
      <c r="BB328">
        <v>0</v>
      </c>
      <c r="BC328" t="s">
        <v>429</v>
      </c>
      <c r="BD328" t="s">
        <v>429</v>
      </c>
      <c r="BE328">
        <v>0</v>
      </c>
      <c r="BF328">
        <v>0</v>
      </c>
      <c r="BG328">
        <f>1-BE328/BF328</f>
        <v>0</v>
      </c>
      <c r="BH328">
        <v>0.5</v>
      </c>
      <c r="BI328">
        <f>DH328</f>
        <v>0</v>
      </c>
      <c r="BJ328">
        <f>K328</f>
        <v>0</v>
      </c>
      <c r="BK328">
        <f>BG328*BH328*BI328</f>
        <v>0</v>
      </c>
      <c r="BL328">
        <f>(BJ328-BB328)/BI328</f>
        <v>0</v>
      </c>
      <c r="BM328">
        <f>(AZ328-BF328)/BF328</f>
        <v>0</v>
      </c>
      <c r="BN328">
        <f>AY328/(BA328+AY328/BF328)</f>
        <v>0</v>
      </c>
      <c r="BO328" t="s">
        <v>429</v>
      </c>
      <c r="BP328">
        <v>0</v>
      </c>
      <c r="BQ328">
        <f>IF(BP328&lt;&gt;0, BP328, BN328)</f>
        <v>0</v>
      </c>
      <c r="BR328">
        <f>1-BQ328/BF328</f>
        <v>0</v>
      </c>
      <c r="BS328">
        <f>(BF328-BE328)/(BF328-BQ328)</f>
        <v>0</v>
      </c>
      <c r="BT328">
        <f>(AZ328-BF328)/(AZ328-BQ328)</f>
        <v>0</v>
      </c>
      <c r="BU328">
        <f>(BF328-BE328)/(BF328-AY328)</f>
        <v>0</v>
      </c>
      <c r="BV328">
        <f>(AZ328-BF328)/(AZ328-AY328)</f>
        <v>0</v>
      </c>
      <c r="BW328">
        <f>(BS328*BQ328/BE328)</f>
        <v>0</v>
      </c>
      <c r="BX328">
        <f>(1-BW328)</f>
        <v>0</v>
      </c>
      <c r="DG328">
        <f>$B$13*EF328+$C$13*EG328+$F$13*ER328*(1-EU328)</f>
        <v>0</v>
      </c>
      <c r="DH328">
        <f>DG328*DI328</f>
        <v>0</v>
      </c>
      <c r="DI328">
        <f>($B$13*$D$11+$C$13*$D$11+$F$13*((FE328+EW328)/MAX(FE328+EW328+FF328, 0.1)*$I$11+FF328/MAX(FE328+EW328+FF328, 0.1)*$J$11))/($B$13+$C$13+$F$13)</f>
        <v>0</v>
      </c>
      <c r="DJ328">
        <f>($B$13*$K$11+$C$13*$K$11+$F$13*((FE328+EW328)/MAX(FE328+EW328+FF328, 0.1)*$P$11+FF328/MAX(FE328+EW328+FF328, 0.1)*$Q$11))/($B$13+$C$13+$F$13)</f>
        <v>0</v>
      </c>
      <c r="DK328">
        <v>2.18</v>
      </c>
      <c r="DL328">
        <v>0.5</v>
      </c>
      <c r="DM328" t="s">
        <v>430</v>
      </c>
      <c r="DN328">
        <v>2</v>
      </c>
      <c r="DO328" t="b">
        <v>1</v>
      </c>
      <c r="DP328">
        <v>1679515694</v>
      </c>
      <c r="DQ328">
        <v>141.3007777777778</v>
      </c>
      <c r="DR328">
        <v>117.9160074074074</v>
      </c>
      <c r="DS328">
        <v>24.29397037037037</v>
      </c>
      <c r="DT328">
        <v>23.96519259259259</v>
      </c>
      <c r="DU328">
        <v>141.7970740740741</v>
      </c>
      <c r="DV328">
        <v>23.99484814814815</v>
      </c>
      <c r="DW328">
        <v>500.0150740740741</v>
      </c>
      <c r="DX328">
        <v>89.8608851851852</v>
      </c>
      <c r="DY328">
        <v>0.1000320296296296</v>
      </c>
      <c r="DZ328">
        <v>26.36913703703704</v>
      </c>
      <c r="EA328">
        <v>27.51739999999999</v>
      </c>
      <c r="EB328">
        <v>999.9000000000001</v>
      </c>
      <c r="EC328">
        <v>0</v>
      </c>
      <c r="ED328">
        <v>0</v>
      </c>
      <c r="EE328">
        <v>9997.936666666666</v>
      </c>
      <c r="EF328">
        <v>0</v>
      </c>
      <c r="EG328">
        <v>12.46102962962963</v>
      </c>
      <c r="EH328">
        <v>23.38472592592593</v>
      </c>
      <c r="EI328">
        <v>144.819037037037</v>
      </c>
      <c r="EJ328">
        <v>120.8112518518519</v>
      </c>
      <c r="EK328">
        <v>0.328787037037037</v>
      </c>
      <c r="EL328">
        <v>117.9160074074074</v>
      </c>
      <c r="EM328">
        <v>23.96519259259259</v>
      </c>
      <c r="EN328">
        <v>2.183077777777778</v>
      </c>
      <c r="EO328">
        <v>2.153532592592593</v>
      </c>
      <c r="EP328">
        <v>18.83866296296297</v>
      </c>
      <c r="EQ328">
        <v>18.62077407407407</v>
      </c>
      <c r="ER328">
        <v>1999.98</v>
      </c>
      <c r="ES328">
        <v>0.9800018888888888</v>
      </c>
      <c r="ET328">
        <v>0.01999771481481481</v>
      </c>
      <c r="EU328">
        <v>0</v>
      </c>
      <c r="EV328">
        <v>191.6583703703704</v>
      </c>
      <c r="EW328">
        <v>5.00078</v>
      </c>
      <c r="EX328">
        <v>3801.712222222222</v>
      </c>
      <c r="EY328">
        <v>16379.48518518518</v>
      </c>
      <c r="EZ328">
        <v>38.45114814814815</v>
      </c>
      <c r="FA328">
        <v>39.82837037037037</v>
      </c>
      <c r="FB328">
        <v>39.09007407407407</v>
      </c>
      <c r="FC328">
        <v>39.77981481481481</v>
      </c>
      <c r="FD328">
        <v>39.99748148148147</v>
      </c>
      <c r="FE328">
        <v>1955.08037037037</v>
      </c>
      <c r="FF328">
        <v>39.89518518518519</v>
      </c>
      <c r="FG328">
        <v>0</v>
      </c>
      <c r="FH328">
        <v>1679515684</v>
      </c>
      <c r="FI328">
        <v>0</v>
      </c>
      <c r="FJ328">
        <v>191.65004</v>
      </c>
      <c r="FK328">
        <v>3.130923075024026</v>
      </c>
      <c r="FL328">
        <v>61.89076912898874</v>
      </c>
      <c r="FM328">
        <v>3802.1836</v>
      </c>
      <c r="FN328">
        <v>15</v>
      </c>
      <c r="FO328">
        <v>0</v>
      </c>
      <c r="FP328" t="s">
        <v>431</v>
      </c>
      <c r="FQ328">
        <v>1679456443.1</v>
      </c>
      <c r="FR328">
        <v>1679456433.1</v>
      </c>
      <c r="FS328">
        <v>0</v>
      </c>
      <c r="FT328">
        <v>-0.109</v>
      </c>
      <c r="FU328">
        <v>0.019</v>
      </c>
      <c r="FV328">
        <v>-0.823</v>
      </c>
      <c r="FW328">
        <v>0.271</v>
      </c>
      <c r="FX328">
        <v>420</v>
      </c>
      <c r="FY328">
        <v>24</v>
      </c>
      <c r="FZ328">
        <v>0.71</v>
      </c>
      <c r="GA328">
        <v>0.25</v>
      </c>
      <c r="GB328">
        <v>23.23221707317073</v>
      </c>
      <c r="GC328">
        <v>2.572379790940769</v>
      </c>
      <c r="GD328">
        <v>0.2622352954815804</v>
      </c>
      <c r="GE328">
        <v>0</v>
      </c>
      <c r="GF328">
        <v>0.3272180731707317</v>
      </c>
      <c r="GG328">
        <v>0.02085455749128914</v>
      </c>
      <c r="GH328">
        <v>0.002882573320119636</v>
      </c>
      <c r="GI328">
        <v>1</v>
      </c>
      <c r="GJ328">
        <v>1</v>
      </c>
      <c r="GK328">
        <v>2</v>
      </c>
      <c r="GL328" t="s">
        <v>432</v>
      </c>
      <c r="GM328">
        <v>3.1046</v>
      </c>
      <c r="GN328">
        <v>2.73539</v>
      </c>
      <c r="GO328">
        <v>0.0298194</v>
      </c>
      <c r="GP328">
        <v>0.0239985</v>
      </c>
      <c r="GQ328">
        <v>0.109001</v>
      </c>
      <c r="GR328">
        <v>0.109333</v>
      </c>
      <c r="GS328">
        <v>25014.9</v>
      </c>
      <c r="GT328">
        <v>24847.1</v>
      </c>
      <c r="GU328">
        <v>26319.1</v>
      </c>
      <c r="GV328">
        <v>25783.1</v>
      </c>
      <c r="GW328">
        <v>37625</v>
      </c>
      <c r="GX328">
        <v>35025.5</v>
      </c>
      <c r="GY328">
        <v>46052.5</v>
      </c>
      <c r="GZ328">
        <v>42578.7</v>
      </c>
      <c r="HA328">
        <v>1.9286</v>
      </c>
      <c r="HB328">
        <v>1.97655</v>
      </c>
      <c r="HC328">
        <v>0.126205</v>
      </c>
      <c r="HD328">
        <v>0</v>
      </c>
      <c r="HE328">
        <v>25.4466</v>
      </c>
      <c r="HF328">
        <v>999.9</v>
      </c>
      <c r="HG328">
        <v>54.8</v>
      </c>
      <c r="HH328">
        <v>29.3</v>
      </c>
      <c r="HI328">
        <v>24.9556</v>
      </c>
      <c r="HJ328">
        <v>61.0671</v>
      </c>
      <c r="HK328">
        <v>25.4928</v>
      </c>
      <c r="HL328">
        <v>1</v>
      </c>
      <c r="HM328">
        <v>-0.168234</v>
      </c>
      <c r="HN328">
        <v>0.0383932</v>
      </c>
      <c r="HO328">
        <v>20.2768</v>
      </c>
      <c r="HP328">
        <v>5.21639</v>
      </c>
      <c r="HQ328">
        <v>11.9797</v>
      </c>
      <c r="HR328">
        <v>4.9648</v>
      </c>
      <c r="HS328">
        <v>3.27387</v>
      </c>
      <c r="HT328">
        <v>9999</v>
      </c>
      <c r="HU328">
        <v>9999</v>
      </c>
      <c r="HV328">
        <v>9999</v>
      </c>
      <c r="HW328">
        <v>937.6</v>
      </c>
      <c r="HX328">
        <v>1.86415</v>
      </c>
      <c r="HY328">
        <v>1.8601</v>
      </c>
      <c r="HZ328">
        <v>1.85835</v>
      </c>
      <c r="IA328">
        <v>1.85989</v>
      </c>
      <c r="IB328">
        <v>1.85989</v>
      </c>
      <c r="IC328">
        <v>1.85824</v>
      </c>
      <c r="ID328">
        <v>1.8573</v>
      </c>
      <c r="IE328">
        <v>1.85236</v>
      </c>
      <c r="IF328">
        <v>0</v>
      </c>
      <c r="IG328">
        <v>0</v>
      </c>
      <c r="IH328">
        <v>0</v>
      </c>
      <c r="II328">
        <v>0</v>
      </c>
      <c r="IJ328" t="s">
        <v>433</v>
      </c>
      <c r="IK328" t="s">
        <v>434</v>
      </c>
      <c r="IL328" t="s">
        <v>435</v>
      </c>
      <c r="IM328" t="s">
        <v>435</v>
      </c>
      <c r="IN328" t="s">
        <v>435</v>
      </c>
      <c r="IO328" t="s">
        <v>435</v>
      </c>
      <c r="IP328">
        <v>0</v>
      </c>
      <c r="IQ328">
        <v>100</v>
      </c>
      <c r="IR328">
        <v>100</v>
      </c>
      <c r="IS328">
        <v>-0.47</v>
      </c>
      <c r="IT328">
        <v>0.299</v>
      </c>
      <c r="IU328">
        <v>-0.3228139330668147</v>
      </c>
      <c r="IV328">
        <v>-0.001399286051689175</v>
      </c>
      <c r="IW328">
        <v>1.297619083215453E-06</v>
      </c>
      <c r="IX328">
        <v>-4.997941095464379E-10</v>
      </c>
      <c r="IY328">
        <v>-0.005634625857734406</v>
      </c>
      <c r="IZ328">
        <v>-0.003512179546530375</v>
      </c>
      <c r="JA328">
        <v>0.0008073039280847738</v>
      </c>
      <c r="JB328">
        <v>-5.485301315548657E-06</v>
      </c>
      <c r="JC328">
        <v>2</v>
      </c>
      <c r="JD328">
        <v>1997</v>
      </c>
      <c r="JE328">
        <v>1</v>
      </c>
      <c r="JF328">
        <v>25</v>
      </c>
      <c r="JG328">
        <v>987.6</v>
      </c>
      <c r="JH328">
        <v>987.8</v>
      </c>
      <c r="JI328">
        <v>0.345459</v>
      </c>
      <c r="JJ328">
        <v>2.677</v>
      </c>
      <c r="JK328">
        <v>1.49658</v>
      </c>
      <c r="JL328">
        <v>2.39258</v>
      </c>
      <c r="JM328">
        <v>1.54907</v>
      </c>
      <c r="JN328">
        <v>2.39136</v>
      </c>
      <c r="JO328">
        <v>34.5549</v>
      </c>
      <c r="JP328">
        <v>24.2013</v>
      </c>
      <c r="JQ328">
        <v>18</v>
      </c>
      <c r="JR328">
        <v>488.546</v>
      </c>
      <c r="JS328">
        <v>532.136</v>
      </c>
      <c r="JT328">
        <v>24.9333</v>
      </c>
      <c r="JU328">
        <v>25.2448</v>
      </c>
      <c r="JV328">
        <v>29.9999</v>
      </c>
      <c r="JW328">
        <v>25.356</v>
      </c>
      <c r="JX328">
        <v>25.3124</v>
      </c>
      <c r="JY328">
        <v>6.93997</v>
      </c>
      <c r="JZ328">
        <v>1.91602</v>
      </c>
      <c r="KA328">
        <v>100</v>
      </c>
      <c r="KB328">
        <v>24.9293</v>
      </c>
      <c r="KC328">
        <v>65.41459999999999</v>
      </c>
      <c r="KD328">
        <v>24.0686</v>
      </c>
      <c r="KE328">
        <v>100.616</v>
      </c>
      <c r="KF328">
        <v>101.015</v>
      </c>
    </row>
    <row r="329" spans="1:292">
      <c r="A329">
        <v>311</v>
      </c>
      <c r="B329">
        <v>1679515706.5</v>
      </c>
      <c r="C329">
        <v>7119</v>
      </c>
      <c r="D329" t="s">
        <v>1056</v>
      </c>
      <c r="E329" t="s">
        <v>1057</v>
      </c>
      <c r="F329">
        <v>5</v>
      </c>
      <c r="G329" t="s">
        <v>821</v>
      </c>
      <c r="H329">
        <v>1679515698.714286</v>
      </c>
      <c r="I329">
        <f>(J329)/1000</f>
        <v>0</v>
      </c>
      <c r="J329">
        <f>IF(DO329, AM329, AG329)</f>
        <v>0</v>
      </c>
      <c r="K329">
        <f>IF(DO329, AH329, AF329)</f>
        <v>0</v>
      </c>
      <c r="L329">
        <f>DQ329 - IF(AT329&gt;1, K329*DK329*100.0/(AV329*EE329), 0)</f>
        <v>0</v>
      </c>
      <c r="M329">
        <f>((S329-I329/2)*L329-K329)/(S329+I329/2)</f>
        <v>0</v>
      </c>
      <c r="N329">
        <f>M329*(DX329+DY329)/1000.0</f>
        <v>0</v>
      </c>
      <c r="O329">
        <f>(DQ329 - IF(AT329&gt;1, K329*DK329*100.0/(AV329*EE329), 0))*(DX329+DY329)/1000.0</f>
        <v>0</v>
      </c>
      <c r="P329">
        <f>2.0/((1/R329-1/Q329)+SIGN(R329)*SQRT((1/R329-1/Q329)*(1/R329-1/Q329) + 4*DL329/((DL329+1)*(DL329+1))*(2*1/R329*1/Q329-1/Q329*1/Q329)))</f>
        <v>0</v>
      </c>
      <c r="Q329">
        <f>IF(LEFT(DM329,1)&lt;&gt;"0",IF(LEFT(DM329,1)="1",3.0,DN329),$D$5+$E$5*(EE329*DX329/($K$5*1000))+$F$5*(EE329*DX329/($K$5*1000))*MAX(MIN(DK329,$J$5),$I$5)*MAX(MIN(DK329,$J$5),$I$5)+$G$5*MAX(MIN(DK329,$J$5),$I$5)*(EE329*DX329/($K$5*1000))+$H$5*(EE329*DX329/($K$5*1000))*(EE329*DX329/($K$5*1000)))</f>
        <v>0</v>
      </c>
      <c r="R329">
        <f>I329*(1000-(1000*0.61365*exp(17.502*V329/(240.97+V329))/(DX329+DY329)+DS329)/2)/(1000*0.61365*exp(17.502*V329/(240.97+V329))/(DX329+DY329)-DS329)</f>
        <v>0</v>
      </c>
      <c r="S329">
        <f>1/((DL329+1)/(P329/1.6)+1/(Q329/1.37)) + DL329/((DL329+1)/(P329/1.6) + DL329/(Q329/1.37))</f>
        <v>0</v>
      </c>
      <c r="T329">
        <f>(DG329*DJ329)</f>
        <v>0</v>
      </c>
      <c r="U329">
        <f>(DZ329+(T329+2*0.95*5.67E-8*(((DZ329+$B$9)+273)^4-(DZ329+273)^4)-44100*I329)/(1.84*29.3*Q329+8*0.95*5.67E-8*(DZ329+273)^3))</f>
        <v>0</v>
      </c>
      <c r="V329">
        <f>($C$9*EA329+$D$9*EB329+$E$9*U329)</f>
        <v>0</v>
      </c>
      <c r="W329">
        <f>0.61365*exp(17.502*V329/(240.97+V329))</f>
        <v>0</v>
      </c>
      <c r="X329">
        <f>(Y329/Z329*100)</f>
        <v>0</v>
      </c>
      <c r="Y329">
        <f>DS329*(DX329+DY329)/1000</f>
        <v>0</v>
      </c>
      <c r="Z329">
        <f>0.61365*exp(17.502*DZ329/(240.97+DZ329))</f>
        <v>0</v>
      </c>
      <c r="AA329">
        <f>(W329-DS329*(DX329+DY329)/1000)</f>
        <v>0</v>
      </c>
      <c r="AB329">
        <f>(-I329*44100)</f>
        <v>0</v>
      </c>
      <c r="AC329">
        <f>2*29.3*Q329*0.92*(DZ329-V329)</f>
        <v>0</v>
      </c>
      <c r="AD329">
        <f>2*0.95*5.67E-8*(((DZ329+$B$9)+273)^4-(V329+273)^4)</f>
        <v>0</v>
      </c>
      <c r="AE329">
        <f>T329+AD329+AB329+AC329</f>
        <v>0</v>
      </c>
      <c r="AF329">
        <f>DW329*AT329*(DR329-DQ329*(1000-AT329*DT329)/(1000-AT329*DS329))/(100*DK329)</f>
        <v>0</v>
      </c>
      <c r="AG329">
        <f>1000*DW329*AT329*(DS329-DT329)/(100*DK329*(1000-AT329*DS329))</f>
        <v>0</v>
      </c>
      <c r="AH329">
        <f>(AI329 - AJ329 - DX329*1E3/(8.314*(DZ329+273.15)) * AL329/DW329 * AK329) * DW329/(100*DK329) * (1000 - DT329)/1000</f>
        <v>0</v>
      </c>
      <c r="AI329">
        <v>88.98667668329995</v>
      </c>
      <c r="AJ329">
        <v>104.3652969696969</v>
      </c>
      <c r="AK329">
        <v>-3.379834883652577</v>
      </c>
      <c r="AL329">
        <v>67.30913549146528</v>
      </c>
      <c r="AM329">
        <f>(AO329 - AN329 + DX329*1E3/(8.314*(DZ329+273.15)) * AQ329/DW329 * AP329) * DW329/(100*DK329) * 1000/(1000 - AO329)</f>
        <v>0</v>
      </c>
      <c r="AN329">
        <v>23.95832130980104</v>
      </c>
      <c r="AO329">
        <v>24.28494606060605</v>
      </c>
      <c r="AP329">
        <v>-5.248353691688176E-06</v>
      </c>
      <c r="AQ329">
        <v>94.11788988098148</v>
      </c>
      <c r="AR329">
        <v>0</v>
      </c>
      <c r="AS329">
        <v>0</v>
      </c>
      <c r="AT329">
        <f>IF(AR329*$H$15&gt;=AV329,1.0,(AV329/(AV329-AR329*$H$15)))</f>
        <v>0</v>
      </c>
      <c r="AU329">
        <f>(AT329-1)*100</f>
        <v>0</v>
      </c>
      <c r="AV329">
        <f>MAX(0,($B$15+$C$15*EE329)/(1+$D$15*EE329)*DX329/(DZ329+273)*$E$15)</f>
        <v>0</v>
      </c>
      <c r="AW329" t="s">
        <v>429</v>
      </c>
      <c r="AX329" t="s">
        <v>429</v>
      </c>
      <c r="AY329">
        <v>0</v>
      </c>
      <c r="AZ329">
        <v>0</v>
      </c>
      <c r="BA329">
        <f>1-AY329/AZ329</f>
        <v>0</v>
      </c>
      <c r="BB329">
        <v>0</v>
      </c>
      <c r="BC329" t="s">
        <v>429</v>
      </c>
      <c r="BD329" t="s">
        <v>429</v>
      </c>
      <c r="BE329">
        <v>0</v>
      </c>
      <c r="BF329">
        <v>0</v>
      </c>
      <c r="BG329">
        <f>1-BE329/BF329</f>
        <v>0</v>
      </c>
      <c r="BH329">
        <v>0.5</v>
      </c>
      <c r="BI329">
        <f>DH329</f>
        <v>0</v>
      </c>
      <c r="BJ329">
        <f>K329</f>
        <v>0</v>
      </c>
      <c r="BK329">
        <f>BG329*BH329*BI329</f>
        <v>0</v>
      </c>
      <c r="BL329">
        <f>(BJ329-BB329)/BI329</f>
        <v>0</v>
      </c>
      <c r="BM329">
        <f>(AZ329-BF329)/BF329</f>
        <v>0</v>
      </c>
      <c r="BN329">
        <f>AY329/(BA329+AY329/BF329)</f>
        <v>0</v>
      </c>
      <c r="BO329" t="s">
        <v>429</v>
      </c>
      <c r="BP329">
        <v>0</v>
      </c>
      <c r="BQ329">
        <f>IF(BP329&lt;&gt;0, BP329, BN329)</f>
        <v>0</v>
      </c>
      <c r="BR329">
        <f>1-BQ329/BF329</f>
        <v>0</v>
      </c>
      <c r="BS329">
        <f>(BF329-BE329)/(BF329-BQ329)</f>
        <v>0</v>
      </c>
      <c r="BT329">
        <f>(AZ329-BF329)/(AZ329-BQ329)</f>
        <v>0</v>
      </c>
      <c r="BU329">
        <f>(BF329-BE329)/(BF329-AY329)</f>
        <v>0</v>
      </c>
      <c r="BV329">
        <f>(AZ329-BF329)/(AZ329-AY329)</f>
        <v>0</v>
      </c>
      <c r="BW329">
        <f>(BS329*BQ329/BE329)</f>
        <v>0</v>
      </c>
      <c r="BX329">
        <f>(1-BW329)</f>
        <v>0</v>
      </c>
      <c r="DG329">
        <f>$B$13*EF329+$C$13*EG329+$F$13*ER329*(1-EU329)</f>
        <v>0</v>
      </c>
      <c r="DH329">
        <f>DG329*DI329</f>
        <v>0</v>
      </c>
      <c r="DI329">
        <f>($B$13*$D$11+$C$13*$D$11+$F$13*((FE329+EW329)/MAX(FE329+EW329+FF329, 0.1)*$I$11+FF329/MAX(FE329+EW329+FF329, 0.1)*$J$11))/($B$13+$C$13+$F$13)</f>
        <v>0</v>
      </c>
      <c r="DJ329">
        <f>($B$13*$K$11+$C$13*$K$11+$F$13*((FE329+EW329)/MAX(FE329+EW329+FF329, 0.1)*$P$11+FF329/MAX(FE329+EW329+FF329, 0.1)*$Q$11))/($B$13+$C$13+$F$13)</f>
        <v>0</v>
      </c>
      <c r="DK329">
        <v>2.18</v>
      </c>
      <c r="DL329">
        <v>0.5</v>
      </c>
      <c r="DM329" t="s">
        <v>430</v>
      </c>
      <c r="DN329">
        <v>2</v>
      </c>
      <c r="DO329" t="b">
        <v>1</v>
      </c>
      <c r="DP329">
        <v>1679515698.714286</v>
      </c>
      <c r="DQ329">
        <v>125.8148928571429</v>
      </c>
      <c r="DR329">
        <v>102.2248571428571</v>
      </c>
      <c r="DS329">
        <v>24.29105714285714</v>
      </c>
      <c r="DT329">
        <v>23.96247857142857</v>
      </c>
      <c r="DU329">
        <v>126.2943928571429</v>
      </c>
      <c r="DV329">
        <v>23.99200714285714</v>
      </c>
      <c r="DW329">
        <v>499.9978928571428</v>
      </c>
      <c r="DX329">
        <v>89.86070714285712</v>
      </c>
      <c r="DY329">
        <v>0.1000090928571429</v>
      </c>
      <c r="DZ329">
        <v>26.37078214285714</v>
      </c>
      <c r="EA329">
        <v>27.51526785714286</v>
      </c>
      <c r="EB329">
        <v>999.9000000000002</v>
      </c>
      <c r="EC329">
        <v>0</v>
      </c>
      <c r="ED329">
        <v>0</v>
      </c>
      <c r="EE329">
        <v>10002.20607142857</v>
      </c>
      <c r="EF329">
        <v>0</v>
      </c>
      <c r="EG329">
        <v>12.45779642857143</v>
      </c>
      <c r="EH329">
        <v>23.58999285714286</v>
      </c>
      <c r="EI329">
        <v>128.9472142857143</v>
      </c>
      <c r="EJ329">
        <v>104.7345428571429</v>
      </c>
      <c r="EK329">
        <v>0.3285882142857143</v>
      </c>
      <c r="EL329">
        <v>102.2248571428571</v>
      </c>
      <c r="EM329">
        <v>23.96247857142857</v>
      </c>
      <c r="EN329">
        <v>2.182812142857143</v>
      </c>
      <c r="EO329">
        <v>2.153285</v>
      </c>
      <c r="EP329">
        <v>18.83671071428572</v>
      </c>
      <c r="EQ329">
        <v>18.61892857142857</v>
      </c>
      <c r="ER329">
        <v>1999.98</v>
      </c>
      <c r="ES329">
        <v>0.9800024285714285</v>
      </c>
      <c r="ET329">
        <v>0.019997175</v>
      </c>
      <c r="EU329">
        <v>0</v>
      </c>
      <c r="EV329">
        <v>191.8103571428571</v>
      </c>
      <c r="EW329">
        <v>5.00078</v>
      </c>
      <c r="EX329">
        <v>3806.784642857143</v>
      </c>
      <c r="EY329">
        <v>16379.48928571428</v>
      </c>
      <c r="EZ329">
        <v>38.52885714285714</v>
      </c>
      <c r="FA329">
        <v>39.91714285714285</v>
      </c>
      <c r="FB329">
        <v>39.19842857142856</v>
      </c>
      <c r="FC329">
        <v>39.90821428571428</v>
      </c>
      <c r="FD329">
        <v>40.07121428571428</v>
      </c>
      <c r="FE329">
        <v>1955.083571428572</v>
      </c>
      <c r="FF329">
        <v>39.89214285714286</v>
      </c>
      <c r="FG329">
        <v>0</v>
      </c>
      <c r="FH329">
        <v>1679515688.8</v>
      </c>
      <c r="FI329">
        <v>0</v>
      </c>
      <c r="FJ329">
        <v>191.85264</v>
      </c>
      <c r="FK329">
        <v>3.615615387792964</v>
      </c>
      <c r="FL329">
        <v>64.60307701803302</v>
      </c>
      <c r="FM329">
        <v>3807.3648</v>
      </c>
      <c r="FN329">
        <v>15</v>
      </c>
      <c r="FO329">
        <v>0</v>
      </c>
      <c r="FP329" t="s">
        <v>431</v>
      </c>
      <c r="FQ329">
        <v>1679456443.1</v>
      </c>
      <c r="FR329">
        <v>1679456433.1</v>
      </c>
      <c r="FS329">
        <v>0</v>
      </c>
      <c r="FT329">
        <v>-0.109</v>
      </c>
      <c r="FU329">
        <v>0.019</v>
      </c>
      <c r="FV329">
        <v>-0.823</v>
      </c>
      <c r="FW329">
        <v>0.271</v>
      </c>
      <c r="FX329">
        <v>420</v>
      </c>
      <c r="FY329">
        <v>24</v>
      </c>
      <c r="FZ329">
        <v>0.71</v>
      </c>
      <c r="GA329">
        <v>0.25</v>
      </c>
      <c r="GB329">
        <v>23.4907925</v>
      </c>
      <c r="GC329">
        <v>2.508595497185717</v>
      </c>
      <c r="GD329">
        <v>0.2501229851368121</v>
      </c>
      <c r="GE329">
        <v>0</v>
      </c>
      <c r="GF329">
        <v>0.32870625</v>
      </c>
      <c r="GG329">
        <v>-0.002479046904315619</v>
      </c>
      <c r="GH329">
        <v>0.001001503163998994</v>
      </c>
      <c r="GI329">
        <v>1</v>
      </c>
      <c r="GJ329">
        <v>1</v>
      </c>
      <c r="GK329">
        <v>2</v>
      </c>
      <c r="GL329" t="s">
        <v>432</v>
      </c>
      <c r="GM329">
        <v>3.1047</v>
      </c>
      <c r="GN329">
        <v>2.7357</v>
      </c>
      <c r="GO329">
        <v>0.0258683</v>
      </c>
      <c r="GP329">
        <v>0.0198316</v>
      </c>
      <c r="GQ329">
        <v>0.108986</v>
      </c>
      <c r="GR329">
        <v>0.10933</v>
      </c>
      <c r="GS329">
        <v>25116.8</v>
      </c>
      <c r="GT329">
        <v>24953.3</v>
      </c>
      <c r="GU329">
        <v>26319.1</v>
      </c>
      <c r="GV329">
        <v>25783</v>
      </c>
      <c r="GW329">
        <v>37625.3</v>
      </c>
      <c r="GX329">
        <v>35025</v>
      </c>
      <c r="GY329">
        <v>46052.6</v>
      </c>
      <c r="GZ329">
        <v>42578.6</v>
      </c>
      <c r="HA329">
        <v>1.92848</v>
      </c>
      <c r="HB329">
        <v>1.97648</v>
      </c>
      <c r="HC329">
        <v>0.127271</v>
      </c>
      <c r="HD329">
        <v>0</v>
      </c>
      <c r="HE329">
        <v>25.4439</v>
      </c>
      <c r="HF329">
        <v>999.9</v>
      </c>
      <c r="HG329">
        <v>54.8</v>
      </c>
      <c r="HH329">
        <v>29.3</v>
      </c>
      <c r="HI329">
        <v>24.9558</v>
      </c>
      <c r="HJ329">
        <v>60.7471</v>
      </c>
      <c r="HK329">
        <v>25.2885</v>
      </c>
      <c r="HL329">
        <v>1</v>
      </c>
      <c r="HM329">
        <v>-0.168117</v>
      </c>
      <c r="HN329">
        <v>0.0182789</v>
      </c>
      <c r="HO329">
        <v>20.2774</v>
      </c>
      <c r="HP329">
        <v>5.21624</v>
      </c>
      <c r="HQ329">
        <v>11.979</v>
      </c>
      <c r="HR329">
        <v>4.96465</v>
      </c>
      <c r="HS329">
        <v>3.27387</v>
      </c>
      <c r="HT329">
        <v>9999</v>
      </c>
      <c r="HU329">
        <v>9999</v>
      </c>
      <c r="HV329">
        <v>9999</v>
      </c>
      <c r="HW329">
        <v>937.6</v>
      </c>
      <c r="HX329">
        <v>1.86416</v>
      </c>
      <c r="HY329">
        <v>1.86008</v>
      </c>
      <c r="HZ329">
        <v>1.85832</v>
      </c>
      <c r="IA329">
        <v>1.85988</v>
      </c>
      <c r="IB329">
        <v>1.85989</v>
      </c>
      <c r="IC329">
        <v>1.85823</v>
      </c>
      <c r="ID329">
        <v>1.85731</v>
      </c>
      <c r="IE329">
        <v>1.85233</v>
      </c>
      <c r="IF329">
        <v>0</v>
      </c>
      <c r="IG329">
        <v>0</v>
      </c>
      <c r="IH329">
        <v>0</v>
      </c>
      <c r="II329">
        <v>0</v>
      </c>
      <c r="IJ329" t="s">
        <v>433</v>
      </c>
      <c r="IK329" t="s">
        <v>434</v>
      </c>
      <c r="IL329" t="s">
        <v>435</v>
      </c>
      <c r="IM329" t="s">
        <v>435</v>
      </c>
      <c r="IN329" t="s">
        <v>435</v>
      </c>
      <c r="IO329" t="s">
        <v>435</v>
      </c>
      <c r="IP329">
        <v>0</v>
      </c>
      <c r="IQ329">
        <v>100</v>
      </c>
      <c r="IR329">
        <v>100</v>
      </c>
      <c r="IS329">
        <v>-0.451</v>
      </c>
      <c r="IT329">
        <v>0.2989</v>
      </c>
      <c r="IU329">
        <v>-0.3228139330668147</v>
      </c>
      <c r="IV329">
        <v>-0.001399286051689175</v>
      </c>
      <c r="IW329">
        <v>1.297619083215453E-06</v>
      </c>
      <c r="IX329">
        <v>-4.997941095464379E-10</v>
      </c>
      <c r="IY329">
        <v>-0.005634625857734406</v>
      </c>
      <c r="IZ329">
        <v>-0.003512179546530375</v>
      </c>
      <c r="JA329">
        <v>0.0008073039280847738</v>
      </c>
      <c r="JB329">
        <v>-5.485301315548657E-06</v>
      </c>
      <c r="JC329">
        <v>2</v>
      </c>
      <c r="JD329">
        <v>1997</v>
      </c>
      <c r="JE329">
        <v>1</v>
      </c>
      <c r="JF329">
        <v>25</v>
      </c>
      <c r="JG329">
        <v>987.7</v>
      </c>
      <c r="JH329">
        <v>987.9</v>
      </c>
      <c r="JI329">
        <v>0.305176</v>
      </c>
      <c r="JJ329">
        <v>2.677</v>
      </c>
      <c r="JK329">
        <v>1.49658</v>
      </c>
      <c r="JL329">
        <v>2.39258</v>
      </c>
      <c r="JM329">
        <v>1.54907</v>
      </c>
      <c r="JN329">
        <v>2.40601</v>
      </c>
      <c r="JO329">
        <v>34.5549</v>
      </c>
      <c r="JP329">
        <v>24.2013</v>
      </c>
      <c r="JQ329">
        <v>18</v>
      </c>
      <c r="JR329">
        <v>488.475</v>
      </c>
      <c r="JS329">
        <v>532.0839999999999</v>
      </c>
      <c r="JT329">
        <v>24.9183</v>
      </c>
      <c r="JU329">
        <v>25.2448</v>
      </c>
      <c r="JV329">
        <v>30</v>
      </c>
      <c r="JW329">
        <v>25.356</v>
      </c>
      <c r="JX329">
        <v>25.3124</v>
      </c>
      <c r="JY329">
        <v>6.14454</v>
      </c>
      <c r="JZ329">
        <v>1.62586</v>
      </c>
      <c r="KA329">
        <v>100</v>
      </c>
      <c r="KB329">
        <v>24.9193</v>
      </c>
      <c r="KC329">
        <v>52.0288</v>
      </c>
      <c r="KD329">
        <v>24.079</v>
      </c>
      <c r="KE329">
        <v>100.616</v>
      </c>
      <c r="KF329">
        <v>101.015</v>
      </c>
    </row>
    <row r="330" spans="1:292">
      <c r="A330">
        <v>312</v>
      </c>
      <c r="B330">
        <v>1679515711.5</v>
      </c>
      <c r="C330">
        <v>7124</v>
      </c>
      <c r="D330" t="s">
        <v>1058</v>
      </c>
      <c r="E330" t="s">
        <v>1059</v>
      </c>
      <c r="F330">
        <v>5</v>
      </c>
      <c r="G330" t="s">
        <v>821</v>
      </c>
      <c r="H330">
        <v>1679515704</v>
      </c>
      <c r="I330">
        <f>(J330)/1000</f>
        <v>0</v>
      </c>
      <c r="J330">
        <f>IF(DO330, AM330, AG330)</f>
        <v>0</v>
      </c>
      <c r="K330">
        <f>IF(DO330, AH330, AF330)</f>
        <v>0</v>
      </c>
      <c r="L330">
        <f>DQ330 - IF(AT330&gt;1, K330*DK330*100.0/(AV330*EE330), 0)</f>
        <v>0</v>
      </c>
      <c r="M330">
        <f>((S330-I330/2)*L330-K330)/(S330+I330/2)</f>
        <v>0</v>
      </c>
      <c r="N330">
        <f>M330*(DX330+DY330)/1000.0</f>
        <v>0</v>
      </c>
      <c r="O330">
        <f>(DQ330 - IF(AT330&gt;1, K330*DK330*100.0/(AV330*EE330), 0))*(DX330+DY330)/1000.0</f>
        <v>0</v>
      </c>
      <c r="P330">
        <f>2.0/((1/R330-1/Q330)+SIGN(R330)*SQRT((1/R330-1/Q330)*(1/R330-1/Q330) + 4*DL330/((DL330+1)*(DL330+1))*(2*1/R330*1/Q330-1/Q330*1/Q330)))</f>
        <v>0</v>
      </c>
      <c r="Q330">
        <f>IF(LEFT(DM330,1)&lt;&gt;"0",IF(LEFT(DM330,1)="1",3.0,DN330),$D$5+$E$5*(EE330*DX330/($K$5*1000))+$F$5*(EE330*DX330/($K$5*1000))*MAX(MIN(DK330,$J$5),$I$5)*MAX(MIN(DK330,$J$5),$I$5)+$G$5*MAX(MIN(DK330,$J$5),$I$5)*(EE330*DX330/($K$5*1000))+$H$5*(EE330*DX330/($K$5*1000))*(EE330*DX330/($K$5*1000)))</f>
        <v>0</v>
      </c>
      <c r="R330">
        <f>I330*(1000-(1000*0.61365*exp(17.502*V330/(240.97+V330))/(DX330+DY330)+DS330)/2)/(1000*0.61365*exp(17.502*V330/(240.97+V330))/(DX330+DY330)-DS330)</f>
        <v>0</v>
      </c>
      <c r="S330">
        <f>1/((DL330+1)/(P330/1.6)+1/(Q330/1.37)) + DL330/((DL330+1)/(P330/1.6) + DL330/(Q330/1.37))</f>
        <v>0</v>
      </c>
      <c r="T330">
        <f>(DG330*DJ330)</f>
        <v>0</v>
      </c>
      <c r="U330">
        <f>(DZ330+(T330+2*0.95*5.67E-8*(((DZ330+$B$9)+273)^4-(DZ330+273)^4)-44100*I330)/(1.84*29.3*Q330+8*0.95*5.67E-8*(DZ330+273)^3))</f>
        <v>0</v>
      </c>
      <c r="V330">
        <f>($C$9*EA330+$D$9*EB330+$E$9*U330)</f>
        <v>0</v>
      </c>
      <c r="W330">
        <f>0.61365*exp(17.502*V330/(240.97+V330))</f>
        <v>0</v>
      </c>
      <c r="X330">
        <f>(Y330/Z330*100)</f>
        <v>0</v>
      </c>
      <c r="Y330">
        <f>DS330*(DX330+DY330)/1000</f>
        <v>0</v>
      </c>
      <c r="Z330">
        <f>0.61365*exp(17.502*DZ330/(240.97+DZ330))</f>
        <v>0</v>
      </c>
      <c r="AA330">
        <f>(W330-DS330*(DX330+DY330)/1000)</f>
        <v>0</v>
      </c>
      <c r="AB330">
        <f>(-I330*44100)</f>
        <v>0</v>
      </c>
      <c r="AC330">
        <f>2*29.3*Q330*0.92*(DZ330-V330)</f>
        <v>0</v>
      </c>
      <c r="AD330">
        <f>2*0.95*5.67E-8*(((DZ330+$B$9)+273)^4-(V330+273)^4)</f>
        <v>0</v>
      </c>
      <c r="AE330">
        <f>T330+AD330+AB330+AC330</f>
        <v>0</v>
      </c>
      <c r="AF330">
        <f>DW330*AT330*(DR330-DQ330*(1000-AT330*DT330)/(1000-AT330*DS330))/(100*DK330)</f>
        <v>0</v>
      </c>
      <c r="AG330">
        <f>1000*DW330*AT330*(DS330-DT330)/(100*DK330*(1000-AT330*DS330))</f>
        <v>0</v>
      </c>
      <c r="AH330">
        <f>(AI330 - AJ330 - DX330*1E3/(8.314*(DZ330+273.15)) * AL330/DW330 * AK330) * DW330/(100*DK330) * (1000 - DT330)/1000</f>
        <v>0</v>
      </c>
      <c r="AI330">
        <v>71.87291535704406</v>
      </c>
      <c r="AJ330">
        <v>87.43315030303029</v>
      </c>
      <c r="AK330">
        <v>-3.38568432690289</v>
      </c>
      <c r="AL330">
        <v>67.30913549146528</v>
      </c>
      <c r="AM330">
        <f>(AO330 - AN330 + DX330*1E3/(8.314*(DZ330+273.15)) * AQ330/DW330 * AP330) * DW330/(100*DK330) * 1000/(1000 - AO330)</f>
        <v>0</v>
      </c>
      <c r="AN330">
        <v>23.95419664366644</v>
      </c>
      <c r="AO330">
        <v>24.28171212121212</v>
      </c>
      <c r="AP330">
        <v>-1.490381510551471E-06</v>
      </c>
      <c r="AQ330">
        <v>94.11788988098148</v>
      </c>
      <c r="AR330">
        <v>0</v>
      </c>
      <c r="AS330">
        <v>0</v>
      </c>
      <c r="AT330">
        <f>IF(AR330*$H$15&gt;=AV330,1.0,(AV330/(AV330-AR330*$H$15)))</f>
        <v>0</v>
      </c>
      <c r="AU330">
        <f>(AT330-1)*100</f>
        <v>0</v>
      </c>
      <c r="AV330">
        <f>MAX(0,($B$15+$C$15*EE330)/(1+$D$15*EE330)*DX330/(DZ330+273)*$E$15)</f>
        <v>0</v>
      </c>
      <c r="AW330" t="s">
        <v>429</v>
      </c>
      <c r="AX330" t="s">
        <v>429</v>
      </c>
      <c r="AY330">
        <v>0</v>
      </c>
      <c r="AZ330">
        <v>0</v>
      </c>
      <c r="BA330">
        <f>1-AY330/AZ330</f>
        <v>0</v>
      </c>
      <c r="BB330">
        <v>0</v>
      </c>
      <c r="BC330" t="s">
        <v>429</v>
      </c>
      <c r="BD330" t="s">
        <v>429</v>
      </c>
      <c r="BE330">
        <v>0</v>
      </c>
      <c r="BF330">
        <v>0</v>
      </c>
      <c r="BG330">
        <f>1-BE330/BF330</f>
        <v>0</v>
      </c>
      <c r="BH330">
        <v>0.5</v>
      </c>
      <c r="BI330">
        <f>DH330</f>
        <v>0</v>
      </c>
      <c r="BJ330">
        <f>K330</f>
        <v>0</v>
      </c>
      <c r="BK330">
        <f>BG330*BH330*BI330</f>
        <v>0</v>
      </c>
      <c r="BL330">
        <f>(BJ330-BB330)/BI330</f>
        <v>0</v>
      </c>
      <c r="BM330">
        <f>(AZ330-BF330)/BF330</f>
        <v>0</v>
      </c>
      <c r="BN330">
        <f>AY330/(BA330+AY330/BF330)</f>
        <v>0</v>
      </c>
      <c r="BO330" t="s">
        <v>429</v>
      </c>
      <c r="BP330">
        <v>0</v>
      </c>
      <c r="BQ330">
        <f>IF(BP330&lt;&gt;0, BP330, BN330)</f>
        <v>0</v>
      </c>
      <c r="BR330">
        <f>1-BQ330/BF330</f>
        <v>0</v>
      </c>
      <c r="BS330">
        <f>(BF330-BE330)/(BF330-BQ330)</f>
        <v>0</v>
      </c>
      <c r="BT330">
        <f>(AZ330-BF330)/(AZ330-BQ330)</f>
        <v>0</v>
      </c>
      <c r="BU330">
        <f>(BF330-BE330)/(BF330-AY330)</f>
        <v>0</v>
      </c>
      <c r="BV330">
        <f>(AZ330-BF330)/(AZ330-AY330)</f>
        <v>0</v>
      </c>
      <c r="BW330">
        <f>(BS330*BQ330/BE330)</f>
        <v>0</v>
      </c>
      <c r="BX330">
        <f>(1-BW330)</f>
        <v>0</v>
      </c>
      <c r="DG330">
        <f>$B$13*EF330+$C$13*EG330+$F$13*ER330*(1-EU330)</f>
        <v>0</v>
      </c>
      <c r="DH330">
        <f>DG330*DI330</f>
        <v>0</v>
      </c>
      <c r="DI330">
        <f>($B$13*$D$11+$C$13*$D$11+$F$13*((FE330+EW330)/MAX(FE330+EW330+FF330, 0.1)*$I$11+FF330/MAX(FE330+EW330+FF330, 0.1)*$J$11))/($B$13+$C$13+$F$13)</f>
        <v>0</v>
      </c>
      <c r="DJ330">
        <f>($B$13*$K$11+$C$13*$K$11+$F$13*((FE330+EW330)/MAX(FE330+EW330+FF330, 0.1)*$P$11+FF330/MAX(FE330+EW330+FF330, 0.1)*$Q$11))/($B$13+$C$13+$F$13)</f>
        <v>0</v>
      </c>
      <c r="DK330">
        <v>2.18</v>
      </c>
      <c r="DL330">
        <v>0.5</v>
      </c>
      <c r="DM330" t="s">
        <v>430</v>
      </c>
      <c r="DN330">
        <v>2</v>
      </c>
      <c r="DO330" t="b">
        <v>1</v>
      </c>
      <c r="DP330">
        <v>1679515704</v>
      </c>
      <c r="DQ330">
        <v>108.4050925925926</v>
      </c>
      <c r="DR330">
        <v>84.5922074074074</v>
      </c>
      <c r="DS330">
        <v>24.28700370370371</v>
      </c>
      <c r="DT330">
        <v>23.95752592592592</v>
      </c>
      <c r="DU330">
        <v>108.8651703703704</v>
      </c>
      <c r="DV330">
        <v>23.98805185185186</v>
      </c>
      <c r="DW330">
        <v>500.0248518518518</v>
      </c>
      <c r="DX330">
        <v>89.85993703703704</v>
      </c>
      <c r="DY330">
        <v>0.1000082518518519</v>
      </c>
      <c r="DZ330">
        <v>26.3707925925926</v>
      </c>
      <c r="EA330">
        <v>27.51892222222222</v>
      </c>
      <c r="EB330">
        <v>999.9000000000001</v>
      </c>
      <c r="EC330">
        <v>0</v>
      </c>
      <c r="ED330">
        <v>0</v>
      </c>
      <c r="EE330">
        <v>9997.054814814814</v>
      </c>
      <c r="EF330">
        <v>0</v>
      </c>
      <c r="EG330">
        <v>12.45540740740741</v>
      </c>
      <c r="EH330">
        <v>23.81287777777777</v>
      </c>
      <c r="EI330">
        <v>111.1035037037037</v>
      </c>
      <c r="EJ330">
        <v>86.66861851851851</v>
      </c>
      <c r="EK330">
        <v>0.3294817407407407</v>
      </c>
      <c r="EL330">
        <v>84.5922074074074</v>
      </c>
      <c r="EM330">
        <v>23.95752592592592</v>
      </c>
      <c r="EN330">
        <v>2.182429259259259</v>
      </c>
      <c r="EO330">
        <v>2.152822222222222</v>
      </c>
      <c r="EP330">
        <v>18.8339</v>
      </c>
      <c r="EQ330">
        <v>18.61549259259259</v>
      </c>
      <c r="ER330">
        <v>1999.963333333333</v>
      </c>
      <c r="ES330">
        <v>0.9800028888888888</v>
      </c>
      <c r="ET330">
        <v>0.01999671851851852</v>
      </c>
      <c r="EU330">
        <v>0</v>
      </c>
      <c r="EV330">
        <v>192.0872222222222</v>
      </c>
      <c r="EW330">
        <v>5.00078</v>
      </c>
      <c r="EX330">
        <v>3812.724814814815</v>
      </c>
      <c r="EY330">
        <v>16379.36296296296</v>
      </c>
      <c r="EZ330">
        <v>38.63874074074074</v>
      </c>
      <c r="FA330">
        <v>40.02296296296296</v>
      </c>
      <c r="FB330">
        <v>39.28907407407407</v>
      </c>
      <c r="FC330">
        <v>40.04381481481482</v>
      </c>
      <c r="FD330">
        <v>40.16177777777776</v>
      </c>
      <c r="FE330">
        <v>1955.07037037037</v>
      </c>
      <c r="FF330">
        <v>39.89000000000001</v>
      </c>
      <c r="FG330">
        <v>0</v>
      </c>
      <c r="FH330">
        <v>1679515693.6</v>
      </c>
      <c r="FI330">
        <v>0</v>
      </c>
      <c r="FJ330">
        <v>192.10404</v>
      </c>
      <c r="FK330">
        <v>1.629615383251214</v>
      </c>
      <c r="FL330">
        <v>71.31846163683063</v>
      </c>
      <c r="FM330">
        <v>3812.7812</v>
      </c>
      <c r="FN330">
        <v>15</v>
      </c>
      <c r="FO330">
        <v>0</v>
      </c>
      <c r="FP330" t="s">
        <v>431</v>
      </c>
      <c r="FQ330">
        <v>1679456443.1</v>
      </c>
      <c r="FR330">
        <v>1679456433.1</v>
      </c>
      <c r="FS330">
        <v>0</v>
      </c>
      <c r="FT330">
        <v>-0.109</v>
      </c>
      <c r="FU330">
        <v>0.019</v>
      </c>
      <c r="FV330">
        <v>-0.823</v>
      </c>
      <c r="FW330">
        <v>0.271</v>
      </c>
      <c r="FX330">
        <v>420</v>
      </c>
      <c r="FY330">
        <v>24</v>
      </c>
      <c r="FZ330">
        <v>0.71</v>
      </c>
      <c r="GA330">
        <v>0.25</v>
      </c>
      <c r="GB330">
        <v>23.70019</v>
      </c>
      <c r="GC330">
        <v>2.636388742964334</v>
      </c>
      <c r="GD330">
        <v>0.2603386475343219</v>
      </c>
      <c r="GE330">
        <v>0</v>
      </c>
      <c r="GF330">
        <v>0.3292632</v>
      </c>
      <c r="GG330">
        <v>0.008879774859286371</v>
      </c>
      <c r="GH330">
        <v>0.002308314961178389</v>
      </c>
      <c r="GI330">
        <v>1</v>
      </c>
      <c r="GJ330">
        <v>1</v>
      </c>
      <c r="GK330">
        <v>2</v>
      </c>
      <c r="GL330" t="s">
        <v>432</v>
      </c>
      <c r="GM330">
        <v>3.10475</v>
      </c>
      <c r="GN330">
        <v>2.735</v>
      </c>
      <c r="GO330">
        <v>0.021816</v>
      </c>
      <c r="GP330">
        <v>0.0156098</v>
      </c>
      <c r="GQ330">
        <v>0.10897</v>
      </c>
      <c r="GR330">
        <v>0.109276</v>
      </c>
      <c r="GS330">
        <v>25221.6</v>
      </c>
      <c r="GT330">
        <v>25060.7</v>
      </c>
      <c r="GU330">
        <v>26319.3</v>
      </c>
      <c r="GV330">
        <v>25782.9</v>
      </c>
      <c r="GW330">
        <v>37625.6</v>
      </c>
      <c r="GX330">
        <v>35026.6</v>
      </c>
      <c r="GY330">
        <v>46052.9</v>
      </c>
      <c r="GZ330">
        <v>42578.6</v>
      </c>
      <c r="HA330">
        <v>1.92865</v>
      </c>
      <c r="HB330">
        <v>1.9764</v>
      </c>
      <c r="HC330">
        <v>0.126936</v>
      </c>
      <c r="HD330">
        <v>0</v>
      </c>
      <c r="HE330">
        <v>25.4402</v>
      </c>
      <c r="HF330">
        <v>999.9</v>
      </c>
      <c r="HG330">
        <v>54.8</v>
      </c>
      <c r="HH330">
        <v>29.3</v>
      </c>
      <c r="HI330">
        <v>24.9553</v>
      </c>
      <c r="HJ330">
        <v>60.4871</v>
      </c>
      <c r="HK330">
        <v>25.4688</v>
      </c>
      <c r="HL330">
        <v>1</v>
      </c>
      <c r="HM330">
        <v>-0.168056</v>
      </c>
      <c r="HN330">
        <v>0.0582707</v>
      </c>
      <c r="HO330">
        <v>20.2773</v>
      </c>
      <c r="HP330">
        <v>5.21639</v>
      </c>
      <c r="HQ330">
        <v>11.9776</v>
      </c>
      <c r="HR330">
        <v>4.96475</v>
      </c>
      <c r="HS330">
        <v>3.27387</v>
      </c>
      <c r="HT330">
        <v>9999</v>
      </c>
      <c r="HU330">
        <v>9999</v>
      </c>
      <c r="HV330">
        <v>9999</v>
      </c>
      <c r="HW330">
        <v>937.6</v>
      </c>
      <c r="HX330">
        <v>1.86415</v>
      </c>
      <c r="HY330">
        <v>1.86011</v>
      </c>
      <c r="HZ330">
        <v>1.85834</v>
      </c>
      <c r="IA330">
        <v>1.85989</v>
      </c>
      <c r="IB330">
        <v>1.85989</v>
      </c>
      <c r="IC330">
        <v>1.85825</v>
      </c>
      <c r="ID330">
        <v>1.8573</v>
      </c>
      <c r="IE330">
        <v>1.85234</v>
      </c>
      <c r="IF330">
        <v>0</v>
      </c>
      <c r="IG330">
        <v>0</v>
      </c>
      <c r="IH330">
        <v>0</v>
      </c>
      <c r="II330">
        <v>0</v>
      </c>
      <c r="IJ330" t="s">
        <v>433</v>
      </c>
      <c r="IK330" t="s">
        <v>434</v>
      </c>
      <c r="IL330" t="s">
        <v>435</v>
      </c>
      <c r="IM330" t="s">
        <v>435</v>
      </c>
      <c r="IN330" t="s">
        <v>435</v>
      </c>
      <c r="IO330" t="s">
        <v>435</v>
      </c>
      <c r="IP330">
        <v>0</v>
      </c>
      <c r="IQ330">
        <v>100</v>
      </c>
      <c r="IR330">
        <v>100</v>
      </c>
      <c r="IS330">
        <v>-0.432</v>
      </c>
      <c r="IT330">
        <v>0.2988</v>
      </c>
      <c r="IU330">
        <v>-0.3228139330668147</v>
      </c>
      <c r="IV330">
        <v>-0.001399286051689175</v>
      </c>
      <c r="IW330">
        <v>1.297619083215453E-06</v>
      </c>
      <c r="IX330">
        <v>-4.997941095464379E-10</v>
      </c>
      <c r="IY330">
        <v>-0.005634625857734406</v>
      </c>
      <c r="IZ330">
        <v>-0.003512179546530375</v>
      </c>
      <c r="JA330">
        <v>0.0008073039280847738</v>
      </c>
      <c r="JB330">
        <v>-5.485301315548657E-06</v>
      </c>
      <c r="JC330">
        <v>2</v>
      </c>
      <c r="JD330">
        <v>1997</v>
      </c>
      <c r="JE330">
        <v>1</v>
      </c>
      <c r="JF330">
        <v>25</v>
      </c>
      <c r="JG330">
        <v>987.8</v>
      </c>
      <c r="JH330">
        <v>988</v>
      </c>
      <c r="JI330">
        <v>0.262451</v>
      </c>
      <c r="JJ330">
        <v>2.69287</v>
      </c>
      <c r="JK330">
        <v>1.49658</v>
      </c>
      <c r="JL330">
        <v>2.39258</v>
      </c>
      <c r="JM330">
        <v>1.54907</v>
      </c>
      <c r="JN330">
        <v>2.36694</v>
      </c>
      <c r="JO330">
        <v>34.5549</v>
      </c>
      <c r="JP330">
        <v>24.1926</v>
      </c>
      <c r="JQ330">
        <v>18</v>
      </c>
      <c r="JR330">
        <v>488.558</v>
      </c>
      <c r="JS330">
        <v>532.033</v>
      </c>
      <c r="JT330">
        <v>24.9042</v>
      </c>
      <c r="JU330">
        <v>25.2431</v>
      </c>
      <c r="JV330">
        <v>30.0001</v>
      </c>
      <c r="JW330">
        <v>25.3539</v>
      </c>
      <c r="JX330">
        <v>25.3124</v>
      </c>
      <c r="JY330">
        <v>5.27173</v>
      </c>
      <c r="JZ330">
        <v>1.33378</v>
      </c>
      <c r="KA330">
        <v>100</v>
      </c>
      <c r="KB330">
        <v>24.8993</v>
      </c>
      <c r="KC330">
        <v>31.9882</v>
      </c>
      <c r="KD330">
        <v>24.0866</v>
      </c>
      <c r="KE330">
        <v>100.616</v>
      </c>
      <c r="KF330">
        <v>101.014</v>
      </c>
    </row>
    <row r="331" spans="1:292">
      <c r="A331">
        <v>313</v>
      </c>
      <c r="B331">
        <v>1679515808.5</v>
      </c>
      <c r="C331">
        <v>7221</v>
      </c>
      <c r="D331" t="s">
        <v>1060</v>
      </c>
      <c r="E331" t="s">
        <v>1061</v>
      </c>
      <c r="F331">
        <v>5</v>
      </c>
      <c r="G331" t="s">
        <v>821</v>
      </c>
      <c r="H331">
        <v>1679515800.5</v>
      </c>
      <c r="I331">
        <f>(J331)/1000</f>
        <v>0</v>
      </c>
      <c r="J331">
        <f>IF(DO331, AM331, AG331)</f>
        <v>0</v>
      </c>
      <c r="K331">
        <f>IF(DO331, AH331, AF331)</f>
        <v>0</v>
      </c>
      <c r="L331">
        <f>DQ331 - IF(AT331&gt;1, K331*DK331*100.0/(AV331*EE331), 0)</f>
        <v>0</v>
      </c>
      <c r="M331">
        <f>((S331-I331/2)*L331-K331)/(S331+I331/2)</f>
        <v>0</v>
      </c>
      <c r="N331">
        <f>M331*(DX331+DY331)/1000.0</f>
        <v>0</v>
      </c>
      <c r="O331">
        <f>(DQ331 - IF(AT331&gt;1, K331*DK331*100.0/(AV331*EE331), 0))*(DX331+DY331)/1000.0</f>
        <v>0</v>
      </c>
      <c r="P331">
        <f>2.0/((1/R331-1/Q331)+SIGN(R331)*SQRT((1/R331-1/Q331)*(1/R331-1/Q331) + 4*DL331/((DL331+1)*(DL331+1))*(2*1/R331*1/Q331-1/Q331*1/Q331)))</f>
        <v>0</v>
      </c>
      <c r="Q331">
        <f>IF(LEFT(DM331,1)&lt;&gt;"0",IF(LEFT(DM331,1)="1",3.0,DN331),$D$5+$E$5*(EE331*DX331/($K$5*1000))+$F$5*(EE331*DX331/($K$5*1000))*MAX(MIN(DK331,$J$5),$I$5)*MAX(MIN(DK331,$J$5),$I$5)+$G$5*MAX(MIN(DK331,$J$5),$I$5)*(EE331*DX331/($K$5*1000))+$H$5*(EE331*DX331/($K$5*1000))*(EE331*DX331/($K$5*1000)))</f>
        <v>0</v>
      </c>
      <c r="R331">
        <f>I331*(1000-(1000*0.61365*exp(17.502*V331/(240.97+V331))/(DX331+DY331)+DS331)/2)/(1000*0.61365*exp(17.502*V331/(240.97+V331))/(DX331+DY331)-DS331)</f>
        <v>0</v>
      </c>
      <c r="S331">
        <f>1/((DL331+1)/(P331/1.6)+1/(Q331/1.37)) + DL331/((DL331+1)/(P331/1.6) + DL331/(Q331/1.37))</f>
        <v>0</v>
      </c>
      <c r="T331">
        <f>(DG331*DJ331)</f>
        <v>0</v>
      </c>
      <c r="U331">
        <f>(DZ331+(T331+2*0.95*5.67E-8*(((DZ331+$B$9)+273)^4-(DZ331+273)^4)-44100*I331)/(1.84*29.3*Q331+8*0.95*5.67E-8*(DZ331+273)^3))</f>
        <v>0</v>
      </c>
      <c r="V331">
        <f>($C$9*EA331+$D$9*EB331+$E$9*U331)</f>
        <v>0</v>
      </c>
      <c r="W331">
        <f>0.61365*exp(17.502*V331/(240.97+V331))</f>
        <v>0</v>
      </c>
      <c r="X331">
        <f>(Y331/Z331*100)</f>
        <v>0</v>
      </c>
      <c r="Y331">
        <f>DS331*(DX331+DY331)/1000</f>
        <v>0</v>
      </c>
      <c r="Z331">
        <f>0.61365*exp(17.502*DZ331/(240.97+DZ331))</f>
        <v>0</v>
      </c>
      <c r="AA331">
        <f>(W331-DS331*(DX331+DY331)/1000)</f>
        <v>0</v>
      </c>
      <c r="AB331">
        <f>(-I331*44100)</f>
        <v>0</v>
      </c>
      <c r="AC331">
        <f>2*29.3*Q331*0.92*(DZ331-V331)</f>
        <v>0</v>
      </c>
      <c r="AD331">
        <f>2*0.95*5.67E-8*(((DZ331+$B$9)+273)^4-(V331+273)^4)</f>
        <v>0</v>
      </c>
      <c r="AE331">
        <f>T331+AD331+AB331+AC331</f>
        <v>0</v>
      </c>
      <c r="AF331">
        <f>DW331*AT331*(DR331-DQ331*(1000-AT331*DT331)/(1000-AT331*DS331))/(100*DK331)</f>
        <v>0</v>
      </c>
      <c r="AG331">
        <f>1000*DW331*AT331*(DS331-DT331)/(100*DK331*(1000-AT331*DS331))</f>
        <v>0</v>
      </c>
      <c r="AH331">
        <f>(AI331 - AJ331 - DX331*1E3/(8.314*(DZ331+273.15)) * AL331/DW331 * AK331) * DW331/(100*DK331) * (1000 - DT331)/1000</f>
        <v>0</v>
      </c>
      <c r="AI331">
        <v>430.2577999187891</v>
      </c>
      <c r="AJ331">
        <v>426.7892060606059</v>
      </c>
      <c r="AK331">
        <v>-0.000282736212001892</v>
      </c>
      <c r="AL331">
        <v>67.30913549146528</v>
      </c>
      <c r="AM331">
        <f>(AO331 - AN331 + DX331*1E3/(8.314*(DZ331+273.15)) * AQ331/DW331 * AP331) * DW331/(100*DK331) * 1000/(1000 - AO331)</f>
        <v>0</v>
      </c>
      <c r="AN331">
        <v>23.90561778177874</v>
      </c>
      <c r="AO331">
        <v>24.28687757575757</v>
      </c>
      <c r="AP331">
        <v>-3.716576083302411E-06</v>
      </c>
      <c r="AQ331">
        <v>94.11788988098148</v>
      </c>
      <c r="AR331">
        <v>0</v>
      </c>
      <c r="AS331">
        <v>0</v>
      </c>
      <c r="AT331">
        <f>IF(AR331*$H$15&gt;=AV331,1.0,(AV331/(AV331-AR331*$H$15)))</f>
        <v>0</v>
      </c>
      <c r="AU331">
        <f>(AT331-1)*100</f>
        <v>0</v>
      </c>
      <c r="AV331">
        <f>MAX(0,($B$15+$C$15*EE331)/(1+$D$15*EE331)*DX331/(DZ331+273)*$E$15)</f>
        <v>0</v>
      </c>
      <c r="AW331" t="s">
        <v>429</v>
      </c>
      <c r="AX331" t="s">
        <v>429</v>
      </c>
      <c r="AY331">
        <v>0</v>
      </c>
      <c r="AZ331">
        <v>0</v>
      </c>
      <c r="BA331">
        <f>1-AY331/AZ331</f>
        <v>0</v>
      </c>
      <c r="BB331">
        <v>0</v>
      </c>
      <c r="BC331" t="s">
        <v>429</v>
      </c>
      <c r="BD331" t="s">
        <v>429</v>
      </c>
      <c r="BE331">
        <v>0</v>
      </c>
      <c r="BF331">
        <v>0</v>
      </c>
      <c r="BG331">
        <f>1-BE331/BF331</f>
        <v>0</v>
      </c>
      <c r="BH331">
        <v>0.5</v>
      </c>
      <c r="BI331">
        <f>DH331</f>
        <v>0</v>
      </c>
      <c r="BJ331">
        <f>K331</f>
        <v>0</v>
      </c>
      <c r="BK331">
        <f>BG331*BH331*BI331</f>
        <v>0</v>
      </c>
      <c r="BL331">
        <f>(BJ331-BB331)/BI331</f>
        <v>0</v>
      </c>
      <c r="BM331">
        <f>(AZ331-BF331)/BF331</f>
        <v>0</v>
      </c>
      <c r="BN331">
        <f>AY331/(BA331+AY331/BF331)</f>
        <v>0</v>
      </c>
      <c r="BO331" t="s">
        <v>429</v>
      </c>
      <c r="BP331">
        <v>0</v>
      </c>
      <c r="BQ331">
        <f>IF(BP331&lt;&gt;0, BP331, BN331)</f>
        <v>0</v>
      </c>
      <c r="BR331">
        <f>1-BQ331/BF331</f>
        <v>0</v>
      </c>
      <c r="BS331">
        <f>(BF331-BE331)/(BF331-BQ331)</f>
        <v>0</v>
      </c>
      <c r="BT331">
        <f>(AZ331-BF331)/(AZ331-BQ331)</f>
        <v>0</v>
      </c>
      <c r="BU331">
        <f>(BF331-BE331)/(BF331-AY331)</f>
        <v>0</v>
      </c>
      <c r="BV331">
        <f>(AZ331-BF331)/(AZ331-AY331)</f>
        <v>0</v>
      </c>
      <c r="BW331">
        <f>(BS331*BQ331/BE331)</f>
        <v>0</v>
      </c>
      <c r="BX331">
        <f>(1-BW331)</f>
        <v>0</v>
      </c>
      <c r="DG331">
        <f>$B$13*EF331+$C$13*EG331+$F$13*ER331*(1-EU331)</f>
        <v>0</v>
      </c>
      <c r="DH331">
        <f>DG331*DI331</f>
        <v>0</v>
      </c>
      <c r="DI331">
        <f>($B$13*$D$11+$C$13*$D$11+$F$13*((FE331+EW331)/MAX(FE331+EW331+FF331, 0.1)*$I$11+FF331/MAX(FE331+EW331+FF331, 0.1)*$J$11))/($B$13+$C$13+$F$13)</f>
        <v>0</v>
      </c>
      <c r="DJ331">
        <f>($B$13*$K$11+$C$13*$K$11+$F$13*((FE331+EW331)/MAX(FE331+EW331+FF331, 0.1)*$P$11+FF331/MAX(FE331+EW331+FF331, 0.1)*$Q$11))/($B$13+$C$13+$F$13)</f>
        <v>0</v>
      </c>
      <c r="DK331">
        <v>2.18</v>
      </c>
      <c r="DL331">
        <v>0.5</v>
      </c>
      <c r="DM331" t="s">
        <v>430</v>
      </c>
      <c r="DN331">
        <v>2</v>
      </c>
      <c r="DO331" t="b">
        <v>1</v>
      </c>
      <c r="DP331">
        <v>1679515800.5</v>
      </c>
      <c r="DQ331">
        <v>416.4529677419355</v>
      </c>
      <c r="DR331">
        <v>419.9580967741935</v>
      </c>
      <c r="DS331">
        <v>24.29158387096774</v>
      </c>
      <c r="DT331">
        <v>23.90944193548386</v>
      </c>
      <c r="DU331">
        <v>417.17</v>
      </c>
      <c r="DV331">
        <v>23.99251612903226</v>
      </c>
      <c r="DW331">
        <v>499.9785483870967</v>
      </c>
      <c r="DX331">
        <v>89.85487096774192</v>
      </c>
      <c r="DY331">
        <v>0.09994894193548386</v>
      </c>
      <c r="DZ331">
        <v>26.37833870967742</v>
      </c>
      <c r="EA331">
        <v>27.51544516129033</v>
      </c>
      <c r="EB331">
        <v>999.9000000000003</v>
      </c>
      <c r="EC331">
        <v>0</v>
      </c>
      <c r="ED331">
        <v>0</v>
      </c>
      <c r="EE331">
        <v>9995.198387096774</v>
      </c>
      <c r="EF331">
        <v>0</v>
      </c>
      <c r="EG331">
        <v>12.44762580645161</v>
      </c>
      <c r="EH331">
        <v>-3.505262903225807</v>
      </c>
      <c r="EI331">
        <v>426.8210967741936</v>
      </c>
      <c r="EJ331">
        <v>430.245129032258</v>
      </c>
      <c r="EK331">
        <v>0.3821456451612903</v>
      </c>
      <c r="EL331">
        <v>419.9580967741935</v>
      </c>
      <c r="EM331">
        <v>23.90944193548386</v>
      </c>
      <c r="EN331">
        <v>2.182717096774193</v>
      </c>
      <c r="EO331">
        <v>2.14837935483871</v>
      </c>
      <c r="EP331">
        <v>18.83601935483871</v>
      </c>
      <c r="EQ331">
        <v>18.58249032258065</v>
      </c>
      <c r="ER331">
        <v>2000.143225806451</v>
      </c>
      <c r="ES331">
        <v>0.9799990645161288</v>
      </c>
      <c r="ET331">
        <v>0.0200008064516129</v>
      </c>
      <c r="EU331">
        <v>0</v>
      </c>
      <c r="EV331">
        <v>189.0793548387097</v>
      </c>
      <c r="EW331">
        <v>5.000779999999999</v>
      </c>
      <c r="EX331">
        <v>3788.811935483871</v>
      </c>
      <c r="EY331">
        <v>16380.80967741935</v>
      </c>
      <c r="EZ331">
        <v>40.1872258064516</v>
      </c>
      <c r="FA331">
        <v>41.23170967741935</v>
      </c>
      <c r="FB331">
        <v>40.5320322580645</v>
      </c>
      <c r="FC331">
        <v>41.74367741935482</v>
      </c>
      <c r="FD331">
        <v>41.39090322580643</v>
      </c>
      <c r="FE331">
        <v>1955.238387096774</v>
      </c>
      <c r="FF331">
        <v>39.90419354838711</v>
      </c>
      <c r="FG331">
        <v>0</v>
      </c>
      <c r="FH331">
        <v>1679515790.8</v>
      </c>
      <c r="FI331">
        <v>0</v>
      </c>
      <c r="FJ331">
        <v>189.07924</v>
      </c>
      <c r="FK331">
        <v>0.4059999900658122</v>
      </c>
      <c r="FL331">
        <v>-21.08461541507516</v>
      </c>
      <c r="FM331">
        <v>3788.7428</v>
      </c>
      <c r="FN331">
        <v>15</v>
      </c>
      <c r="FO331">
        <v>0</v>
      </c>
      <c r="FP331" t="s">
        <v>431</v>
      </c>
      <c r="FQ331">
        <v>1679456443.1</v>
      </c>
      <c r="FR331">
        <v>1679456433.1</v>
      </c>
      <c r="FS331">
        <v>0</v>
      </c>
      <c r="FT331">
        <v>-0.109</v>
      </c>
      <c r="FU331">
        <v>0.019</v>
      </c>
      <c r="FV331">
        <v>-0.823</v>
      </c>
      <c r="FW331">
        <v>0.271</v>
      </c>
      <c r="FX331">
        <v>420</v>
      </c>
      <c r="FY331">
        <v>24</v>
      </c>
      <c r="FZ331">
        <v>0.71</v>
      </c>
      <c r="GA331">
        <v>0.25</v>
      </c>
      <c r="GB331">
        <v>-3.52007725</v>
      </c>
      <c r="GC331">
        <v>0.1171714446529247</v>
      </c>
      <c r="GD331">
        <v>0.04113032767846013</v>
      </c>
      <c r="GE331">
        <v>0</v>
      </c>
      <c r="GF331">
        <v>0.381754775</v>
      </c>
      <c r="GG331">
        <v>0.009506240150093558</v>
      </c>
      <c r="GH331">
        <v>0.001439826109075326</v>
      </c>
      <c r="GI331">
        <v>1</v>
      </c>
      <c r="GJ331">
        <v>1</v>
      </c>
      <c r="GK331">
        <v>2</v>
      </c>
      <c r="GL331" t="s">
        <v>432</v>
      </c>
      <c r="GM331">
        <v>3.10468</v>
      </c>
      <c r="GN331">
        <v>2.73522</v>
      </c>
      <c r="GO331">
        <v>0.0877762</v>
      </c>
      <c r="GP331">
        <v>0.0882752</v>
      </c>
      <c r="GQ331">
        <v>0.108991</v>
      </c>
      <c r="GR331">
        <v>0.109154</v>
      </c>
      <c r="GS331">
        <v>23519.7</v>
      </c>
      <c r="GT331">
        <v>23209.5</v>
      </c>
      <c r="GU331">
        <v>26318.7</v>
      </c>
      <c r="GV331">
        <v>25782.4</v>
      </c>
      <c r="GW331">
        <v>37633</v>
      </c>
      <c r="GX331">
        <v>35039.4</v>
      </c>
      <c r="GY331">
        <v>46053.2</v>
      </c>
      <c r="GZ331">
        <v>42578.1</v>
      </c>
      <c r="HA331">
        <v>1.92883</v>
      </c>
      <c r="HB331">
        <v>1.9772</v>
      </c>
      <c r="HC331">
        <v>0.131831</v>
      </c>
      <c r="HD331">
        <v>0</v>
      </c>
      <c r="HE331">
        <v>25.3599</v>
      </c>
      <c r="HF331">
        <v>999.9</v>
      </c>
      <c r="HG331">
        <v>54.7</v>
      </c>
      <c r="HH331">
        <v>29.3</v>
      </c>
      <c r="HI331">
        <v>24.9118</v>
      </c>
      <c r="HJ331">
        <v>60.4171</v>
      </c>
      <c r="HK331">
        <v>25.2684</v>
      </c>
      <c r="HL331">
        <v>1</v>
      </c>
      <c r="HM331">
        <v>-0.168758</v>
      </c>
      <c r="HN331">
        <v>0.12037</v>
      </c>
      <c r="HO331">
        <v>20.2752</v>
      </c>
      <c r="HP331">
        <v>5.21819</v>
      </c>
      <c r="HQ331">
        <v>11.9781</v>
      </c>
      <c r="HR331">
        <v>4.96495</v>
      </c>
      <c r="HS331">
        <v>3.27433</v>
      </c>
      <c r="HT331">
        <v>9999</v>
      </c>
      <c r="HU331">
        <v>9999</v>
      </c>
      <c r="HV331">
        <v>9999</v>
      </c>
      <c r="HW331">
        <v>937.6</v>
      </c>
      <c r="HX331">
        <v>1.86417</v>
      </c>
      <c r="HY331">
        <v>1.86012</v>
      </c>
      <c r="HZ331">
        <v>1.85835</v>
      </c>
      <c r="IA331">
        <v>1.85987</v>
      </c>
      <c r="IB331">
        <v>1.85989</v>
      </c>
      <c r="IC331">
        <v>1.85825</v>
      </c>
      <c r="ID331">
        <v>1.85732</v>
      </c>
      <c r="IE331">
        <v>1.85232</v>
      </c>
      <c r="IF331">
        <v>0</v>
      </c>
      <c r="IG331">
        <v>0</v>
      </c>
      <c r="IH331">
        <v>0</v>
      </c>
      <c r="II331">
        <v>0</v>
      </c>
      <c r="IJ331" t="s">
        <v>433</v>
      </c>
      <c r="IK331" t="s">
        <v>434</v>
      </c>
      <c r="IL331" t="s">
        <v>435</v>
      </c>
      <c r="IM331" t="s">
        <v>435</v>
      </c>
      <c r="IN331" t="s">
        <v>435</v>
      </c>
      <c r="IO331" t="s">
        <v>435</v>
      </c>
      <c r="IP331">
        <v>0</v>
      </c>
      <c r="IQ331">
        <v>100</v>
      </c>
      <c r="IR331">
        <v>100</v>
      </c>
      <c r="IS331">
        <v>-0.717</v>
      </c>
      <c r="IT331">
        <v>0.2989</v>
      </c>
      <c r="IU331">
        <v>-0.3228139330668147</v>
      </c>
      <c r="IV331">
        <v>-0.001399286051689175</v>
      </c>
      <c r="IW331">
        <v>1.297619083215453E-06</v>
      </c>
      <c r="IX331">
        <v>-4.997941095464379E-10</v>
      </c>
      <c r="IY331">
        <v>-0.005634625857734406</v>
      </c>
      <c r="IZ331">
        <v>-0.003512179546530375</v>
      </c>
      <c r="JA331">
        <v>0.0008073039280847738</v>
      </c>
      <c r="JB331">
        <v>-5.485301315548657E-06</v>
      </c>
      <c r="JC331">
        <v>2</v>
      </c>
      <c r="JD331">
        <v>1997</v>
      </c>
      <c r="JE331">
        <v>1</v>
      </c>
      <c r="JF331">
        <v>25</v>
      </c>
      <c r="JG331">
        <v>989.4</v>
      </c>
      <c r="JH331">
        <v>989.6</v>
      </c>
      <c r="JI331">
        <v>1.1499</v>
      </c>
      <c r="JJ331">
        <v>2.64526</v>
      </c>
      <c r="JK331">
        <v>1.49658</v>
      </c>
      <c r="JL331">
        <v>2.3938</v>
      </c>
      <c r="JM331">
        <v>1.54907</v>
      </c>
      <c r="JN331">
        <v>2.43896</v>
      </c>
      <c r="JO331">
        <v>34.5549</v>
      </c>
      <c r="JP331">
        <v>24.2013</v>
      </c>
      <c r="JQ331">
        <v>18</v>
      </c>
      <c r="JR331">
        <v>488.502</v>
      </c>
      <c r="JS331">
        <v>532.383</v>
      </c>
      <c r="JT331">
        <v>24.771</v>
      </c>
      <c r="JU331">
        <v>25.2203</v>
      </c>
      <c r="JV331">
        <v>30</v>
      </c>
      <c r="JW331">
        <v>25.3349</v>
      </c>
      <c r="JX331">
        <v>25.2919</v>
      </c>
      <c r="JY331">
        <v>23.1876</v>
      </c>
      <c r="JZ331">
        <v>0</v>
      </c>
      <c r="KA331">
        <v>100</v>
      </c>
      <c r="KB331">
        <v>24.7577</v>
      </c>
      <c r="KC331">
        <v>426.64</v>
      </c>
      <c r="KD331">
        <v>24.2935</v>
      </c>
      <c r="KE331">
        <v>100.616</v>
      </c>
      <c r="KF331">
        <v>101.013</v>
      </c>
    </row>
    <row r="332" spans="1:292">
      <c r="A332">
        <v>314</v>
      </c>
      <c r="B332">
        <v>1679515813.5</v>
      </c>
      <c r="C332">
        <v>7226</v>
      </c>
      <c r="D332" t="s">
        <v>1062</v>
      </c>
      <c r="E332" t="s">
        <v>1063</v>
      </c>
      <c r="F332">
        <v>5</v>
      </c>
      <c r="G332" t="s">
        <v>821</v>
      </c>
      <c r="H332">
        <v>1679515805.655172</v>
      </c>
      <c r="I332">
        <f>(J332)/1000</f>
        <v>0</v>
      </c>
      <c r="J332">
        <f>IF(DO332, AM332, AG332)</f>
        <v>0</v>
      </c>
      <c r="K332">
        <f>IF(DO332, AH332, AF332)</f>
        <v>0</v>
      </c>
      <c r="L332">
        <f>DQ332 - IF(AT332&gt;1, K332*DK332*100.0/(AV332*EE332), 0)</f>
        <v>0</v>
      </c>
      <c r="M332">
        <f>((S332-I332/2)*L332-K332)/(S332+I332/2)</f>
        <v>0</v>
      </c>
      <c r="N332">
        <f>M332*(DX332+DY332)/1000.0</f>
        <v>0</v>
      </c>
      <c r="O332">
        <f>(DQ332 - IF(AT332&gt;1, K332*DK332*100.0/(AV332*EE332), 0))*(DX332+DY332)/1000.0</f>
        <v>0</v>
      </c>
      <c r="P332">
        <f>2.0/((1/R332-1/Q332)+SIGN(R332)*SQRT((1/R332-1/Q332)*(1/R332-1/Q332) + 4*DL332/((DL332+1)*(DL332+1))*(2*1/R332*1/Q332-1/Q332*1/Q332)))</f>
        <v>0</v>
      </c>
      <c r="Q332">
        <f>IF(LEFT(DM332,1)&lt;&gt;"0",IF(LEFT(DM332,1)="1",3.0,DN332),$D$5+$E$5*(EE332*DX332/($K$5*1000))+$F$5*(EE332*DX332/($K$5*1000))*MAX(MIN(DK332,$J$5),$I$5)*MAX(MIN(DK332,$J$5),$I$5)+$G$5*MAX(MIN(DK332,$J$5),$I$5)*(EE332*DX332/($K$5*1000))+$H$5*(EE332*DX332/($K$5*1000))*(EE332*DX332/($K$5*1000)))</f>
        <v>0</v>
      </c>
      <c r="R332">
        <f>I332*(1000-(1000*0.61365*exp(17.502*V332/(240.97+V332))/(DX332+DY332)+DS332)/2)/(1000*0.61365*exp(17.502*V332/(240.97+V332))/(DX332+DY332)-DS332)</f>
        <v>0</v>
      </c>
      <c r="S332">
        <f>1/((DL332+1)/(P332/1.6)+1/(Q332/1.37)) + DL332/((DL332+1)/(P332/1.6) + DL332/(Q332/1.37))</f>
        <v>0</v>
      </c>
      <c r="T332">
        <f>(DG332*DJ332)</f>
        <v>0</v>
      </c>
      <c r="U332">
        <f>(DZ332+(T332+2*0.95*5.67E-8*(((DZ332+$B$9)+273)^4-(DZ332+273)^4)-44100*I332)/(1.84*29.3*Q332+8*0.95*5.67E-8*(DZ332+273)^3))</f>
        <v>0</v>
      </c>
      <c r="V332">
        <f>($C$9*EA332+$D$9*EB332+$E$9*U332)</f>
        <v>0</v>
      </c>
      <c r="W332">
        <f>0.61365*exp(17.502*V332/(240.97+V332))</f>
        <v>0</v>
      </c>
      <c r="X332">
        <f>(Y332/Z332*100)</f>
        <v>0</v>
      </c>
      <c r="Y332">
        <f>DS332*(DX332+DY332)/1000</f>
        <v>0</v>
      </c>
      <c r="Z332">
        <f>0.61365*exp(17.502*DZ332/(240.97+DZ332))</f>
        <v>0</v>
      </c>
      <c r="AA332">
        <f>(W332-DS332*(DX332+DY332)/1000)</f>
        <v>0</v>
      </c>
      <c r="AB332">
        <f>(-I332*44100)</f>
        <v>0</v>
      </c>
      <c r="AC332">
        <f>2*29.3*Q332*0.92*(DZ332-V332)</f>
        <v>0</v>
      </c>
      <c r="AD332">
        <f>2*0.95*5.67E-8*(((DZ332+$B$9)+273)^4-(V332+273)^4)</f>
        <v>0</v>
      </c>
      <c r="AE332">
        <f>T332+AD332+AB332+AC332</f>
        <v>0</v>
      </c>
      <c r="AF332">
        <f>DW332*AT332*(DR332-DQ332*(1000-AT332*DT332)/(1000-AT332*DS332))/(100*DK332)</f>
        <v>0</v>
      </c>
      <c r="AG332">
        <f>1000*DW332*AT332*(DS332-DT332)/(100*DK332*(1000-AT332*DS332))</f>
        <v>0</v>
      </c>
      <c r="AH332">
        <f>(AI332 - AJ332 - DX332*1E3/(8.314*(DZ332+273.15)) * AL332/DW332 * AK332) * DW332/(100*DK332) * (1000 - DT332)/1000</f>
        <v>0</v>
      </c>
      <c r="AI332">
        <v>430.2658343067818</v>
      </c>
      <c r="AJ332">
        <v>426.8782181818181</v>
      </c>
      <c r="AK332">
        <v>0.02163955607878307</v>
      </c>
      <c r="AL332">
        <v>67.30913549146528</v>
      </c>
      <c r="AM332">
        <f>(AO332 - AN332 + DX332*1E3/(8.314*(DZ332+273.15)) * AQ332/DW332 * AP332) * DW332/(100*DK332) * 1000/(1000 - AO332)</f>
        <v>0</v>
      </c>
      <c r="AN332">
        <v>23.90093230857014</v>
      </c>
      <c r="AO332">
        <v>24.28419757575757</v>
      </c>
      <c r="AP332">
        <v>-3.195075477130596E-06</v>
      </c>
      <c r="AQ332">
        <v>94.11788988098148</v>
      </c>
      <c r="AR332">
        <v>0</v>
      </c>
      <c r="AS332">
        <v>0</v>
      </c>
      <c r="AT332">
        <f>IF(AR332*$H$15&gt;=AV332,1.0,(AV332/(AV332-AR332*$H$15)))</f>
        <v>0</v>
      </c>
      <c r="AU332">
        <f>(AT332-1)*100</f>
        <v>0</v>
      </c>
      <c r="AV332">
        <f>MAX(0,($B$15+$C$15*EE332)/(1+$D$15*EE332)*DX332/(DZ332+273)*$E$15)</f>
        <v>0</v>
      </c>
      <c r="AW332" t="s">
        <v>429</v>
      </c>
      <c r="AX332" t="s">
        <v>429</v>
      </c>
      <c r="AY332">
        <v>0</v>
      </c>
      <c r="AZ332">
        <v>0</v>
      </c>
      <c r="BA332">
        <f>1-AY332/AZ332</f>
        <v>0</v>
      </c>
      <c r="BB332">
        <v>0</v>
      </c>
      <c r="BC332" t="s">
        <v>429</v>
      </c>
      <c r="BD332" t="s">
        <v>429</v>
      </c>
      <c r="BE332">
        <v>0</v>
      </c>
      <c r="BF332">
        <v>0</v>
      </c>
      <c r="BG332">
        <f>1-BE332/BF332</f>
        <v>0</v>
      </c>
      <c r="BH332">
        <v>0.5</v>
      </c>
      <c r="BI332">
        <f>DH332</f>
        <v>0</v>
      </c>
      <c r="BJ332">
        <f>K332</f>
        <v>0</v>
      </c>
      <c r="BK332">
        <f>BG332*BH332*BI332</f>
        <v>0</v>
      </c>
      <c r="BL332">
        <f>(BJ332-BB332)/BI332</f>
        <v>0</v>
      </c>
      <c r="BM332">
        <f>(AZ332-BF332)/BF332</f>
        <v>0</v>
      </c>
      <c r="BN332">
        <f>AY332/(BA332+AY332/BF332)</f>
        <v>0</v>
      </c>
      <c r="BO332" t="s">
        <v>429</v>
      </c>
      <c r="BP332">
        <v>0</v>
      </c>
      <c r="BQ332">
        <f>IF(BP332&lt;&gt;0, BP332, BN332)</f>
        <v>0</v>
      </c>
      <c r="BR332">
        <f>1-BQ332/BF332</f>
        <v>0</v>
      </c>
      <c r="BS332">
        <f>(BF332-BE332)/(BF332-BQ332)</f>
        <v>0</v>
      </c>
      <c r="BT332">
        <f>(AZ332-BF332)/(AZ332-BQ332)</f>
        <v>0</v>
      </c>
      <c r="BU332">
        <f>(BF332-BE332)/(BF332-AY332)</f>
        <v>0</v>
      </c>
      <c r="BV332">
        <f>(AZ332-BF332)/(AZ332-AY332)</f>
        <v>0</v>
      </c>
      <c r="BW332">
        <f>(BS332*BQ332/BE332)</f>
        <v>0</v>
      </c>
      <c r="BX332">
        <f>(1-BW332)</f>
        <v>0</v>
      </c>
      <c r="DG332">
        <f>$B$13*EF332+$C$13*EG332+$F$13*ER332*(1-EU332)</f>
        <v>0</v>
      </c>
      <c r="DH332">
        <f>DG332*DI332</f>
        <v>0</v>
      </c>
      <c r="DI332">
        <f>($B$13*$D$11+$C$13*$D$11+$F$13*((FE332+EW332)/MAX(FE332+EW332+FF332, 0.1)*$I$11+FF332/MAX(FE332+EW332+FF332, 0.1)*$J$11))/($B$13+$C$13+$F$13)</f>
        <v>0</v>
      </c>
      <c r="DJ332">
        <f>($B$13*$K$11+$C$13*$K$11+$F$13*((FE332+EW332)/MAX(FE332+EW332+FF332, 0.1)*$P$11+FF332/MAX(FE332+EW332+FF332, 0.1)*$Q$11))/($B$13+$C$13+$F$13)</f>
        <v>0</v>
      </c>
      <c r="DK332">
        <v>2.18</v>
      </c>
      <c r="DL332">
        <v>0.5</v>
      </c>
      <c r="DM332" t="s">
        <v>430</v>
      </c>
      <c r="DN332">
        <v>2</v>
      </c>
      <c r="DO332" t="b">
        <v>1</v>
      </c>
      <c r="DP332">
        <v>1679515805.655172</v>
      </c>
      <c r="DQ332">
        <v>416.4371034482759</v>
      </c>
      <c r="DR332">
        <v>420.1228275862068</v>
      </c>
      <c r="DS332">
        <v>24.28853103448276</v>
      </c>
      <c r="DT332">
        <v>23.90524482758621</v>
      </c>
      <c r="DU332">
        <v>417.1541379310344</v>
      </c>
      <c r="DV332">
        <v>23.98954137931034</v>
      </c>
      <c r="DW332">
        <v>499.9605517241378</v>
      </c>
      <c r="DX332">
        <v>89.85545517241377</v>
      </c>
      <c r="DY332">
        <v>0.09989779999999998</v>
      </c>
      <c r="DZ332">
        <v>26.3770275862069</v>
      </c>
      <c r="EA332">
        <v>27.51491379310345</v>
      </c>
      <c r="EB332">
        <v>999.9000000000002</v>
      </c>
      <c r="EC332">
        <v>0</v>
      </c>
      <c r="ED332">
        <v>0</v>
      </c>
      <c r="EE332">
        <v>9999.905517241379</v>
      </c>
      <c r="EF332">
        <v>0</v>
      </c>
      <c r="EG332">
        <v>12.45685517241379</v>
      </c>
      <c r="EH332">
        <v>-3.685800000000001</v>
      </c>
      <c r="EI332">
        <v>426.803448275862</v>
      </c>
      <c r="EJ332">
        <v>430.4120344827586</v>
      </c>
      <c r="EK332">
        <v>0.3832910000000002</v>
      </c>
      <c r="EL332">
        <v>420.1228275862068</v>
      </c>
      <c r="EM332">
        <v>23.90524482758621</v>
      </c>
      <c r="EN332">
        <v>2.182456896551724</v>
      </c>
      <c r="EO332">
        <v>2.148016551724138</v>
      </c>
      <c r="EP332">
        <v>18.83411379310345</v>
      </c>
      <c r="EQ332">
        <v>18.57979655172414</v>
      </c>
      <c r="ER332">
        <v>2000.132068965518</v>
      </c>
      <c r="ES332">
        <v>0.9800000689655172</v>
      </c>
      <c r="ET332">
        <v>0.01999963103448276</v>
      </c>
      <c r="EU332">
        <v>0</v>
      </c>
      <c r="EV332">
        <v>189.0932068965517</v>
      </c>
      <c r="EW332">
        <v>5.00078</v>
      </c>
      <c r="EX332">
        <v>3787.405862068965</v>
      </c>
      <c r="EY332">
        <v>16380.72068965517</v>
      </c>
      <c r="EZ332">
        <v>40.14406896551723</v>
      </c>
      <c r="FA332">
        <v>41.12268965517242</v>
      </c>
      <c r="FB332">
        <v>40.5213448275862</v>
      </c>
      <c r="FC332">
        <v>41.55789655172413</v>
      </c>
      <c r="FD332">
        <v>41.27772413793102</v>
      </c>
      <c r="FE332">
        <v>1955.228965517241</v>
      </c>
      <c r="FF332">
        <v>39.90241379310345</v>
      </c>
      <c r="FG332">
        <v>0</v>
      </c>
      <c r="FH332">
        <v>1679515795.6</v>
      </c>
      <c r="FI332">
        <v>0</v>
      </c>
      <c r="FJ332">
        <v>189.09084</v>
      </c>
      <c r="FK332">
        <v>0.4137692138712642</v>
      </c>
      <c r="FL332">
        <v>-14.06153846723039</v>
      </c>
      <c r="FM332">
        <v>3787.299999999999</v>
      </c>
      <c r="FN332">
        <v>15</v>
      </c>
      <c r="FO332">
        <v>0</v>
      </c>
      <c r="FP332" t="s">
        <v>431</v>
      </c>
      <c r="FQ332">
        <v>1679456443.1</v>
      </c>
      <c r="FR332">
        <v>1679456433.1</v>
      </c>
      <c r="FS332">
        <v>0</v>
      </c>
      <c r="FT332">
        <v>-0.109</v>
      </c>
      <c r="FU332">
        <v>0.019</v>
      </c>
      <c r="FV332">
        <v>-0.823</v>
      </c>
      <c r="FW332">
        <v>0.271</v>
      </c>
      <c r="FX332">
        <v>420</v>
      </c>
      <c r="FY332">
        <v>24</v>
      </c>
      <c r="FZ332">
        <v>0.71</v>
      </c>
      <c r="GA332">
        <v>0.25</v>
      </c>
      <c r="GB332">
        <v>-3.589029512195121</v>
      </c>
      <c r="GC332">
        <v>-1.364926411149837</v>
      </c>
      <c r="GD332">
        <v>0.2518889255105989</v>
      </c>
      <c r="GE332">
        <v>0</v>
      </c>
      <c r="GF332">
        <v>0.382514756097561</v>
      </c>
      <c r="GG332">
        <v>0.009292411149825529</v>
      </c>
      <c r="GH332">
        <v>0.001390094904296327</v>
      </c>
      <c r="GI332">
        <v>1</v>
      </c>
      <c r="GJ332">
        <v>1</v>
      </c>
      <c r="GK332">
        <v>2</v>
      </c>
      <c r="GL332" t="s">
        <v>432</v>
      </c>
      <c r="GM332">
        <v>3.10469</v>
      </c>
      <c r="GN332">
        <v>2.73529</v>
      </c>
      <c r="GO332">
        <v>0.08780590000000001</v>
      </c>
      <c r="GP332">
        <v>0.0887037</v>
      </c>
      <c r="GQ332">
        <v>0.108984</v>
      </c>
      <c r="GR332">
        <v>0.109139</v>
      </c>
      <c r="GS332">
        <v>23518.9</v>
      </c>
      <c r="GT332">
        <v>23198.7</v>
      </c>
      <c r="GU332">
        <v>26318.6</v>
      </c>
      <c r="GV332">
        <v>25782.5</v>
      </c>
      <c r="GW332">
        <v>37633.3</v>
      </c>
      <c r="GX332">
        <v>35039.9</v>
      </c>
      <c r="GY332">
        <v>46053.2</v>
      </c>
      <c r="GZ332">
        <v>42577.9</v>
      </c>
      <c r="HA332">
        <v>1.92913</v>
      </c>
      <c r="HB332">
        <v>1.97725</v>
      </c>
      <c r="HC332">
        <v>0.131823</v>
      </c>
      <c r="HD332">
        <v>0</v>
      </c>
      <c r="HE332">
        <v>25.3546</v>
      </c>
      <c r="HF332">
        <v>999.9</v>
      </c>
      <c r="HG332">
        <v>54.6</v>
      </c>
      <c r="HH332">
        <v>29.3</v>
      </c>
      <c r="HI332">
        <v>24.8643</v>
      </c>
      <c r="HJ332">
        <v>60.4571</v>
      </c>
      <c r="HK332">
        <v>25.3526</v>
      </c>
      <c r="HL332">
        <v>1</v>
      </c>
      <c r="HM332">
        <v>-0.168674</v>
      </c>
      <c r="HN332">
        <v>0.139368</v>
      </c>
      <c r="HO332">
        <v>20.2747</v>
      </c>
      <c r="HP332">
        <v>5.21594</v>
      </c>
      <c r="HQ332">
        <v>11.9767</v>
      </c>
      <c r="HR332">
        <v>4.9647</v>
      </c>
      <c r="HS332">
        <v>3.27368</v>
      </c>
      <c r="HT332">
        <v>9999</v>
      </c>
      <c r="HU332">
        <v>9999</v>
      </c>
      <c r="HV332">
        <v>9999</v>
      </c>
      <c r="HW332">
        <v>937.6</v>
      </c>
      <c r="HX332">
        <v>1.86417</v>
      </c>
      <c r="HY332">
        <v>1.86013</v>
      </c>
      <c r="HZ332">
        <v>1.85836</v>
      </c>
      <c r="IA332">
        <v>1.85988</v>
      </c>
      <c r="IB332">
        <v>1.85989</v>
      </c>
      <c r="IC332">
        <v>1.85825</v>
      </c>
      <c r="ID332">
        <v>1.85732</v>
      </c>
      <c r="IE332">
        <v>1.85235</v>
      </c>
      <c r="IF332">
        <v>0</v>
      </c>
      <c r="IG332">
        <v>0</v>
      </c>
      <c r="IH332">
        <v>0</v>
      </c>
      <c r="II332">
        <v>0</v>
      </c>
      <c r="IJ332" t="s">
        <v>433</v>
      </c>
      <c r="IK332" t="s">
        <v>434</v>
      </c>
      <c r="IL332" t="s">
        <v>435</v>
      </c>
      <c r="IM332" t="s">
        <v>435</v>
      </c>
      <c r="IN332" t="s">
        <v>435</v>
      </c>
      <c r="IO332" t="s">
        <v>435</v>
      </c>
      <c r="IP332">
        <v>0</v>
      </c>
      <c r="IQ332">
        <v>100</v>
      </c>
      <c r="IR332">
        <v>100</v>
      </c>
      <c r="IS332">
        <v>-0.717</v>
      </c>
      <c r="IT332">
        <v>0.2989</v>
      </c>
      <c r="IU332">
        <v>-0.3228139330668147</v>
      </c>
      <c r="IV332">
        <v>-0.001399286051689175</v>
      </c>
      <c r="IW332">
        <v>1.297619083215453E-06</v>
      </c>
      <c r="IX332">
        <v>-4.997941095464379E-10</v>
      </c>
      <c r="IY332">
        <v>-0.005634625857734406</v>
      </c>
      <c r="IZ332">
        <v>-0.003512179546530375</v>
      </c>
      <c r="JA332">
        <v>0.0008073039280847738</v>
      </c>
      <c r="JB332">
        <v>-5.485301315548657E-06</v>
      </c>
      <c r="JC332">
        <v>2</v>
      </c>
      <c r="JD332">
        <v>1997</v>
      </c>
      <c r="JE332">
        <v>1</v>
      </c>
      <c r="JF332">
        <v>25</v>
      </c>
      <c r="JG332">
        <v>989.5</v>
      </c>
      <c r="JH332">
        <v>989.7</v>
      </c>
      <c r="JI332">
        <v>1.17554</v>
      </c>
      <c r="JJ332">
        <v>2.64648</v>
      </c>
      <c r="JK332">
        <v>1.49658</v>
      </c>
      <c r="JL332">
        <v>2.39258</v>
      </c>
      <c r="JM332">
        <v>1.54907</v>
      </c>
      <c r="JN332">
        <v>2.34375</v>
      </c>
      <c r="JO332">
        <v>34.5549</v>
      </c>
      <c r="JP332">
        <v>24.1926</v>
      </c>
      <c r="JQ332">
        <v>18</v>
      </c>
      <c r="JR332">
        <v>488.661</v>
      </c>
      <c r="JS332">
        <v>532.412</v>
      </c>
      <c r="JT332">
        <v>24.7551</v>
      </c>
      <c r="JU332">
        <v>25.2194</v>
      </c>
      <c r="JV332">
        <v>30.0001</v>
      </c>
      <c r="JW332">
        <v>25.3331</v>
      </c>
      <c r="JX332">
        <v>25.2914</v>
      </c>
      <c r="JY332">
        <v>23.6926</v>
      </c>
      <c r="JZ332">
        <v>0</v>
      </c>
      <c r="KA332">
        <v>100</v>
      </c>
      <c r="KB332">
        <v>24.7417</v>
      </c>
      <c r="KC332">
        <v>440.014</v>
      </c>
      <c r="KD332">
        <v>24.2935</v>
      </c>
      <c r="KE332">
        <v>100.616</v>
      </c>
      <c r="KF332">
        <v>101.013</v>
      </c>
    </row>
    <row r="333" spans="1:292">
      <c r="A333">
        <v>315</v>
      </c>
      <c r="B333">
        <v>1679515818.5</v>
      </c>
      <c r="C333">
        <v>7231</v>
      </c>
      <c r="D333" t="s">
        <v>1064</v>
      </c>
      <c r="E333" t="s">
        <v>1065</v>
      </c>
      <c r="F333">
        <v>5</v>
      </c>
      <c r="G333" t="s">
        <v>821</v>
      </c>
      <c r="H333">
        <v>1679515810.732143</v>
      </c>
      <c r="I333">
        <f>(J333)/1000</f>
        <v>0</v>
      </c>
      <c r="J333">
        <f>IF(DO333, AM333, AG333)</f>
        <v>0</v>
      </c>
      <c r="K333">
        <f>IF(DO333, AH333, AF333)</f>
        <v>0</v>
      </c>
      <c r="L333">
        <f>DQ333 - IF(AT333&gt;1, K333*DK333*100.0/(AV333*EE333), 0)</f>
        <v>0</v>
      </c>
      <c r="M333">
        <f>((S333-I333/2)*L333-K333)/(S333+I333/2)</f>
        <v>0</v>
      </c>
      <c r="N333">
        <f>M333*(DX333+DY333)/1000.0</f>
        <v>0</v>
      </c>
      <c r="O333">
        <f>(DQ333 - IF(AT333&gt;1, K333*DK333*100.0/(AV333*EE333), 0))*(DX333+DY333)/1000.0</f>
        <v>0</v>
      </c>
      <c r="P333">
        <f>2.0/((1/R333-1/Q333)+SIGN(R333)*SQRT((1/R333-1/Q333)*(1/R333-1/Q333) + 4*DL333/((DL333+1)*(DL333+1))*(2*1/R333*1/Q333-1/Q333*1/Q333)))</f>
        <v>0</v>
      </c>
      <c r="Q333">
        <f>IF(LEFT(DM333,1)&lt;&gt;"0",IF(LEFT(DM333,1)="1",3.0,DN333),$D$5+$E$5*(EE333*DX333/($K$5*1000))+$F$5*(EE333*DX333/($K$5*1000))*MAX(MIN(DK333,$J$5),$I$5)*MAX(MIN(DK333,$J$5),$I$5)+$G$5*MAX(MIN(DK333,$J$5),$I$5)*(EE333*DX333/($K$5*1000))+$H$5*(EE333*DX333/($K$5*1000))*(EE333*DX333/($K$5*1000)))</f>
        <v>0</v>
      </c>
      <c r="R333">
        <f>I333*(1000-(1000*0.61365*exp(17.502*V333/(240.97+V333))/(DX333+DY333)+DS333)/2)/(1000*0.61365*exp(17.502*V333/(240.97+V333))/(DX333+DY333)-DS333)</f>
        <v>0</v>
      </c>
      <c r="S333">
        <f>1/((DL333+1)/(P333/1.6)+1/(Q333/1.37)) + DL333/((DL333+1)/(P333/1.6) + DL333/(Q333/1.37))</f>
        <v>0</v>
      </c>
      <c r="T333">
        <f>(DG333*DJ333)</f>
        <v>0</v>
      </c>
      <c r="U333">
        <f>(DZ333+(T333+2*0.95*5.67E-8*(((DZ333+$B$9)+273)^4-(DZ333+273)^4)-44100*I333)/(1.84*29.3*Q333+8*0.95*5.67E-8*(DZ333+273)^3))</f>
        <v>0</v>
      </c>
      <c r="V333">
        <f>($C$9*EA333+$D$9*EB333+$E$9*U333)</f>
        <v>0</v>
      </c>
      <c r="W333">
        <f>0.61365*exp(17.502*V333/(240.97+V333))</f>
        <v>0</v>
      </c>
      <c r="X333">
        <f>(Y333/Z333*100)</f>
        <v>0</v>
      </c>
      <c r="Y333">
        <f>DS333*(DX333+DY333)/1000</f>
        <v>0</v>
      </c>
      <c r="Z333">
        <f>0.61365*exp(17.502*DZ333/(240.97+DZ333))</f>
        <v>0</v>
      </c>
      <c r="AA333">
        <f>(W333-DS333*(DX333+DY333)/1000)</f>
        <v>0</v>
      </c>
      <c r="AB333">
        <f>(-I333*44100)</f>
        <v>0</v>
      </c>
      <c r="AC333">
        <f>2*29.3*Q333*0.92*(DZ333-V333)</f>
        <v>0</v>
      </c>
      <c r="AD333">
        <f>2*0.95*5.67E-8*(((DZ333+$B$9)+273)^4-(V333+273)^4)</f>
        <v>0</v>
      </c>
      <c r="AE333">
        <f>T333+AD333+AB333+AC333</f>
        <v>0</v>
      </c>
      <c r="AF333">
        <f>DW333*AT333*(DR333-DQ333*(1000-AT333*DT333)/(1000-AT333*DS333))/(100*DK333)</f>
        <v>0</v>
      </c>
      <c r="AG333">
        <f>1000*DW333*AT333*(DS333-DT333)/(100*DK333*(1000-AT333*DS333))</f>
        <v>0</v>
      </c>
      <c r="AH333">
        <f>(AI333 - AJ333 - DX333*1E3/(8.314*(DZ333+273.15)) * AL333/DW333 * AK333) * DW333/(100*DK333) * (1000 - DT333)/1000</f>
        <v>0</v>
      </c>
      <c r="AI333">
        <v>436.8797933369395</v>
      </c>
      <c r="AJ333">
        <v>429.9346484848482</v>
      </c>
      <c r="AK333">
        <v>0.7027881573679682</v>
      </c>
      <c r="AL333">
        <v>67.30913549146528</v>
      </c>
      <c r="AM333">
        <f>(AO333 - AN333 + DX333*1E3/(8.314*(DZ333+273.15)) * AQ333/DW333 * AP333) * DW333/(100*DK333) * 1000/(1000 - AO333)</f>
        <v>0</v>
      </c>
      <c r="AN333">
        <v>23.89751469885841</v>
      </c>
      <c r="AO333">
        <v>24.27894787878786</v>
      </c>
      <c r="AP333">
        <v>-3.874832044221071E-06</v>
      </c>
      <c r="AQ333">
        <v>94.11788988098148</v>
      </c>
      <c r="AR333">
        <v>0</v>
      </c>
      <c r="AS333">
        <v>0</v>
      </c>
      <c r="AT333">
        <f>IF(AR333*$H$15&gt;=AV333,1.0,(AV333/(AV333-AR333*$H$15)))</f>
        <v>0</v>
      </c>
      <c r="AU333">
        <f>(AT333-1)*100</f>
        <v>0</v>
      </c>
      <c r="AV333">
        <f>MAX(0,($B$15+$C$15*EE333)/(1+$D$15*EE333)*DX333/(DZ333+273)*$E$15)</f>
        <v>0</v>
      </c>
      <c r="AW333" t="s">
        <v>429</v>
      </c>
      <c r="AX333" t="s">
        <v>429</v>
      </c>
      <c r="AY333">
        <v>0</v>
      </c>
      <c r="AZ333">
        <v>0</v>
      </c>
      <c r="BA333">
        <f>1-AY333/AZ333</f>
        <v>0</v>
      </c>
      <c r="BB333">
        <v>0</v>
      </c>
      <c r="BC333" t="s">
        <v>429</v>
      </c>
      <c r="BD333" t="s">
        <v>429</v>
      </c>
      <c r="BE333">
        <v>0</v>
      </c>
      <c r="BF333">
        <v>0</v>
      </c>
      <c r="BG333">
        <f>1-BE333/BF333</f>
        <v>0</v>
      </c>
      <c r="BH333">
        <v>0.5</v>
      </c>
      <c r="BI333">
        <f>DH333</f>
        <v>0</v>
      </c>
      <c r="BJ333">
        <f>K333</f>
        <v>0</v>
      </c>
      <c r="BK333">
        <f>BG333*BH333*BI333</f>
        <v>0</v>
      </c>
      <c r="BL333">
        <f>(BJ333-BB333)/BI333</f>
        <v>0</v>
      </c>
      <c r="BM333">
        <f>(AZ333-BF333)/BF333</f>
        <v>0</v>
      </c>
      <c r="BN333">
        <f>AY333/(BA333+AY333/BF333)</f>
        <v>0</v>
      </c>
      <c r="BO333" t="s">
        <v>429</v>
      </c>
      <c r="BP333">
        <v>0</v>
      </c>
      <c r="BQ333">
        <f>IF(BP333&lt;&gt;0, BP333, BN333)</f>
        <v>0</v>
      </c>
      <c r="BR333">
        <f>1-BQ333/BF333</f>
        <v>0</v>
      </c>
      <c r="BS333">
        <f>(BF333-BE333)/(BF333-BQ333)</f>
        <v>0</v>
      </c>
      <c r="BT333">
        <f>(AZ333-BF333)/(AZ333-BQ333)</f>
        <v>0</v>
      </c>
      <c r="BU333">
        <f>(BF333-BE333)/(BF333-AY333)</f>
        <v>0</v>
      </c>
      <c r="BV333">
        <f>(AZ333-BF333)/(AZ333-AY333)</f>
        <v>0</v>
      </c>
      <c r="BW333">
        <f>(BS333*BQ333/BE333)</f>
        <v>0</v>
      </c>
      <c r="BX333">
        <f>(1-BW333)</f>
        <v>0</v>
      </c>
      <c r="DG333">
        <f>$B$13*EF333+$C$13*EG333+$F$13*ER333*(1-EU333)</f>
        <v>0</v>
      </c>
      <c r="DH333">
        <f>DG333*DI333</f>
        <v>0</v>
      </c>
      <c r="DI333">
        <f>($B$13*$D$11+$C$13*$D$11+$F$13*((FE333+EW333)/MAX(FE333+EW333+FF333, 0.1)*$I$11+FF333/MAX(FE333+EW333+FF333, 0.1)*$J$11))/($B$13+$C$13+$F$13)</f>
        <v>0</v>
      </c>
      <c r="DJ333">
        <f>($B$13*$K$11+$C$13*$K$11+$F$13*((FE333+EW333)/MAX(FE333+EW333+FF333, 0.1)*$P$11+FF333/MAX(FE333+EW333+FF333, 0.1)*$Q$11))/($B$13+$C$13+$F$13)</f>
        <v>0</v>
      </c>
      <c r="DK333">
        <v>2.18</v>
      </c>
      <c r="DL333">
        <v>0.5</v>
      </c>
      <c r="DM333" t="s">
        <v>430</v>
      </c>
      <c r="DN333">
        <v>2</v>
      </c>
      <c r="DO333" t="b">
        <v>1</v>
      </c>
      <c r="DP333">
        <v>1679515810.732143</v>
      </c>
      <c r="DQ333">
        <v>416.8803214285714</v>
      </c>
      <c r="DR333">
        <v>422.8065</v>
      </c>
      <c r="DS333">
        <v>24.28476071428571</v>
      </c>
      <c r="DT333">
        <v>23.90121428571428</v>
      </c>
      <c r="DU333">
        <v>417.5977142857142</v>
      </c>
      <c r="DV333">
        <v>23.98586428571429</v>
      </c>
      <c r="DW333">
        <v>499.9574285714285</v>
      </c>
      <c r="DX333">
        <v>89.85596428571429</v>
      </c>
      <c r="DY333">
        <v>0.09994935714285715</v>
      </c>
      <c r="DZ333">
        <v>26.37561071428572</v>
      </c>
      <c r="EA333">
        <v>27.51404285714286</v>
      </c>
      <c r="EB333">
        <v>999.9000000000002</v>
      </c>
      <c r="EC333">
        <v>0</v>
      </c>
      <c r="ED333">
        <v>0</v>
      </c>
      <c r="EE333">
        <v>9994.771428571428</v>
      </c>
      <c r="EF333">
        <v>0</v>
      </c>
      <c r="EG333">
        <v>12.46696785714286</v>
      </c>
      <c r="EH333">
        <v>-5.926183214285714</v>
      </c>
      <c r="EI333">
        <v>427.2561071428572</v>
      </c>
      <c r="EJ333">
        <v>433.1596071428572</v>
      </c>
      <c r="EK333">
        <v>0.3835453571428572</v>
      </c>
      <c r="EL333">
        <v>422.8065</v>
      </c>
      <c r="EM333">
        <v>23.90121428571428</v>
      </c>
      <c r="EN333">
        <v>2.18213</v>
      </c>
      <c r="EO333">
        <v>2.147666785714286</v>
      </c>
      <c r="EP333">
        <v>18.83171785714286</v>
      </c>
      <c r="EQ333">
        <v>18.57719642857143</v>
      </c>
      <c r="ER333">
        <v>2000.090357142857</v>
      </c>
      <c r="ES333">
        <v>0.9799979285714285</v>
      </c>
      <c r="ET333">
        <v>0.02000175714285713</v>
      </c>
      <c r="EU333">
        <v>0</v>
      </c>
      <c r="EV333">
        <v>189.1422857142857</v>
      </c>
      <c r="EW333">
        <v>5.00078</v>
      </c>
      <c r="EX333">
        <v>3786.233928571429</v>
      </c>
      <c r="EY333">
        <v>16380.36785714286</v>
      </c>
      <c r="EZ333">
        <v>40.09342857142857</v>
      </c>
      <c r="FA333">
        <v>41.01324999999999</v>
      </c>
      <c r="FB333">
        <v>40.46625</v>
      </c>
      <c r="FC333">
        <v>41.37246428571427</v>
      </c>
      <c r="FD333">
        <v>41.18046428571427</v>
      </c>
      <c r="FE333">
        <v>1955.183928571429</v>
      </c>
      <c r="FF333">
        <v>39.90607142857143</v>
      </c>
      <c r="FG333">
        <v>0</v>
      </c>
      <c r="FH333">
        <v>1679515801</v>
      </c>
      <c r="FI333">
        <v>0</v>
      </c>
      <c r="FJ333">
        <v>189.1366923076923</v>
      </c>
      <c r="FK333">
        <v>0.9210256288241707</v>
      </c>
      <c r="FL333">
        <v>-11.29094013095228</v>
      </c>
      <c r="FM333">
        <v>3786.159230769231</v>
      </c>
      <c r="FN333">
        <v>15</v>
      </c>
      <c r="FO333">
        <v>0</v>
      </c>
      <c r="FP333" t="s">
        <v>431</v>
      </c>
      <c r="FQ333">
        <v>1679456443.1</v>
      </c>
      <c r="FR333">
        <v>1679456433.1</v>
      </c>
      <c r="FS333">
        <v>0</v>
      </c>
      <c r="FT333">
        <v>-0.109</v>
      </c>
      <c r="FU333">
        <v>0.019</v>
      </c>
      <c r="FV333">
        <v>-0.823</v>
      </c>
      <c r="FW333">
        <v>0.271</v>
      </c>
      <c r="FX333">
        <v>420</v>
      </c>
      <c r="FY333">
        <v>24</v>
      </c>
      <c r="FZ333">
        <v>0.71</v>
      </c>
      <c r="GA333">
        <v>0.25</v>
      </c>
      <c r="GB333">
        <v>-5.25728275</v>
      </c>
      <c r="GC333">
        <v>-24.56908469043152</v>
      </c>
      <c r="GD333">
        <v>3.042981942466129</v>
      </c>
      <c r="GE333">
        <v>0</v>
      </c>
      <c r="GF333">
        <v>0.38356915</v>
      </c>
      <c r="GG333">
        <v>0.004848923076922538</v>
      </c>
      <c r="GH333">
        <v>0.001060949469814654</v>
      </c>
      <c r="GI333">
        <v>1</v>
      </c>
      <c r="GJ333">
        <v>1</v>
      </c>
      <c r="GK333">
        <v>2</v>
      </c>
      <c r="GL333" t="s">
        <v>432</v>
      </c>
      <c r="GM333">
        <v>3.10467</v>
      </c>
      <c r="GN333">
        <v>2.73536</v>
      </c>
      <c r="GO333">
        <v>0.0883598</v>
      </c>
      <c r="GP333">
        <v>0.09062779999999999</v>
      </c>
      <c r="GQ333">
        <v>0.108968</v>
      </c>
      <c r="GR333">
        <v>0.109128</v>
      </c>
      <c r="GS333">
        <v>23504.7</v>
      </c>
      <c r="GT333">
        <v>23149.8</v>
      </c>
      <c r="GU333">
        <v>26318.7</v>
      </c>
      <c r="GV333">
        <v>25782.5</v>
      </c>
      <c r="GW333">
        <v>37634.2</v>
      </c>
      <c r="GX333">
        <v>35040.7</v>
      </c>
      <c r="GY333">
        <v>46053.3</v>
      </c>
      <c r="GZ333">
        <v>42578.1</v>
      </c>
      <c r="HA333">
        <v>1.9288</v>
      </c>
      <c r="HB333">
        <v>1.9775</v>
      </c>
      <c r="HC333">
        <v>0.131525</v>
      </c>
      <c r="HD333">
        <v>0</v>
      </c>
      <c r="HE333">
        <v>25.3503</v>
      </c>
      <c r="HF333">
        <v>999.9</v>
      </c>
      <c r="HG333">
        <v>54.6</v>
      </c>
      <c r="HH333">
        <v>29.3</v>
      </c>
      <c r="HI333">
        <v>24.8663</v>
      </c>
      <c r="HJ333">
        <v>60.6771</v>
      </c>
      <c r="HK333">
        <v>25.2644</v>
      </c>
      <c r="HL333">
        <v>1</v>
      </c>
      <c r="HM333">
        <v>-0.16878</v>
      </c>
      <c r="HN333">
        <v>0.143415</v>
      </c>
      <c r="HO333">
        <v>20.2745</v>
      </c>
      <c r="HP333">
        <v>5.21639</v>
      </c>
      <c r="HQ333">
        <v>11.9757</v>
      </c>
      <c r="HR333">
        <v>4.96475</v>
      </c>
      <c r="HS333">
        <v>3.274</v>
      </c>
      <c r="HT333">
        <v>9999</v>
      </c>
      <c r="HU333">
        <v>9999</v>
      </c>
      <c r="HV333">
        <v>9999</v>
      </c>
      <c r="HW333">
        <v>937.6</v>
      </c>
      <c r="HX333">
        <v>1.86417</v>
      </c>
      <c r="HY333">
        <v>1.86012</v>
      </c>
      <c r="HZ333">
        <v>1.85836</v>
      </c>
      <c r="IA333">
        <v>1.85986</v>
      </c>
      <c r="IB333">
        <v>1.85989</v>
      </c>
      <c r="IC333">
        <v>1.85823</v>
      </c>
      <c r="ID333">
        <v>1.85732</v>
      </c>
      <c r="IE333">
        <v>1.85232</v>
      </c>
      <c r="IF333">
        <v>0</v>
      </c>
      <c r="IG333">
        <v>0</v>
      </c>
      <c r="IH333">
        <v>0</v>
      </c>
      <c r="II333">
        <v>0</v>
      </c>
      <c r="IJ333" t="s">
        <v>433</v>
      </c>
      <c r="IK333" t="s">
        <v>434</v>
      </c>
      <c r="IL333" t="s">
        <v>435</v>
      </c>
      <c r="IM333" t="s">
        <v>435</v>
      </c>
      <c r="IN333" t="s">
        <v>435</v>
      </c>
      <c r="IO333" t="s">
        <v>435</v>
      </c>
      <c r="IP333">
        <v>0</v>
      </c>
      <c r="IQ333">
        <v>100</v>
      </c>
      <c r="IR333">
        <v>100</v>
      </c>
      <c r="IS333">
        <v>-0.719</v>
      </c>
      <c r="IT333">
        <v>0.2988</v>
      </c>
      <c r="IU333">
        <v>-0.3228139330668147</v>
      </c>
      <c r="IV333">
        <v>-0.001399286051689175</v>
      </c>
      <c r="IW333">
        <v>1.297619083215453E-06</v>
      </c>
      <c r="IX333">
        <v>-4.997941095464379E-10</v>
      </c>
      <c r="IY333">
        <v>-0.005634625857734406</v>
      </c>
      <c r="IZ333">
        <v>-0.003512179546530375</v>
      </c>
      <c r="JA333">
        <v>0.0008073039280847738</v>
      </c>
      <c r="JB333">
        <v>-5.485301315548657E-06</v>
      </c>
      <c r="JC333">
        <v>2</v>
      </c>
      <c r="JD333">
        <v>1997</v>
      </c>
      <c r="JE333">
        <v>1</v>
      </c>
      <c r="JF333">
        <v>25</v>
      </c>
      <c r="JG333">
        <v>989.6</v>
      </c>
      <c r="JH333">
        <v>989.8</v>
      </c>
      <c r="JI333">
        <v>1.2085</v>
      </c>
      <c r="JJ333">
        <v>2.64282</v>
      </c>
      <c r="JK333">
        <v>1.49658</v>
      </c>
      <c r="JL333">
        <v>2.39258</v>
      </c>
      <c r="JM333">
        <v>1.54907</v>
      </c>
      <c r="JN333">
        <v>2.42798</v>
      </c>
      <c r="JO333">
        <v>34.5549</v>
      </c>
      <c r="JP333">
        <v>24.2013</v>
      </c>
      <c r="JQ333">
        <v>18</v>
      </c>
      <c r="JR333">
        <v>488.471</v>
      </c>
      <c r="JS333">
        <v>532.574</v>
      </c>
      <c r="JT333">
        <v>24.739</v>
      </c>
      <c r="JU333">
        <v>25.2172</v>
      </c>
      <c r="JV333">
        <v>30</v>
      </c>
      <c r="JW333">
        <v>25.3327</v>
      </c>
      <c r="JX333">
        <v>25.2904</v>
      </c>
      <c r="JY333">
        <v>24.408</v>
      </c>
      <c r="JZ333">
        <v>0</v>
      </c>
      <c r="KA333">
        <v>100</v>
      </c>
      <c r="KB333">
        <v>24.7294</v>
      </c>
      <c r="KC333">
        <v>460.133</v>
      </c>
      <c r="KD333">
        <v>24.2935</v>
      </c>
      <c r="KE333">
        <v>100.616</v>
      </c>
      <c r="KF333">
        <v>101.013</v>
      </c>
    </row>
    <row r="334" spans="1:292">
      <c r="A334">
        <v>316</v>
      </c>
      <c r="B334">
        <v>1679515823.5</v>
      </c>
      <c r="C334">
        <v>7236</v>
      </c>
      <c r="D334" t="s">
        <v>1066</v>
      </c>
      <c r="E334" t="s">
        <v>1067</v>
      </c>
      <c r="F334">
        <v>5</v>
      </c>
      <c r="G334" t="s">
        <v>821</v>
      </c>
      <c r="H334">
        <v>1679515816</v>
      </c>
      <c r="I334">
        <f>(J334)/1000</f>
        <v>0</v>
      </c>
      <c r="J334">
        <f>IF(DO334, AM334, AG334)</f>
        <v>0</v>
      </c>
      <c r="K334">
        <f>IF(DO334, AH334, AF334)</f>
        <v>0</v>
      </c>
      <c r="L334">
        <f>DQ334 - IF(AT334&gt;1, K334*DK334*100.0/(AV334*EE334), 0)</f>
        <v>0</v>
      </c>
      <c r="M334">
        <f>((S334-I334/2)*L334-K334)/(S334+I334/2)</f>
        <v>0</v>
      </c>
      <c r="N334">
        <f>M334*(DX334+DY334)/1000.0</f>
        <v>0</v>
      </c>
      <c r="O334">
        <f>(DQ334 - IF(AT334&gt;1, K334*DK334*100.0/(AV334*EE334), 0))*(DX334+DY334)/1000.0</f>
        <v>0</v>
      </c>
      <c r="P334">
        <f>2.0/((1/R334-1/Q334)+SIGN(R334)*SQRT((1/R334-1/Q334)*(1/R334-1/Q334) + 4*DL334/((DL334+1)*(DL334+1))*(2*1/R334*1/Q334-1/Q334*1/Q334)))</f>
        <v>0</v>
      </c>
      <c r="Q334">
        <f>IF(LEFT(DM334,1)&lt;&gt;"0",IF(LEFT(DM334,1)="1",3.0,DN334),$D$5+$E$5*(EE334*DX334/($K$5*1000))+$F$5*(EE334*DX334/($K$5*1000))*MAX(MIN(DK334,$J$5),$I$5)*MAX(MIN(DK334,$J$5),$I$5)+$G$5*MAX(MIN(DK334,$J$5),$I$5)*(EE334*DX334/($K$5*1000))+$H$5*(EE334*DX334/($K$5*1000))*(EE334*DX334/($K$5*1000)))</f>
        <v>0</v>
      </c>
      <c r="R334">
        <f>I334*(1000-(1000*0.61365*exp(17.502*V334/(240.97+V334))/(DX334+DY334)+DS334)/2)/(1000*0.61365*exp(17.502*V334/(240.97+V334))/(DX334+DY334)-DS334)</f>
        <v>0</v>
      </c>
      <c r="S334">
        <f>1/((DL334+1)/(P334/1.6)+1/(Q334/1.37)) + DL334/((DL334+1)/(P334/1.6) + DL334/(Q334/1.37))</f>
        <v>0</v>
      </c>
      <c r="T334">
        <f>(DG334*DJ334)</f>
        <v>0</v>
      </c>
      <c r="U334">
        <f>(DZ334+(T334+2*0.95*5.67E-8*(((DZ334+$B$9)+273)^4-(DZ334+273)^4)-44100*I334)/(1.84*29.3*Q334+8*0.95*5.67E-8*(DZ334+273)^3))</f>
        <v>0</v>
      </c>
      <c r="V334">
        <f>($C$9*EA334+$D$9*EB334+$E$9*U334)</f>
        <v>0</v>
      </c>
      <c r="W334">
        <f>0.61365*exp(17.502*V334/(240.97+V334))</f>
        <v>0</v>
      </c>
      <c r="X334">
        <f>(Y334/Z334*100)</f>
        <v>0</v>
      </c>
      <c r="Y334">
        <f>DS334*(DX334+DY334)/1000</f>
        <v>0</v>
      </c>
      <c r="Z334">
        <f>0.61365*exp(17.502*DZ334/(240.97+DZ334))</f>
        <v>0</v>
      </c>
      <c r="AA334">
        <f>(W334-DS334*(DX334+DY334)/1000)</f>
        <v>0</v>
      </c>
      <c r="AB334">
        <f>(-I334*44100)</f>
        <v>0</v>
      </c>
      <c r="AC334">
        <f>2*29.3*Q334*0.92*(DZ334-V334)</f>
        <v>0</v>
      </c>
      <c r="AD334">
        <f>2*0.95*5.67E-8*(((DZ334+$B$9)+273)^4-(V334+273)^4)</f>
        <v>0</v>
      </c>
      <c r="AE334">
        <f>T334+AD334+AB334+AC334</f>
        <v>0</v>
      </c>
      <c r="AF334">
        <f>DW334*AT334*(DR334-DQ334*(1000-AT334*DT334)/(1000-AT334*DS334))/(100*DK334)</f>
        <v>0</v>
      </c>
      <c r="AG334">
        <f>1000*DW334*AT334*(DS334-DT334)/(100*DK334*(1000-AT334*DS334))</f>
        <v>0</v>
      </c>
      <c r="AH334">
        <f>(AI334 - AJ334 - DX334*1E3/(8.314*(DZ334+273.15)) * AL334/DW334 * AK334) * DW334/(100*DK334) * (1000 - DT334)/1000</f>
        <v>0</v>
      </c>
      <c r="AI334">
        <v>451.0956291131353</v>
      </c>
      <c r="AJ334">
        <v>438.739109090909</v>
      </c>
      <c r="AK334">
        <v>1.870288253517702</v>
      </c>
      <c r="AL334">
        <v>67.30913549146528</v>
      </c>
      <c r="AM334">
        <f>(AO334 - AN334 + DX334*1E3/(8.314*(DZ334+273.15)) * AQ334/DW334 * AP334) * DW334/(100*DK334) * 1000/(1000 - AO334)</f>
        <v>0</v>
      </c>
      <c r="AN334">
        <v>23.89476823898114</v>
      </c>
      <c r="AO334">
        <v>24.27286363636363</v>
      </c>
      <c r="AP334">
        <v>-4.869173789779378E-06</v>
      </c>
      <c r="AQ334">
        <v>94.11788988098148</v>
      </c>
      <c r="AR334">
        <v>0</v>
      </c>
      <c r="AS334">
        <v>0</v>
      </c>
      <c r="AT334">
        <f>IF(AR334*$H$15&gt;=AV334,1.0,(AV334/(AV334-AR334*$H$15)))</f>
        <v>0</v>
      </c>
      <c r="AU334">
        <f>(AT334-1)*100</f>
        <v>0</v>
      </c>
      <c r="AV334">
        <f>MAX(0,($B$15+$C$15*EE334)/(1+$D$15*EE334)*DX334/(DZ334+273)*$E$15)</f>
        <v>0</v>
      </c>
      <c r="AW334" t="s">
        <v>429</v>
      </c>
      <c r="AX334" t="s">
        <v>429</v>
      </c>
      <c r="AY334">
        <v>0</v>
      </c>
      <c r="AZ334">
        <v>0</v>
      </c>
      <c r="BA334">
        <f>1-AY334/AZ334</f>
        <v>0</v>
      </c>
      <c r="BB334">
        <v>0</v>
      </c>
      <c r="BC334" t="s">
        <v>429</v>
      </c>
      <c r="BD334" t="s">
        <v>429</v>
      </c>
      <c r="BE334">
        <v>0</v>
      </c>
      <c r="BF334">
        <v>0</v>
      </c>
      <c r="BG334">
        <f>1-BE334/BF334</f>
        <v>0</v>
      </c>
      <c r="BH334">
        <v>0.5</v>
      </c>
      <c r="BI334">
        <f>DH334</f>
        <v>0</v>
      </c>
      <c r="BJ334">
        <f>K334</f>
        <v>0</v>
      </c>
      <c r="BK334">
        <f>BG334*BH334*BI334</f>
        <v>0</v>
      </c>
      <c r="BL334">
        <f>(BJ334-BB334)/BI334</f>
        <v>0</v>
      </c>
      <c r="BM334">
        <f>(AZ334-BF334)/BF334</f>
        <v>0</v>
      </c>
      <c r="BN334">
        <f>AY334/(BA334+AY334/BF334)</f>
        <v>0</v>
      </c>
      <c r="BO334" t="s">
        <v>429</v>
      </c>
      <c r="BP334">
        <v>0</v>
      </c>
      <c r="BQ334">
        <f>IF(BP334&lt;&gt;0, BP334, BN334)</f>
        <v>0</v>
      </c>
      <c r="BR334">
        <f>1-BQ334/BF334</f>
        <v>0</v>
      </c>
      <c r="BS334">
        <f>(BF334-BE334)/(BF334-BQ334)</f>
        <v>0</v>
      </c>
      <c r="BT334">
        <f>(AZ334-BF334)/(AZ334-BQ334)</f>
        <v>0</v>
      </c>
      <c r="BU334">
        <f>(BF334-BE334)/(BF334-AY334)</f>
        <v>0</v>
      </c>
      <c r="BV334">
        <f>(AZ334-BF334)/(AZ334-AY334)</f>
        <v>0</v>
      </c>
      <c r="BW334">
        <f>(BS334*BQ334/BE334)</f>
        <v>0</v>
      </c>
      <c r="BX334">
        <f>(1-BW334)</f>
        <v>0</v>
      </c>
      <c r="DG334">
        <f>$B$13*EF334+$C$13*EG334+$F$13*ER334*(1-EU334)</f>
        <v>0</v>
      </c>
      <c r="DH334">
        <f>DG334*DI334</f>
        <v>0</v>
      </c>
      <c r="DI334">
        <f>($B$13*$D$11+$C$13*$D$11+$F$13*((FE334+EW334)/MAX(FE334+EW334+FF334, 0.1)*$I$11+FF334/MAX(FE334+EW334+FF334, 0.1)*$J$11))/($B$13+$C$13+$F$13)</f>
        <v>0</v>
      </c>
      <c r="DJ334">
        <f>($B$13*$K$11+$C$13*$K$11+$F$13*((FE334+EW334)/MAX(FE334+EW334+FF334, 0.1)*$P$11+FF334/MAX(FE334+EW334+FF334, 0.1)*$Q$11))/($B$13+$C$13+$F$13)</f>
        <v>0</v>
      </c>
      <c r="DK334">
        <v>2.18</v>
      </c>
      <c r="DL334">
        <v>0.5</v>
      </c>
      <c r="DM334" t="s">
        <v>430</v>
      </c>
      <c r="DN334">
        <v>2</v>
      </c>
      <c r="DO334" t="b">
        <v>1</v>
      </c>
      <c r="DP334">
        <v>1679515816</v>
      </c>
      <c r="DQ334">
        <v>419.4921851851851</v>
      </c>
      <c r="DR334">
        <v>430.4315185185185</v>
      </c>
      <c r="DS334">
        <v>24.28064074074074</v>
      </c>
      <c r="DT334">
        <v>23.89732222222222</v>
      </c>
      <c r="DU334">
        <v>420.2110740740741</v>
      </c>
      <c r="DV334">
        <v>23.98185555555555</v>
      </c>
      <c r="DW334">
        <v>499.979925925926</v>
      </c>
      <c r="DX334">
        <v>89.85512592592593</v>
      </c>
      <c r="DY334">
        <v>0.09997743333333331</v>
      </c>
      <c r="DZ334">
        <v>26.37291111111111</v>
      </c>
      <c r="EA334">
        <v>27.51023333333334</v>
      </c>
      <c r="EB334">
        <v>999.9000000000001</v>
      </c>
      <c r="EC334">
        <v>0</v>
      </c>
      <c r="ED334">
        <v>0</v>
      </c>
      <c r="EE334">
        <v>9996.087037037036</v>
      </c>
      <c r="EF334">
        <v>0</v>
      </c>
      <c r="EG334">
        <v>12.47642222222222</v>
      </c>
      <c r="EH334">
        <v>-10.93925222222222</v>
      </c>
      <c r="EI334">
        <v>429.9311111111111</v>
      </c>
      <c r="EJ334">
        <v>440.9694814814815</v>
      </c>
      <c r="EK334">
        <v>0.3833157777777778</v>
      </c>
      <c r="EL334">
        <v>430.4315185185185</v>
      </c>
      <c r="EM334">
        <v>23.89732222222222</v>
      </c>
      <c r="EN334">
        <v>2.181740370370371</v>
      </c>
      <c r="EO334">
        <v>2.147297407407407</v>
      </c>
      <c r="EP334">
        <v>18.82885555555556</v>
      </c>
      <c r="EQ334">
        <v>18.57445185185185</v>
      </c>
      <c r="ER334">
        <v>2000.04962962963</v>
      </c>
      <c r="ES334">
        <v>0.9799956666666668</v>
      </c>
      <c r="ET334">
        <v>0.02000406666666667</v>
      </c>
      <c r="EU334">
        <v>0</v>
      </c>
      <c r="EV334">
        <v>189.1093333333333</v>
      </c>
      <c r="EW334">
        <v>5.00078</v>
      </c>
      <c r="EX334">
        <v>3785.227777777778</v>
      </c>
      <c r="EY334">
        <v>16380.01481481481</v>
      </c>
      <c r="EZ334">
        <v>40.03674074074073</v>
      </c>
      <c r="FA334">
        <v>40.90718518518519</v>
      </c>
      <c r="FB334">
        <v>40.4187037037037</v>
      </c>
      <c r="FC334">
        <v>41.17792592592591</v>
      </c>
      <c r="FD334">
        <v>41.08992592592591</v>
      </c>
      <c r="FE334">
        <v>1955.13962962963</v>
      </c>
      <c r="FF334">
        <v>39.90962962962963</v>
      </c>
      <c r="FG334">
        <v>0</v>
      </c>
      <c r="FH334">
        <v>1679515805.8</v>
      </c>
      <c r="FI334">
        <v>0</v>
      </c>
      <c r="FJ334">
        <v>189.1197692307692</v>
      </c>
      <c r="FK334">
        <v>-0.6560000101900751</v>
      </c>
      <c r="FL334">
        <v>-10.12649569904988</v>
      </c>
      <c r="FM334">
        <v>3785.274615384616</v>
      </c>
      <c r="FN334">
        <v>15</v>
      </c>
      <c r="FO334">
        <v>0</v>
      </c>
      <c r="FP334" t="s">
        <v>431</v>
      </c>
      <c r="FQ334">
        <v>1679456443.1</v>
      </c>
      <c r="FR334">
        <v>1679456433.1</v>
      </c>
      <c r="FS334">
        <v>0</v>
      </c>
      <c r="FT334">
        <v>-0.109</v>
      </c>
      <c r="FU334">
        <v>0.019</v>
      </c>
      <c r="FV334">
        <v>-0.823</v>
      </c>
      <c r="FW334">
        <v>0.271</v>
      </c>
      <c r="FX334">
        <v>420</v>
      </c>
      <c r="FY334">
        <v>24</v>
      </c>
      <c r="FZ334">
        <v>0.71</v>
      </c>
      <c r="GA334">
        <v>0.25</v>
      </c>
      <c r="GB334">
        <v>-8.02434725</v>
      </c>
      <c r="GC334">
        <v>-52.27568048780488</v>
      </c>
      <c r="GD334">
        <v>5.526034519286406</v>
      </c>
      <c r="GE334">
        <v>0</v>
      </c>
      <c r="GF334">
        <v>0.3832021</v>
      </c>
      <c r="GG334">
        <v>-0.000299031894936142</v>
      </c>
      <c r="GH334">
        <v>0.001315370837444707</v>
      </c>
      <c r="GI334">
        <v>1</v>
      </c>
      <c r="GJ334">
        <v>1</v>
      </c>
      <c r="GK334">
        <v>2</v>
      </c>
      <c r="GL334" t="s">
        <v>432</v>
      </c>
      <c r="GM334">
        <v>3.10467</v>
      </c>
      <c r="GN334">
        <v>2.73539</v>
      </c>
      <c r="GO334">
        <v>0.0897918</v>
      </c>
      <c r="GP334">
        <v>0.09305330000000001</v>
      </c>
      <c r="GQ334">
        <v>0.108947</v>
      </c>
      <c r="GR334">
        <v>0.109116</v>
      </c>
      <c r="GS334">
        <v>23467.7</v>
      </c>
      <c r="GT334">
        <v>23087.9</v>
      </c>
      <c r="GU334">
        <v>26318.7</v>
      </c>
      <c r="GV334">
        <v>25782.4</v>
      </c>
      <c r="GW334">
        <v>37634.9</v>
      </c>
      <c r="GX334">
        <v>35041.1</v>
      </c>
      <c r="GY334">
        <v>46052.9</v>
      </c>
      <c r="GZ334">
        <v>42577.7</v>
      </c>
      <c r="HA334">
        <v>1.92905</v>
      </c>
      <c r="HB334">
        <v>1.97757</v>
      </c>
      <c r="HC334">
        <v>0.131667</v>
      </c>
      <c r="HD334">
        <v>0</v>
      </c>
      <c r="HE334">
        <v>25.3439</v>
      </c>
      <c r="HF334">
        <v>999.9</v>
      </c>
      <c r="HG334">
        <v>54.6</v>
      </c>
      <c r="HH334">
        <v>29.3</v>
      </c>
      <c r="HI334">
        <v>24.8651</v>
      </c>
      <c r="HJ334">
        <v>60.9271</v>
      </c>
      <c r="HK334">
        <v>25.3365</v>
      </c>
      <c r="HL334">
        <v>1</v>
      </c>
      <c r="HM334">
        <v>-0.16878</v>
      </c>
      <c r="HN334">
        <v>0.135901</v>
      </c>
      <c r="HO334">
        <v>20.2746</v>
      </c>
      <c r="HP334">
        <v>5.21624</v>
      </c>
      <c r="HQ334">
        <v>11.9769</v>
      </c>
      <c r="HR334">
        <v>4.96475</v>
      </c>
      <c r="HS334">
        <v>3.27383</v>
      </c>
      <c r="HT334">
        <v>9999</v>
      </c>
      <c r="HU334">
        <v>9999</v>
      </c>
      <c r="HV334">
        <v>9999</v>
      </c>
      <c r="HW334">
        <v>937.6</v>
      </c>
      <c r="HX334">
        <v>1.86417</v>
      </c>
      <c r="HY334">
        <v>1.8601</v>
      </c>
      <c r="HZ334">
        <v>1.85835</v>
      </c>
      <c r="IA334">
        <v>1.85984</v>
      </c>
      <c r="IB334">
        <v>1.85989</v>
      </c>
      <c r="IC334">
        <v>1.85825</v>
      </c>
      <c r="ID334">
        <v>1.85732</v>
      </c>
      <c r="IE334">
        <v>1.85233</v>
      </c>
      <c r="IF334">
        <v>0</v>
      </c>
      <c r="IG334">
        <v>0</v>
      </c>
      <c r="IH334">
        <v>0</v>
      </c>
      <c r="II334">
        <v>0</v>
      </c>
      <c r="IJ334" t="s">
        <v>433</v>
      </c>
      <c r="IK334" t="s">
        <v>434</v>
      </c>
      <c r="IL334" t="s">
        <v>435</v>
      </c>
      <c r="IM334" t="s">
        <v>435</v>
      </c>
      <c r="IN334" t="s">
        <v>435</v>
      </c>
      <c r="IO334" t="s">
        <v>435</v>
      </c>
      <c r="IP334">
        <v>0</v>
      </c>
      <c r="IQ334">
        <v>100</v>
      </c>
      <c r="IR334">
        <v>100</v>
      </c>
      <c r="IS334">
        <v>-0.724</v>
      </c>
      <c r="IT334">
        <v>0.2986</v>
      </c>
      <c r="IU334">
        <v>-0.3228139330668147</v>
      </c>
      <c r="IV334">
        <v>-0.001399286051689175</v>
      </c>
      <c r="IW334">
        <v>1.297619083215453E-06</v>
      </c>
      <c r="IX334">
        <v>-4.997941095464379E-10</v>
      </c>
      <c r="IY334">
        <v>-0.005634625857734406</v>
      </c>
      <c r="IZ334">
        <v>-0.003512179546530375</v>
      </c>
      <c r="JA334">
        <v>0.0008073039280847738</v>
      </c>
      <c r="JB334">
        <v>-5.485301315548657E-06</v>
      </c>
      <c r="JC334">
        <v>2</v>
      </c>
      <c r="JD334">
        <v>1997</v>
      </c>
      <c r="JE334">
        <v>1</v>
      </c>
      <c r="JF334">
        <v>25</v>
      </c>
      <c r="JG334">
        <v>989.7</v>
      </c>
      <c r="JH334">
        <v>989.8</v>
      </c>
      <c r="JI334">
        <v>1.24512</v>
      </c>
      <c r="JJ334">
        <v>2.64038</v>
      </c>
      <c r="JK334">
        <v>1.49658</v>
      </c>
      <c r="JL334">
        <v>2.39258</v>
      </c>
      <c r="JM334">
        <v>1.54907</v>
      </c>
      <c r="JN334">
        <v>2.40356</v>
      </c>
      <c r="JO334">
        <v>34.5321</v>
      </c>
      <c r="JP334">
        <v>24.2013</v>
      </c>
      <c r="JQ334">
        <v>18</v>
      </c>
      <c r="JR334">
        <v>488.6</v>
      </c>
      <c r="JS334">
        <v>532.615</v>
      </c>
      <c r="JT334">
        <v>24.7262</v>
      </c>
      <c r="JU334">
        <v>25.2166</v>
      </c>
      <c r="JV334">
        <v>30</v>
      </c>
      <c r="JW334">
        <v>25.331</v>
      </c>
      <c r="JX334">
        <v>25.2893</v>
      </c>
      <c r="JY334">
        <v>25.0939</v>
      </c>
      <c r="JZ334">
        <v>0</v>
      </c>
      <c r="KA334">
        <v>100</v>
      </c>
      <c r="KB334">
        <v>24.7241</v>
      </c>
      <c r="KC334">
        <v>473.503</v>
      </c>
      <c r="KD334">
        <v>24.2935</v>
      </c>
      <c r="KE334">
        <v>100.616</v>
      </c>
      <c r="KF334">
        <v>101.012</v>
      </c>
    </row>
    <row r="335" spans="1:292">
      <c r="A335">
        <v>317</v>
      </c>
      <c r="B335">
        <v>1679515828.5</v>
      </c>
      <c r="C335">
        <v>7241</v>
      </c>
      <c r="D335" t="s">
        <v>1068</v>
      </c>
      <c r="E335" t="s">
        <v>1069</v>
      </c>
      <c r="F335">
        <v>5</v>
      </c>
      <c r="G335" t="s">
        <v>821</v>
      </c>
      <c r="H335">
        <v>1679515820.714286</v>
      </c>
      <c r="I335">
        <f>(J335)/1000</f>
        <v>0</v>
      </c>
      <c r="J335">
        <f>IF(DO335, AM335, AG335)</f>
        <v>0</v>
      </c>
      <c r="K335">
        <f>IF(DO335, AH335, AF335)</f>
        <v>0</v>
      </c>
      <c r="L335">
        <f>DQ335 - IF(AT335&gt;1, K335*DK335*100.0/(AV335*EE335), 0)</f>
        <v>0</v>
      </c>
      <c r="M335">
        <f>((S335-I335/2)*L335-K335)/(S335+I335/2)</f>
        <v>0</v>
      </c>
      <c r="N335">
        <f>M335*(DX335+DY335)/1000.0</f>
        <v>0</v>
      </c>
      <c r="O335">
        <f>(DQ335 - IF(AT335&gt;1, K335*DK335*100.0/(AV335*EE335), 0))*(DX335+DY335)/1000.0</f>
        <v>0</v>
      </c>
      <c r="P335">
        <f>2.0/((1/R335-1/Q335)+SIGN(R335)*SQRT((1/R335-1/Q335)*(1/R335-1/Q335) + 4*DL335/((DL335+1)*(DL335+1))*(2*1/R335*1/Q335-1/Q335*1/Q335)))</f>
        <v>0</v>
      </c>
      <c r="Q335">
        <f>IF(LEFT(DM335,1)&lt;&gt;"0",IF(LEFT(DM335,1)="1",3.0,DN335),$D$5+$E$5*(EE335*DX335/($K$5*1000))+$F$5*(EE335*DX335/($K$5*1000))*MAX(MIN(DK335,$J$5),$I$5)*MAX(MIN(DK335,$J$5),$I$5)+$G$5*MAX(MIN(DK335,$J$5),$I$5)*(EE335*DX335/($K$5*1000))+$H$5*(EE335*DX335/($K$5*1000))*(EE335*DX335/($K$5*1000)))</f>
        <v>0</v>
      </c>
      <c r="R335">
        <f>I335*(1000-(1000*0.61365*exp(17.502*V335/(240.97+V335))/(DX335+DY335)+DS335)/2)/(1000*0.61365*exp(17.502*V335/(240.97+V335))/(DX335+DY335)-DS335)</f>
        <v>0</v>
      </c>
      <c r="S335">
        <f>1/((DL335+1)/(P335/1.6)+1/(Q335/1.37)) + DL335/((DL335+1)/(P335/1.6) + DL335/(Q335/1.37))</f>
        <v>0</v>
      </c>
      <c r="T335">
        <f>(DG335*DJ335)</f>
        <v>0</v>
      </c>
      <c r="U335">
        <f>(DZ335+(T335+2*0.95*5.67E-8*(((DZ335+$B$9)+273)^4-(DZ335+273)^4)-44100*I335)/(1.84*29.3*Q335+8*0.95*5.67E-8*(DZ335+273)^3))</f>
        <v>0</v>
      </c>
      <c r="V335">
        <f>($C$9*EA335+$D$9*EB335+$E$9*U335)</f>
        <v>0</v>
      </c>
      <c r="W335">
        <f>0.61365*exp(17.502*V335/(240.97+V335))</f>
        <v>0</v>
      </c>
      <c r="X335">
        <f>(Y335/Z335*100)</f>
        <v>0</v>
      </c>
      <c r="Y335">
        <f>DS335*(DX335+DY335)/1000</f>
        <v>0</v>
      </c>
      <c r="Z335">
        <f>0.61365*exp(17.502*DZ335/(240.97+DZ335))</f>
        <v>0</v>
      </c>
      <c r="AA335">
        <f>(W335-DS335*(DX335+DY335)/1000)</f>
        <v>0</v>
      </c>
      <c r="AB335">
        <f>(-I335*44100)</f>
        <v>0</v>
      </c>
      <c r="AC335">
        <f>2*29.3*Q335*0.92*(DZ335-V335)</f>
        <v>0</v>
      </c>
      <c r="AD335">
        <f>2*0.95*5.67E-8*(((DZ335+$B$9)+273)^4-(V335+273)^4)</f>
        <v>0</v>
      </c>
      <c r="AE335">
        <f>T335+AD335+AB335+AC335</f>
        <v>0</v>
      </c>
      <c r="AF335">
        <f>DW335*AT335*(DR335-DQ335*(1000-AT335*DT335)/(1000-AT335*DS335))/(100*DK335)</f>
        <v>0</v>
      </c>
      <c r="AG335">
        <f>1000*DW335*AT335*(DS335-DT335)/(100*DK335*(1000-AT335*DS335))</f>
        <v>0</v>
      </c>
      <c r="AH335">
        <f>(AI335 - AJ335 - DX335*1E3/(8.314*(DZ335+273.15)) * AL335/DW335 * AK335) * DW335/(100*DK335) * (1000 - DT335)/1000</f>
        <v>0</v>
      </c>
      <c r="AI335">
        <v>467.8669771951879</v>
      </c>
      <c r="AJ335">
        <v>451.5759333333334</v>
      </c>
      <c r="AK335">
        <v>2.635856248387869</v>
      </c>
      <c r="AL335">
        <v>67.30913549146528</v>
      </c>
      <c r="AM335">
        <f>(AO335 - AN335 + DX335*1E3/(8.314*(DZ335+273.15)) * AQ335/DW335 * AP335) * DW335/(100*DK335) * 1000/(1000 - AO335)</f>
        <v>0</v>
      </c>
      <c r="AN335">
        <v>23.89110028444876</v>
      </c>
      <c r="AO335">
        <v>24.26877696969695</v>
      </c>
      <c r="AP335">
        <v>-2.991182879655136E-06</v>
      </c>
      <c r="AQ335">
        <v>94.11788988098148</v>
      </c>
      <c r="AR335">
        <v>0</v>
      </c>
      <c r="AS335">
        <v>0</v>
      </c>
      <c r="AT335">
        <f>IF(AR335*$H$15&gt;=AV335,1.0,(AV335/(AV335-AR335*$H$15)))</f>
        <v>0</v>
      </c>
      <c r="AU335">
        <f>(AT335-1)*100</f>
        <v>0</v>
      </c>
      <c r="AV335">
        <f>MAX(0,($B$15+$C$15*EE335)/(1+$D$15*EE335)*DX335/(DZ335+273)*$E$15)</f>
        <v>0</v>
      </c>
      <c r="AW335" t="s">
        <v>429</v>
      </c>
      <c r="AX335" t="s">
        <v>429</v>
      </c>
      <c r="AY335">
        <v>0</v>
      </c>
      <c r="AZ335">
        <v>0</v>
      </c>
      <c r="BA335">
        <f>1-AY335/AZ335</f>
        <v>0</v>
      </c>
      <c r="BB335">
        <v>0</v>
      </c>
      <c r="BC335" t="s">
        <v>429</v>
      </c>
      <c r="BD335" t="s">
        <v>429</v>
      </c>
      <c r="BE335">
        <v>0</v>
      </c>
      <c r="BF335">
        <v>0</v>
      </c>
      <c r="BG335">
        <f>1-BE335/BF335</f>
        <v>0</v>
      </c>
      <c r="BH335">
        <v>0.5</v>
      </c>
      <c r="BI335">
        <f>DH335</f>
        <v>0</v>
      </c>
      <c r="BJ335">
        <f>K335</f>
        <v>0</v>
      </c>
      <c r="BK335">
        <f>BG335*BH335*BI335</f>
        <v>0</v>
      </c>
      <c r="BL335">
        <f>(BJ335-BB335)/BI335</f>
        <v>0</v>
      </c>
      <c r="BM335">
        <f>(AZ335-BF335)/BF335</f>
        <v>0</v>
      </c>
      <c r="BN335">
        <f>AY335/(BA335+AY335/BF335)</f>
        <v>0</v>
      </c>
      <c r="BO335" t="s">
        <v>429</v>
      </c>
      <c r="BP335">
        <v>0</v>
      </c>
      <c r="BQ335">
        <f>IF(BP335&lt;&gt;0, BP335, BN335)</f>
        <v>0</v>
      </c>
      <c r="BR335">
        <f>1-BQ335/BF335</f>
        <v>0</v>
      </c>
      <c r="BS335">
        <f>(BF335-BE335)/(BF335-BQ335)</f>
        <v>0</v>
      </c>
      <c r="BT335">
        <f>(AZ335-BF335)/(AZ335-BQ335)</f>
        <v>0</v>
      </c>
      <c r="BU335">
        <f>(BF335-BE335)/(BF335-AY335)</f>
        <v>0</v>
      </c>
      <c r="BV335">
        <f>(AZ335-BF335)/(AZ335-AY335)</f>
        <v>0</v>
      </c>
      <c r="BW335">
        <f>(BS335*BQ335/BE335)</f>
        <v>0</v>
      </c>
      <c r="BX335">
        <f>(1-BW335)</f>
        <v>0</v>
      </c>
      <c r="DG335">
        <f>$B$13*EF335+$C$13*EG335+$F$13*ER335*(1-EU335)</f>
        <v>0</v>
      </c>
      <c r="DH335">
        <f>DG335*DI335</f>
        <v>0</v>
      </c>
      <c r="DI335">
        <f>($B$13*$D$11+$C$13*$D$11+$F$13*((FE335+EW335)/MAX(FE335+EW335+FF335, 0.1)*$I$11+FF335/MAX(FE335+EW335+FF335, 0.1)*$J$11))/($B$13+$C$13+$F$13)</f>
        <v>0</v>
      </c>
      <c r="DJ335">
        <f>($B$13*$K$11+$C$13*$K$11+$F$13*((FE335+EW335)/MAX(FE335+EW335+FF335, 0.1)*$P$11+FF335/MAX(FE335+EW335+FF335, 0.1)*$Q$11))/($B$13+$C$13+$F$13)</f>
        <v>0</v>
      </c>
      <c r="DK335">
        <v>2.18</v>
      </c>
      <c r="DL335">
        <v>0.5</v>
      </c>
      <c r="DM335" t="s">
        <v>430</v>
      </c>
      <c r="DN335">
        <v>2</v>
      </c>
      <c r="DO335" t="b">
        <v>1</v>
      </c>
      <c r="DP335">
        <v>1679515820.714286</v>
      </c>
      <c r="DQ335">
        <v>425.4624642857143</v>
      </c>
      <c r="DR335">
        <v>442.4669642857143</v>
      </c>
      <c r="DS335">
        <v>24.27611071428571</v>
      </c>
      <c r="DT335">
        <v>23.8942</v>
      </c>
      <c r="DU335">
        <v>426.1847142857143</v>
      </c>
      <c r="DV335">
        <v>23.97743928571429</v>
      </c>
      <c r="DW335">
        <v>499.9944285714286</v>
      </c>
      <c r="DX335">
        <v>89.85397142857141</v>
      </c>
      <c r="DY335">
        <v>0.09998774642857143</v>
      </c>
      <c r="DZ335">
        <v>26.36986428571428</v>
      </c>
      <c r="EA335">
        <v>27.50643928571429</v>
      </c>
      <c r="EB335">
        <v>999.9000000000002</v>
      </c>
      <c r="EC335">
        <v>0</v>
      </c>
      <c r="ED335">
        <v>0</v>
      </c>
      <c r="EE335">
        <v>10000.1575</v>
      </c>
      <c r="EF335">
        <v>0</v>
      </c>
      <c r="EG335">
        <v>12.4767</v>
      </c>
      <c r="EH335">
        <v>-17.00438392857142</v>
      </c>
      <c r="EI335">
        <v>436.0480000000001</v>
      </c>
      <c r="EJ335">
        <v>453.2980714285715</v>
      </c>
      <c r="EK335">
        <v>0.381905857142857</v>
      </c>
      <c r="EL335">
        <v>442.4669642857143</v>
      </c>
      <c r="EM335">
        <v>23.8942</v>
      </c>
      <c r="EN335">
        <v>2.181305</v>
      </c>
      <c r="EO335">
        <v>2.146989642857143</v>
      </c>
      <c r="EP335">
        <v>18.82566785714286</v>
      </c>
      <c r="EQ335">
        <v>18.57215714285714</v>
      </c>
      <c r="ER335">
        <v>2000.027857142857</v>
      </c>
      <c r="ES335">
        <v>0.9799942857142858</v>
      </c>
      <c r="ET335">
        <v>0.020005475</v>
      </c>
      <c r="EU335">
        <v>0</v>
      </c>
      <c r="EV335">
        <v>189.1586071428571</v>
      </c>
      <c r="EW335">
        <v>5.00078</v>
      </c>
      <c r="EX335">
        <v>3784.523928571429</v>
      </c>
      <c r="EY335">
        <v>16379.82142857143</v>
      </c>
      <c r="EZ335">
        <v>39.95735714285713</v>
      </c>
      <c r="FA335">
        <v>40.80999999999999</v>
      </c>
      <c r="FB335">
        <v>40.34785714285714</v>
      </c>
      <c r="FC335">
        <v>41.01535714285713</v>
      </c>
      <c r="FD335">
        <v>41.02642857142855</v>
      </c>
      <c r="FE335">
        <v>1955.116428571429</v>
      </c>
      <c r="FF335">
        <v>39.91</v>
      </c>
      <c r="FG335">
        <v>0</v>
      </c>
      <c r="FH335">
        <v>1679515810.6</v>
      </c>
      <c r="FI335">
        <v>0</v>
      </c>
      <c r="FJ335">
        <v>189.1471538461539</v>
      </c>
      <c r="FK335">
        <v>-0.02523076906685416</v>
      </c>
      <c r="FL335">
        <v>-7.583247839609631</v>
      </c>
      <c r="FM335">
        <v>3784.571153846154</v>
      </c>
      <c r="FN335">
        <v>15</v>
      </c>
      <c r="FO335">
        <v>0</v>
      </c>
      <c r="FP335" t="s">
        <v>431</v>
      </c>
      <c r="FQ335">
        <v>1679456443.1</v>
      </c>
      <c r="FR335">
        <v>1679456433.1</v>
      </c>
      <c r="FS335">
        <v>0</v>
      </c>
      <c r="FT335">
        <v>-0.109</v>
      </c>
      <c r="FU335">
        <v>0.019</v>
      </c>
      <c r="FV335">
        <v>-0.823</v>
      </c>
      <c r="FW335">
        <v>0.271</v>
      </c>
      <c r="FX335">
        <v>420</v>
      </c>
      <c r="FY335">
        <v>24</v>
      </c>
      <c r="FZ335">
        <v>0.71</v>
      </c>
      <c r="GA335">
        <v>0.25</v>
      </c>
      <c r="GB335">
        <v>-13.8337435</v>
      </c>
      <c r="GC335">
        <v>-78.20142709193246</v>
      </c>
      <c r="GD335">
        <v>7.591583944904564</v>
      </c>
      <c r="GE335">
        <v>0</v>
      </c>
      <c r="GF335">
        <v>0.3824309</v>
      </c>
      <c r="GG335">
        <v>-0.01894896810506572</v>
      </c>
      <c r="GH335">
        <v>0.002065573053658476</v>
      </c>
      <c r="GI335">
        <v>1</v>
      </c>
      <c r="GJ335">
        <v>1</v>
      </c>
      <c r="GK335">
        <v>2</v>
      </c>
      <c r="GL335" t="s">
        <v>432</v>
      </c>
      <c r="GM335">
        <v>3.10473</v>
      </c>
      <c r="GN335">
        <v>2.73549</v>
      </c>
      <c r="GO335">
        <v>0.0917824</v>
      </c>
      <c r="GP335">
        <v>0.0955539</v>
      </c>
      <c r="GQ335">
        <v>0.108933</v>
      </c>
      <c r="GR335">
        <v>0.109106</v>
      </c>
      <c r="GS335">
        <v>23416.3</v>
      </c>
      <c r="GT335">
        <v>23024.2</v>
      </c>
      <c r="GU335">
        <v>26318.5</v>
      </c>
      <c r="GV335">
        <v>25782.3</v>
      </c>
      <c r="GW335">
        <v>37635.6</v>
      </c>
      <c r="GX335">
        <v>35041.5</v>
      </c>
      <c r="GY335">
        <v>46052.7</v>
      </c>
      <c r="GZ335">
        <v>42577.3</v>
      </c>
      <c r="HA335">
        <v>1.92887</v>
      </c>
      <c r="HB335">
        <v>1.97752</v>
      </c>
      <c r="HC335">
        <v>0.132494</v>
      </c>
      <c r="HD335">
        <v>0</v>
      </c>
      <c r="HE335">
        <v>25.3378</v>
      </c>
      <c r="HF335">
        <v>999.9</v>
      </c>
      <c r="HG335">
        <v>54.6</v>
      </c>
      <c r="HH335">
        <v>29.3</v>
      </c>
      <c r="HI335">
        <v>24.8673</v>
      </c>
      <c r="HJ335">
        <v>60.5771</v>
      </c>
      <c r="HK335">
        <v>25.2764</v>
      </c>
      <c r="HL335">
        <v>1</v>
      </c>
      <c r="HM335">
        <v>-0.168796</v>
      </c>
      <c r="HN335">
        <v>0.118794</v>
      </c>
      <c r="HO335">
        <v>20.2747</v>
      </c>
      <c r="HP335">
        <v>5.21624</v>
      </c>
      <c r="HQ335">
        <v>11.977</v>
      </c>
      <c r="HR335">
        <v>4.96475</v>
      </c>
      <c r="HS335">
        <v>3.27385</v>
      </c>
      <c r="HT335">
        <v>9999</v>
      </c>
      <c r="HU335">
        <v>9999</v>
      </c>
      <c r="HV335">
        <v>9999</v>
      </c>
      <c r="HW335">
        <v>937.6</v>
      </c>
      <c r="HX335">
        <v>1.86416</v>
      </c>
      <c r="HY335">
        <v>1.86008</v>
      </c>
      <c r="HZ335">
        <v>1.85834</v>
      </c>
      <c r="IA335">
        <v>1.85987</v>
      </c>
      <c r="IB335">
        <v>1.85989</v>
      </c>
      <c r="IC335">
        <v>1.85824</v>
      </c>
      <c r="ID335">
        <v>1.85731</v>
      </c>
      <c r="IE335">
        <v>1.85236</v>
      </c>
      <c r="IF335">
        <v>0</v>
      </c>
      <c r="IG335">
        <v>0</v>
      </c>
      <c r="IH335">
        <v>0</v>
      </c>
      <c r="II335">
        <v>0</v>
      </c>
      <c r="IJ335" t="s">
        <v>433</v>
      </c>
      <c r="IK335" t="s">
        <v>434</v>
      </c>
      <c r="IL335" t="s">
        <v>435</v>
      </c>
      <c r="IM335" t="s">
        <v>435</v>
      </c>
      <c r="IN335" t="s">
        <v>435</v>
      </c>
      <c r="IO335" t="s">
        <v>435</v>
      </c>
      <c r="IP335">
        <v>0</v>
      </c>
      <c r="IQ335">
        <v>100</v>
      </c>
      <c r="IR335">
        <v>100</v>
      </c>
      <c r="IS335">
        <v>-0.732</v>
      </c>
      <c r="IT335">
        <v>0.2984</v>
      </c>
      <c r="IU335">
        <v>-0.3228139330668147</v>
      </c>
      <c r="IV335">
        <v>-0.001399286051689175</v>
      </c>
      <c r="IW335">
        <v>1.297619083215453E-06</v>
      </c>
      <c r="IX335">
        <v>-4.997941095464379E-10</v>
      </c>
      <c r="IY335">
        <v>-0.005634625857734406</v>
      </c>
      <c r="IZ335">
        <v>-0.003512179546530375</v>
      </c>
      <c r="JA335">
        <v>0.0008073039280847738</v>
      </c>
      <c r="JB335">
        <v>-5.485301315548657E-06</v>
      </c>
      <c r="JC335">
        <v>2</v>
      </c>
      <c r="JD335">
        <v>1997</v>
      </c>
      <c r="JE335">
        <v>1</v>
      </c>
      <c r="JF335">
        <v>25</v>
      </c>
      <c r="JG335">
        <v>989.8</v>
      </c>
      <c r="JH335">
        <v>989.9</v>
      </c>
      <c r="JI335">
        <v>1.28052</v>
      </c>
      <c r="JJ335">
        <v>2.64282</v>
      </c>
      <c r="JK335">
        <v>1.49658</v>
      </c>
      <c r="JL335">
        <v>2.3938</v>
      </c>
      <c r="JM335">
        <v>1.54907</v>
      </c>
      <c r="JN335">
        <v>2.3938</v>
      </c>
      <c r="JO335">
        <v>34.5321</v>
      </c>
      <c r="JP335">
        <v>24.1926</v>
      </c>
      <c r="JQ335">
        <v>18</v>
      </c>
      <c r="JR335">
        <v>488.496</v>
      </c>
      <c r="JS335">
        <v>532.578</v>
      </c>
      <c r="JT335">
        <v>24.7202</v>
      </c>
      <c r="JU335">
        <v>25.2151</v>
      </c>
      <c r="JV335">
        <v>30</v>
      </c>
      <c r="JW335">
        <v>25.3306</v>
      </c>
      <c r="JX335">
        <v>25.2889</v>
      </c>
      <c r="JY335">
        <v>25.8497</v>
      </c>
      <c r="JZ335">
        <v>0</v>
      </c>
      <c r="KA335">
        <v>100</v>
      </c>
      <c r="KB335">
        <v>24.7221</v>
      </c>
      <c r="KC335">
        <v>493.539</v>
      </c>
      <c r="KD335">
        <v>24.2935</v>
      </c>
      <c r="KE335">
        <v>100.615</v>
      </c>
      <c r="KF335">
        <v>101.012</v>
      </c>
    </row>
    <row r="336" spans="1:292">
      <c r="A336">
        <v>318</v>
      </c>
      <c r="B336">
        <v>1679515833.5</v>
      </c>
      <c r="C336">
        <v>7246</v>
      </c>
      <c r="D336" t="s">
        <v>1070</v>
      </c>
      <c r="E336" t="s">
        <v>1071</v>
      </c>
      <c r="F336">
        <v>5</v>
      </c>
      <c r="G336" t="s">
        <v>821</v>
      </c>
      <c r="H336">
        <v>1679515826</v>
      </c>
      <c r="I336">
        <f>(J336)/1000</f>
        <v>0</v>
      </c>
      <c r="J336">
        <f>IF(DO336, AM336, AG336)</f>
        <v>0</v>
      </c>
      <c r="K336">
        <f>IF(DO336, AH336, AF336)</f>
        <v>0</v>
      </c>
      <c r="L336">
        <f>DQ336 - IF(AT336&gt;1, K336*DK336*100.0/(AV336*EE336), 0)</f>
        <v>0</v>
      </c>
      <c r="M336">
        <f>((S336-I336/2)*L336-K336)/(S336+I336/2)</f>
        <v>0</v>
      </c>
      <c r="N336">
        <f>M336*(DX336+DY336)/1000.0</f>
        <v>0</v>
      </c>
      <c r="O336">
        <f>(DQ336 - IF(AT336&gt;1, K336*DK336*100.0/(AV336*EE336), 0))*(DX336+DY336)/1000.0</f>
        <v>0</v>
      </c>
      <c r="P336">
        <f>2.0/((1/R336-1/Q336)+SIGN(R336)*SQRT((1/R336-1/Q336)*(1/R336-1/Q336) + 4*DL336/((DL336+1)*(DL336+1))*(2*1/R336*1/Q336-1/Q336*1/Q336)))</f>
        <v>0</v>
      </c>
      <c r="Q336">
        <f>IF(LEFT(DM336,1)&lt;&gt;"0",IF(LEFT(DM336,1)="1",3.0,DN336),$D$5+$E$5*(EE336*DX336/($K$5*1000))+$F$5*(EE336*DX336/($K$5*1000))*MAX(MIN(DK336,$J$5),$I$5)*MAX(MIN(DK336,$J$5),$I$5)+$G$5*MAX(MIN(DK336,$J$5),$I$5)*(EE336*DX336/($K$5*1000))+$H$5*(EE336*DX336/($K$5*1000))*(EE336*DX336/($K$5*1000)))</f>
        <v>0</v>
      </c>
      <c r="R336">
        <f>I336*(1000-(1000*0.61365*exp(17.502*V336/(240.97+V336))/(DX336+DY336)+DS336)/2)/(1000*0.61365*exp(17.502*V336/(240.97+V336))/(DX336+DY336)-DS336)</f>
        <v>0</v>
      </c>
      <c r="S336">
        <f>1/((DL336+1)/(P336/1.6)+1/(Q336/1.37)) + DL336/((DL336+1)/(P336/1.6) + DL336/(Q336/1.37))</f>
        <v>0</v>
      </c>
      <c r="T336">
        <f>(DG336*DJ336)</f>
        <v>0</v>
      </c>
      <c r="U336">
        <f>(DZ336+(T336+2*0.95*5.67E-8*(((DZ336+$B$9)+273)^4-(DZ336+273)^4)-44100*I336)/(1.84*29.3*Q336+8*0.95*5.67E-8*(DZ336+273)^3))</f>
        <v>0</v>
      </c>
      <c r="V336">
        <f>($C$9*EA336+$D$9*EB336+$E$9*U336)</f>
        <v>0</v>
      </c>
      <c r="W336">
        <f>0.61365*exp(17.502*V336/(240.97+V336))</f>
        <v>0</v>
      </c>
      <c r="X336">
        <f>(Y336/Z336*100)</f>
        <v>0</v>
      </c>
      <c r="Y336">
        <f>DS336*(DX336+DY336)/1000</f>
        <v>0</v>
      </c>
      <c r="Z336">
        <f>0.61365*exp(17.502*DZ336/(240.97+DZ336))</f>
        <v>0</v>
      </c>
      <c r="AA336">
        <f>(W336-DS336*(DX336+DY336)/1000)</f>
        <v>0</v>
      </c>
      <c r="AB336">
        <f>(-I336*44100)</f>
        <v>0</v>
      </c>
      <c r="AC336">
        <f>2*29.3*Q336*0.92*(DZ336-V336)</f>
        <v>0</v>
      </c>
      <c r="AD336">
        <f>2*0.95*5.67E-8*(((DZ336+$B$9)+273)^4-(V336+273)^4)</f>
        <v>0</v>
      </c>
      <c r="AE336">
        <f>T336+AD336+AB336+AC336</f>
        <v>0</v>
      </c>
      <c r="AF336">
        <f>DW336*AT336*(DR336-DQ336*(1000-AT336*DT336)/(1000-AT336*DS336))/(100*DK336)</f>
        <v>0</v>
      </c>
      <c r="AG336">
        <f>1000*DW336*AT336*(DS336-DT336)/(100*DK336*(1000-AT336*DS336))</f>
        <v>0</v>
      </c>
      <c r="AH336">
        <f>(AI336 - AJ336 - DX336*1E3/(8.314*(DZ336+273.15)) * AL336/DW336 * AK336) * DW336/(100*DK336) * (1000 - DT336)/1000</f>
        <v>0</v>
      </c>
      <c r="AI336">
        <v>484.7566151399778</v>
      </c>
      <c r="AJ336">
        <v>466.5301818181815</v>
      </c>
      <c r="AK336">
        <v>3.022874536798276</v>
      </c>
      <c r="AL336">
        <v>67.30913549146528</v>
      </c>
      <c r="AM336">
        <f>(AO336 - AN336 + DX336*1E3/(8.314*(DZ336+273.15)) * AQ336/DW336 * AP336) * DW336/(100*DK336) * 1000/(1000 - AO336)</f>
        <v>0</v>
      </c>
      <c r="AN336">
        <v>23.88994750345793</v>
      </c>
      <c r="AO336">
        <v>24.26730424242425</v>
      </c>
      <c r="AP336">
        <v>-1.013073582983932E-06</v>
      </c>
      <c r="AQ336">
        <v>94.11788988098148</v>
      </c>
      <c r="AR336">
        <v>0</v>
      </c>
      <c r="AS336">
        <v>0</v>
      </c>
      <c r="AT336">
        <f>IF(AR336*$H$15&gt;=AV336,1.0,(AV336/(AV336-AR336*$H$15)))</f>
        <v>0</v>
      </c>
      <c r="AU336">
        <f>(AT336-1)*100</f>
        <v>0</v>
      </c>
      <c r="AV336">
        <f>MAX(0,($B$15+$C$15*EE336)/(1+$D$15*EE336)*DX336/(DZ336+273)*$E$15)</f>
        <v>0</v>
      </c>
      <c r="AW336" t="s">
        <v>429</v>
      </c>
      <c r="AX336" t="s">
        <v>429</v>
      </c>
      <c r="AY336">
        <v>0</v>
      </c>
      <c r="AZ336">
        <v>0</v>
      </c>
      <c r="BA336">
        <f>1-AY336/AZ336</f>
        <v>0</v>
      </c>
      <c r="BB336">
        <v>0</v>
      </c>
      <c r="BC336" t="s">
        <v>429</v>
      </c>
      <c r="BD336" t="s">
        <v>429</v>
      </c>
      <c r="BE336">
        <v>0</v>
      </c>
      <c r="BF336">
        <v>0</v>
      </c>
      <c r="BG336">
        <f>1-BE336/BF336</f>
        <v>0</v>
      </c>
      <c r="BH336">
        <v>0.5</v>
      </c>
      <c r="BI336">
        <f>DH336</f>
        <v>0</v>
      </c>
      <c r="BJ336">
        <f>K336</f>
        <v>0</v>
      </c>
      <c r="BK336">
        <f>BG336*BH336*BI336</f>
        <v>0</v>
      </c>
      <c r="BL336">
        <f>(BJ336-BB336)/BI336</f>
        <v>0</v>
      </c>
      <c r="BM336">
        <f>(AZ336-BF336)/BF336</f>
        <v>0</v>
      </c>
      <c r="BN336">
        <f>AY336/(BA336+AY336/BF336)</f>
        <v>0</v>
      </c>
      <c r="BO336" t="s">
        <v>429</v>
      </c>
      <c r="BP336">
        <v>0</v>
      </c>
      <c r="BQ336">
        <f>IF(BP336&lt;&gt;0, BP336, BN336)</f>
        <v>0</v>
      </c>
      <c r="BR336">
        <f>1-BQ336/BF336</f>
        <v>0</v>
      </c>
      <c r="BS336">
        <f>(BF336-BE336)/(BF336-BQ336)</f>
        <v>0</v>
      </c>
      <c r="BT336">
        <f>(AZ336-BF336)/(AZ336-BQ336)</f>
        <v>0</v>
      </c>
      <c r="BU336">
        <f>(BF336-BE336)/(BF336-AY336)</f>
        <v>0</v>
      </c>
      <c r="BV336">
        <f>(AZ336-BF336)/(AZ336-AY336)</f>
        <v>0</v>
      </c>
      <c r="BW336">
        <f>(BS336*BQ336/BE336)</f>
        <v>0</v>
      </c>
      <c r="BX336">
        <f>(1-BW336)</f>
        <v>0</v>
      </c>
      <c r="DG336">
        <f>$B$13*EF336+$C$13*EG336+$F$13*ER336*(1-EU336)</f>
        <v>0</v>
      </c>
      <c r="DH336">
        <f>DG336*DI336</f>
        <v>0</v>
      </c>
      <c r="DI336">
        <f>($B$13*$D$11+$C$13*$D$11+$F$13*((FE336+EW336)/MAX(FE336+EW336+FF336, 0.1)*$I$11+FF336/MAX(FE336+EW336+FF336, 0.1)*$J$11))/($B$13+$C$13+$F$13)</f>
        <v>0</v>
      </c>
      <c r="DJ336">
        <f>($B$13*$K$11+$C$13*$K$11+$F$13*((FE336+EW336)/MAX(FE336+EW336+FF336, 0.1)*$P$11+FF336/MAX(FE336+EW336+FF336, 0.1)*$Q$11))/($B$13+$C$13+$F$13)</f>
        <v>0</v>
      </c>
      <c r="DK336">
        <v>2.18</v>
      </c>
      <c r="DL336">
        <v>0.5</v>
      </c>
      <c r="DM336" t="s">
        <v>430</v>
      </c>
      <c r="DN336">
        <v>2</v>
      </c>
      <c r="DO336" t="b">
        <v>1</v>
      </c>
      <c r="DP336">
        <v>1679515826</v>
      </c>
      <c r="DQ336">
        <v>436.2587407407408</v>
      </c>
      <c r="DR336">
        <v>458.9547407407408</v>
      </c>
      <c r="DS336">
        <v>24.27145555555555</v>
      </c>
      <c r="DT336">
        <v>23.89167407407407</v>
      </c>
      <c r="DU336">
        <v>436.9868518518519</v>
      </c>
      <c r="DV336">
        <v>23.97291111111111</v>
      </c>
      <c r="DW336">
        <v>500.0131111111111</v>
      </c>
      <c r="DX336">
        <v>89.85242592592594</v>
      </c>
      <c r="DY336">
        <v>0.09997263333333334</v>
      </c>
      <c r="DZ336">
        <v>26.36574444444444</v>
      </c>
      <c r="EA336">
        <v>27.50265555555555</v>
      </c>
      <c r="EB336">
        <v>999.9000000000001</v>
      </c>
      <c r="EC336">
        <v>0</v>
      </c>
      <c r="ED336">
        <v>0</v>
      </c>
      <c r="EE336">
        <v>10003.61148148148</v>
      </c>
      <c r="EF336">
        <v>0</v>
      </c>
      <c r="EG336">
        <v>12.46941481481481</v>
      </c>
      <c r="EH336">
        <v>-22.69591481481482</v>
      </c>
      <c r="EI336">
        <v>447.1107407407407</v>
      </c>
      <c r="EJ336">
        <v>470.1882222222223</v>
      </c>
      <c r="EK336">
        <v>0.3797743703703704</v>
      </c>
      <c r="EL336">
        <v>458.9547407407408</v>
      </c>
      <c r="EM336">
        <v>23.89167407407407</v>
      </c>
      <c r="EN336">
        <v>2.180848518518518</v>
      </c>
      <c r="EO336">
        <v>2.146725925925926</v>
      </c>
      <c r="EP336">
        <v>18.82232592592593</v>
      </c>
      <c r="EQ336">
        <v>18.5701962962963</v>
      </c>
      <c r="ER336">
        <v>2000.026666666667</v>
      </c>
      <c r="ES336">
        <v>0.9799938148148148</v>
      </c>
      <c r="ET336">
        <v>0.02000596666666667</v>
      </c>
      <c r="EU336">
        <v>0</v>
      </c>
      <c r="EV336">
        <v>189.1636296296296</v>
      </c>
      <c r="EW336">
        <v>5.00078</v>
      </c>
      <c r="EX336">
        <v>3783.932962962964</v>
      </c>
      <c r="EY336">
        <v>16379.81481481482</v>
      </c>
      <c r="EZ336">
        <v>39.87481481481481</v>
      </c>
      <c r="FA336">
        <v>40.71503703703704</v>
      </c>
      <c r="FB336">
        <v>40.29137037037037</v>
      </c>
      <c r="FC336">
        <v>40.8422962962963</v>
      </c>
      <c r="FD336">
        <v>40.95803703703703</v>
      </c>
      <c r="FE336">
        <v>1955.113333333333</v>
      </c>
      <c r="FF336">
        <v>39.91148148148148</v>
      </c>
      <c r="FG336">
        <v>0</v>
      </c>
      <c r="FH336">
        <v>1679515816</v>
      </c>
      <c r="FI336">
        <v>0</v>
      </c>
      <c r="FJ336">
        <v>189.15256</v>
      </c>
      <c r="FK336">
        <v>1.578153842668201</v>
      </c>
      <c r="FL336">
        <v>-5.209230740544858</v>
      </c>
      <c r="FM336">
        <v>3783.938000000001</v>
      </c>
      <c r="FN336">
        <v>15</v>
      </c>
      <c r="FO336">
        <v>0</v>
      </c>
      <c r="FP336" t="s">
        <v>431</v>
      </c>
      <c r="FQ336">
        <v>1679456443.1</v>
      </c>
      <c r="FR336">
        <v>1679456433.1</v>
      </c>
      <c r="FS336">
        <v>0</v>
      </c>
      <c r="FT336">
        <v>-0.109</v>
      </c>
      <c r="FU336">
        <v>0.019</v>
      </c>
      <c r="FV336">
        <v>-0.823</v>
      </c>
      <c r="FW336">
        <v>0.271</v>
      </c>
      <c r="FX336">
        <v>420</v>
      </c>
      <c r="FY336">
        <v>24</v>
      </c>
      <c r="FZ336">
        <v>0.71</v>
      </c>
      <c r="GA336">
        <v>0.25</v>
      </c>
      <c r="GB336">
        <v>-18.260734</v>
      </c>
      <c r="GC336">
        <v>-69.5616317448405</v>
      </c>
      <c r="GD336">
        <v>6.849565885904668</v>
      </c>
      <c r="GE336">
        <v>0</v>
      </c>
      <c r="GF336">
        <v>0.38140165</v>
      </c>
      <c r="GG336">
        <v>-0.02377276547842511</v>
      </c>
      <c r="GH336">
        <v>0.002360957184596957</v>
      </c>
      <c r="GI336">
        <v>1</v>
      </c>
      <c r="GJ336">
        <v>1</v>
      </c>
      <c r="GK336">
        <v>2</v>
      </c>
      <c r="GL336" t="s">
        <v>432</v>
      </c>
      <c r="GM336">
        <v>3.10455</v>
      </c>
      <c r="GN336">
        <v>2.73513</v>
      </c>
      <c r="GO336">
        <v>0.0940501</v>
      </c>
      <c r="GP336">
        <v>0.09805469999999999</v>
      </c>
      <c r="GQ336">
        <v>0.10893</v>
      </c>
      <c r="GR336">
        <v>0.109111</v>
      </c>
      <c r="GS336">
        <v>23357.8</v>
      </c>
      <c r="GT336">
        <v>22960.3</v>
      </c>
      <c r="GU336">
        <v>26318.4</v>
      </c>
      <c r="GV336">
        <v>25782</v>
      </c>
      <c r="GW336">
        <v>37636</v>
      </c>
      <c r="GX336">
        <v>35041.5</v>
      </c>
      <c r="GY336">
        <v>46052.8</v>
      </c>
      <c r="GZ336">
        <v>42577.3</v>
      </c>
      <c r="HA336">
        <v>1.9287</v>
      </c>
      <c r="HB336">
        <v>1.97768</v>
      </c>
      <c r="HC336">
        <v>0.131585</v>
      </c>
      <c r="HD336">
        <v>0</v>
      </c>
      <c r="HE336">
        <v>25.3311</v>
      </c>
      <c r="HF336">
        <v>999.9</v>
      </c>
      <c r="HG336">
        <v>54.6</v>
      </c>
      <c r="HH336">
        <v>29.3</v>
      </c>
      <c r="HI336">
        <v>24.8664</v>
      </c>
      <c r="HJ336">
        <v>60.3171</v>
      </c>
      <c r="HK336">
        <v>25.2804</v>
      </c>
      <c r="HL336">
        <v>1</v>
      </c>
      <c r="HM336">
        <v>-0.168829</v>
      </c>
      <c r="HN336">
        <v>0.105054</v>
      </c>
      <c r="HO336">
        <v>20.2749</v>
      </c>
      <c r="HP336">
        <v>5.21594</v>
      </c>
      <c r="HQ336">
        <v>11.9748</v>
      </c>
      <c r="HR336">
        <v>4.9644</v>
      </c>
      <c r="HS336">
        <v>3.27383</v>
      </c>
      <c r="HT336">
        <v>9999</v>
      </c>
      <c r="HU336">
        <v>9999</v>
      </c>
      <c r="HV336">
        <v>9999</v>
      </c>
      <c r="HW336">
        <v>937.6</v>
      </c>
      <c r="HX336">
        <v>1.86413</v>
      </c>
      <c r="HY336">
        <v>1.86008</v>
      </c>
      <c r="HZ336">
        <v>1.85833</v>
      </c>
      <c r="IA336">
        <v>1.85986</v>
      </c>
      <c r="IB336">
        <v>1.85989</v>
      </c>
      <c r="IC336">
        <v>1.85825</v>
      </c>
      <c r="ID336">
        <v>1.85731</v>
      </c>
      <c r="IE336">
        <v>1.85235</v>
      </c>
      <c r="IF336">
        <v>0</v>
      </c>
      <c r="IG336">
        <v>0</v>
      </c>
      <c r="IH336">
        <v>0</v>
      </c>
      <c r="II336">
        <v>0</v>
      </c>
      <c r="IJ336" t="s">
        <v>433</v>
      </c>
      <c r="IK336" t="s">
        <v>434</v>
      </c>
      <c r="IL336" t="s">
        <v>435</v>
      </c>
      <c r="IM336" t="s">
        <v>435</v>
      </c>
      <c r="IN336" t="s">
        <v>435</v>
      </c>
      <c r="IO336" t="s">
        <v>435</v>
      </c>
      <c r="IP336">
        <v>0</v>
      </c>
      <c r="IQ336">
        <v>100</v>
      </c>
      <c r="IR336">
        <v>100</v>
      </c>
      <c r="IS336">
        <v>-0.739</v>
      </c>
      <c r="IT336">
        <v>0.2985</v>
      </c>
      <c r="IU336">
        <v>-0.3228139330668147</v>
      </c>
      <c r="IV336">
        <v>-0.001399286051689175</v>
      </c>
      <c r="IW336">
        <v>1.297619083215453E-06</v>
      </c>
      <c r="IX336">
        <v>-4.997941095464379E-10</v>
      </c>
      <c r="IY336">
        <v>-0.005634625857734406</v>
      </c>
      <c r="IZ336">
        <v>-0.003512179546530375</v>
      </c>
      <c r="JA336">
        <v>0.0008073039280847738</v>
      </c>
      <c r="JB336">
        <v>-5.485301315548657E-06</v>
      </c>
      <c r="JC336">
        <v>2</v>
      </c>
      <c r="JD336">
        <v>1997</v>
      </c>
      <c r="JE336">
        <v>1</v>
      </c>
      <c r="JF336">
        <v>25</v>
      </c>
      <c r="JG336">
        <v>989.8</v>
      </c>
      <c r="JH336">
        <v>990</v>
      </c>
      <c r="JI336">
        <v>1.31836</v>
      </c>
      <c r="JJ336">
        <v>2.63672</v>
      </c>
      <c r="JK336">
        <v>1.49658</v>
      </c>
      <c r="JL336">
        <v>2.3938</v>
      </c>
      <c r="JM336">
        <v>1.54907</v>
      </c>
      <c r="JN336">
        <v>2.40479</v>
      </c>
      <c r="JO336">
        <v>34.5549</v>
      </c>
      <c r="JP336">
        <v>24.2013</v>
      </c>
      <c r="JQ336">
        <v>18</v>
      </c>
      <c r="JR336">
        <v>488.382</v>
      </c>
      <c r="JS336">
        <v>532.663</v>
      </c>
      <c r="JT336">
        <v>24.7181</v>
      </c>
      <c r="JU336">
        <v>25.2144</v>
      </c>
      <c r="JV336">
        <v>30</v>
      </c>
      <c r="JW336">
        <v>25.3289</v>
      </c>
      <c r="JX336">
        <v>25.2872</v>
      </c>
      <c r="JY336">
        <v>26.544</v>
      </c>
      <c r="JZ336">
        <v>0</v>
      </c>
      <c r="KA336">
        <v>100</v>
      </c>
      <c r="KB336">
        <v>24.7187</v>
      </c>
      <c r="KC336">
        <v>506.902</v>
      </c>
      <c r="KD336">
        <v>24.2935</v>
      </c>
      <c r="KE336">
        <v>100.615</v>
      </c>
      <c r="KF336">
        <v>101.011</v>
      </c>
    </row>
    <row r="337" spans="1:292">
      <c r="A337">
        <v>319</v>
      </c>
      <c r="B337">
        <v>1679515838.5</v>
      </c>
      <c r="C337">
        <v>7251</v>
      </c>
      <c r="D337" t="s">
        <v>1072</v>
      </c>
      <c r="E337" t="s">
        <v>1073</v>
      </c>
      <c r="F337">
        <v>5</v>
      </c>
      <c r="G337" t="s">
        <v>821</v>
      </c>
      <c r="H337">
        <v>1679515830.714286</v>
      </c>
      <c r="I337">
        <f>(J337)/1000</f>
        <v>0</v>
      </c>
      <c r="J337">
        <f>IF(DO337, AM337, AG337)</f>
        <v>0</v>
      </c>
      <c r="K337">
        <f>IF(DO337, AH337, AF337)</f>
        <v>0</v>
      </c>
      <c r="L337">
        <f>DQ337 - IF(AT337&gt;1, K337*DK337*100.0/(AV337*EE337), 0)</f>
        <v>0</v>
      </c>
      <c r="M337">
        <f>((S337-I337/2)*L337-K337)/(S337+I337/2)</f>
        <v>0</v>
      </c>
      <c r="N337">
        <f>M337*(DX337+DY337)/1000.0</f>
        <v>0</v>
      </c>
      <c r="O337">
        <f>(DQ337 - IF(AT337&gt;1, K337*DK337*100.0/(AV337*EE337), 0))*(DX337+DY337)/1000.0</f>
        <v>0</v>
      </c>
      <c r="P337">
        <f>2.0/((1/R337-1/Q337)+SIGN(R337)*SQRT((1/R337-1/Q337)*(1/R337-1/Q337) + 4*DL337/((DL337+1)*(DL337+1))*(2*1/R337*1/Q337-1/Q337*1/Q337)))</f>
        <v>0</v>
      </c>
      <c r="Q337">
        <f>IF(LEFT(DM337,1)&lt;&gt;"0",IF(LEFT(DM337,1)="1",3.0,DN337),$D$5+$E$5*(EE337*DX337/($K$5*1000))+$F$5*(EE337*DX337/($K$5*1000))*MAX(MIN(DK337,$J$5),$I$5)*MAX(MIN(DK337,$J$5),$I$5)+$G$5*MAX(MIN(DK337,$J$5),$I$5)*(EE337*DX337/($K$5*1000))+$H$5*(EE337*DX337/($K$5*1000))*(EE337*DX337/($K$5*1000)))</f>
        <v>0</v>
      </c>
      <c r="R337">
        <f>I337*(1000-(1000*0.61365*exp(17.502*V337/(240.97+V337))/(DX337+DY337)+DS337)/2)/(1000*0.61365*exp(17.502*V337/(240.97+V337))/(DX337+DY337)-DS337)</f>
        <v>0</v>
      </c>
      <c r="S337">
        <f>1/((DL337+1)/(P337/1.6)+1/(Q337/1.37)) + DL337/((DL337+1)/(P337/1.6) + DL337/(Q337/1.37))</f>
        <v>0</v>
      </c>
      <c r="T337">
        <f>(DG337*DJ337)</f>
        <v>0</v>
      </c>
      <c r="U337">
        <f>(DZ337+(T337+2*0.95*5.67E-8*(((DZ337+$B$9)+273)^4-(DZ337+273)^4)-44100*I337)/(1.84*29.3*Q337+8*0.95*5.67E-8*(DZ337+273)^3))</f>
        <v>0</v>
      </c>
      <c r="V337">
        <f>($C$9*EA337+$D$9*EB337+$E$9*U337)</f>
        <v>0</v>
      </c>
      <c r="W337">
        <f>0.61365*exp(17.502*V337/(240.97+V337))</f>
        <v>0</v>
      </c>
      <c r="X337">
        <f>(Y337/Z337*100)</f>
        <v>0</v>
      </c>
      <c r="Y337">
        <f>DS337*(DX337+DY337)/1000</f>
        <v>0</v>
      </c>
      <c r="Z337">
        <f>0.61365*exp(17.502*DZ337/(240.97+DZ337))</f>
        <v>0</v>
      </c>
      <c r="AA337">
        <f>(W337-DS337*(DX337+DY337)/1000)</f>
        <v>0</v>
      </c>
      <c r="AB337">
        <f>(-I337*44100)</f>
        <v>0</v>
      </c>
      <c r="AC337">
        <f>2*29.3*Q337*0.92*(DZ337-V337)</f>
        <v>0</v>
      </c>
      <c r="AD337">
        <f>2*0.95*5.67E-8*(((DZ337+$B$9)+273)^4-(V337+273)^4)</f>
        <v>0</v>
      </c>
      <c r="AE337">
        <f>T337+AD337+AB337+AC337</f>
        <v>0</v>
      </c>
      <c r="AF337">
        <f>DW337*AT337*(DR337-DQ337*(1000-AT337*DT337)/(1000-AT337*DS337))/(100*DK337)</f>
        <v>0</v>
      </c>
      <c r="AG337">
        <f>1000*DW337*AT337*(DS337-DT337)/(100*DK337*(1000-AT337*DS337))</f>
        <v>0</v>
      </c>
      <c r="AH337">
        <f>(AI337 - AJ337 - DX337*1E3/(8.314*(DZ337+273.15)) * AL337/DW337 * AK337) * DW337/(100*DK337) * (1000 - DT337)/1000</f>
        <v>0</v>
      </c>
      <c r="AI337">
        <v>501.8497716945493</v>
      </c>
      <c r="AJ337">
        <v>482.6385393939393</v>
      </c>
      <c r="AK337">
        <v>3.232718671998768</v>
      </c>
      <c r="AL337">
        <v>67.30913549146528</v>
      </c>
      <c r="AM337">
        <f>(AO337 - AN337 + DX337*1E3/(8.314*(DZ337+273.15)) * AQ337/DW337 * AP337) * DW337/(100*DK337) * 1000/(1000 - AO337)</f>
        <v>0</v>
      </c>
      <c r="AN337">
        <v>23.89030946481748</v>
      </c>
      <c r="AO337">
        <v>24.26445272727274</v>
      </c>
      <c r="AP337">
        <v>-9.653370218693553E-07</v>
      </c>
      <c r="AQ337">
        <v>94.11788988098148</v>
      </c>
      <c r="AR337">
        <v>0</v>
      </c>
      <c r="AS337">
        <v>0</v>
      </c>
      <c r="AT337">
        <f>IF(AR337*$H$15&gt;=AV337,1.0,(AV337/(AV337-AR337*$H$15)))</f>
        <v>0</v>
      </c>
      <c r="AU337">
        <f>(AT337-1)*100</f>
        <v>0</v>
      </c>
      <c r="AV337">
        <f>MAX(0,($B$15+$C$15*EE337)/(1+$D$15*EE337)*DX337/(DZ337+273)*$E$15)</f>
        <v>0</v>
      </c>
      <c r="AW337" t="s">
        <v>429</v>
      </c>
      <c r="AX337" t="s">
        <v>429</v>
      </c>
      <c r="AY337">
        <v>0</v>
      </c>
      <c r="AZ337">
        <v>0</v>
      </c>
      <c r="BA337">
        <f>1-AY337/AZ337</f>
        <v>0</v>
      </c>
      <c r="BB337">
        <v>0</v>
      </c>
      <c r="BC337" t="s">
        <v>429</v>
      </c>
      <c r="BD337" t="s">
        <v>429</v>
      </c>
      <c r="BE337">
        <v>0</v>
      </c>
      <c r="BF337">
        <v>0</v>
      </c>
      <c r="BG337">
        <f>1-BE337/BF337</f>
        <v>0</v>
      </c>
      <c r="BH337">
        <v>0.5</v>
      </c>
      <c r="BI337">
        <f>DH337</f>
        <v>0</v>
      </c>
      <c r="BJ337">
        <f>K337</f>
        <v>0</v>
      </c>
      <c r="BK337">
        <f>BG337*BH337*BI337</f>
        <v>0</v>
      </c>
      <c r="BL337">
        <f>(BJ337-BB337)/BI337</f>
        <v>0</v>
      </c>
      <c r="BM337">
        <f>(AZ337-BF337)/BF337</f>
        <v>0</v>
      </c>
      <c r="BN337">
        <f>AY337/(BA337+AY337/BF337)</f>
        <v>0</v>
      </c>
      <c r="BO337" t="s">
        <v>429</v>
      </c>
      <c r="BP337">
        <v>0</v>
      </c>
      <c r="BQ337">
        <f>IF(BP337&lt;&gt;0, BP337, BN337)</f>
        <v>0</v>
      </c>
      <c r="BR337">
        <f>1-BQ337/BF337</f>
        <v>0</v>
      </c>
      <c r="BS337">
        <f>(BF337-BE337)/(BF337-BQ337)</f>
        <v>0</v>
      </c>
      <c r="BT337">
        <f>(AZ337-BF337)/(AZ337-BQ337)</f>
        <v>0</v>
      </c>
      <c r="BU337">
        <f>(BF337-BE337)/(BF337-AY337)</f>
        <v>0</v>
      </c>
      <c r="BV337">
        <f>(AZ337-BF337)/(AZ337-AY337)</f>
        <v>0</v>
      </c>
      <c r="BW337">
        <f>(BS337*BQ337/BE337)</f>
        <v>0</v>
      </c>
      <c r="BX337">
        <f>(1-BW337)</f>
        <v>0</v>
      </c>
      <c r="DG337">
        <f>$B$13*EF337+$C$13*EG337+$F$13*ER337*(1-EU337)</f>
        <v>0</v>
      </c>
      <c r="DH337">
        <f>DG337*DI337</f>
        <v>0</v>
      </c>
      <c r="DI337">
        <f>($B$13*$D$11+$C$13*$D$11+$F$13*((FE337+EW337)/MAX(FE337+EW337+FF337, 0.1)*$I$11+FF337/MAX(FE337+EW337+FF337, 0.1)*$J$11))/($B$13+$C$13+$F$13)</f>
        <v>0</v>
      </c>
      <c r="DJ337">
        <f>($B$13*$K$11+$C$13*$K$11+$F$13*((FE337+EW337)/MAX(FE337+EW337+FF337, 0.1)*$P$11+FF337/MAX(FE337+EW337+FF337, 0.1)*$Q$11))/($B$13+$C$13+$F$13)</f>
        <v>0</v>
      </c>
      <c r="DK337">
        <v>2.18</v>
      </c>
      <c r="DL337">
        <v>0.5</v>
      </c>
      <c r="DM337" t="s">
        <v>430</v>
      </c>
      <c r="DN337">
        <v>2</v>
      </c>
      <c r="DO337" t="b">
        <v>1</v>
      </c>
      <c r="DP337">
        <v>1679515830.714286</v>
      </c>
      <c r="DQ337">
        <v>448.9469999999999</v>
      </c>
      <c r="DR337">
        <v>474.5611071428572</v>
      </c>
      <c r="DS337">
        <v>24.26848214285715</v>
      </c>
      <c r="DT337">
        <v>23.89008571428571</v>
      </c>
      <c r="DU337">
        <v>449.682</v>
      </c>
      <c r="DV337">
        <v>23.97000357142857</v>
      </c>
      <c r="DW337">
        <v>499.9923214285714</v>
      </c>
      <c r="DX337">
        <v>89.85129642857144</v>
      </c>
      <c r="DY337">
        <v>0.09990601428571431</v>
      </c>
      <c r="DZ337">
        <v>26.36469642857143</v>
      </c>
      <c r="EA337">
        <v>27.49709285714286</v>
      </c>
      <c r="EB337">
        <v>999.9000000000002</v>
      </c>
      <c r="EC337">
        <v>0</v>
      </c>
      <c r="ED337">
        <v>0</v>
      </c>
      <c r="EE337">
        <v>10004.57071428571</v>
      </c>
      <c r="EF337">
        <v>0</v>
      </c>
      <c r="EG337">
        <v>12.45993571428571</v>
      </c>
      <c r="EH337">
        <v>-25.61397857142857</v>
      </c>
      <c r="EI337">
        <v>460.1133928571429</v>
      </c>
      <c r="EJ337">
        <v>486.1757499999999</v>
      </c>
      <c r="EK337">
        <v>0.3783892857142858</v>
      </c>
      <c r="EL337">
        <v>474.5611071428572</v>
      </c>
      <c r="EM337">
        <v>23.89008571428571</v>
      </c>
      <c r="EN337">
        <v>2.180553928571428</v>
      </c>
      <c r="EO337">
        <v>2.146555357142857</v>
      </c>
      <c r="EP337">
        <v>18.82016428571428</v>
      </c>
      <c r="EQ337">
        <v>18.56893214285714</v>
      </c>
      <c r="ER337">
        <v>2000.008928571429</v>
      </c>
      <c r="ES337">
        <v>0.9799959642857143</v>
      </c>
      <c r="ET337">
        <v>0.02000389285714286</v>
      </c>
      <c r="EU337">
        <v>0</v>
      </c>
      <c r="EV337">
        <v>189.27475</v>
      </c>
      <c r="EW337">
        <v>5.00078</v>
      </c>
      <c r="EX337">
        <v>3783.583214285715</v>
      </c>
      <c r="EY337">
        <v>16379.67857142857</v>
      </c>
      <c r="EZ337">
        <v>39.81232142857142</v>
      </c>
      <c r="FA337">
        <v>40.63367857142857</v>
      </c>
      <c r="FB337">
        <v>40.23857142857141</v>
      </c>
      <c r="FC337">
        <v>40.71174999999999</v>
      </c>
      <c r="FD337">
        <v>40.90371428571427</v>
      </c>
      <c r="FE337">
        <v>1955.099642857143</v>
      </c>
      <c r="FF337">
        <v>39.90750000000001</v>
      </c>
      <c r="FG337">
        <v>0</v>
      </c>
      <c r="FH337">
        <v>1679515820.8</v>
      </c>
      <c r="FI337">
        <v>0</v>
      </c>
      <c r="FJ337">
        <v>189.24132</v>
      </c>
      <c r="FK337">
        <v>0.2325384636737492</v>
      </c>
      <c r="FL337">
        <v>-3.780769234679092</v>
      </c>
      <c r="FM337">
        <v>3783.608</v>
      </c>
      <c r="FN337">
        <v>15</v>
      </c>
      <c r="FO337">
        <v>0</v>
      </c>
      <c r="FP337" t="s">
        <v>431</v>
      </c>
      <c r="FQ337">
        <v>1679456443.1</v>
      </c>
      <c r="FR337">
        <v>1679456433.1</v>
      </c>
      <c r="FS337">
        <v>0</v>
      </c>
      <c r="FT337">
        <v>-0.109</v>
      </c>
      <c r="FU337">
        <v>0.019</v>
      </c>
      <c r="FV337">
        <v>-0.823</v>
      </c>
      <c r="FW337">
        <v>0.271</v>
      </c>
      <c r="FX337">
        <v>420</v>
      </c>
      <c r="FY337">
        <v>24</v>
      </c>
      <c r="FZ337">
        <v>0.71</v>
      </c>
      <c r="GA337">
        <v>0.25</v>
      </c>
      <c r="GB337">
        <v>-23.73613</v>
      </c>
      <c r="GC337">
        <v>-37.96921350844276</v>
      </c>
      <c r="GD337">
        <v>3.835801874654112</v>
      </c>
      <c r="GE337">
        <v>0</v>
      </c>
      <c r="GF337">
        <v>0.379138375</v>
      </c>
      <c r="GG337">
        <v>-0.01797382739212007</v>
      </c>
      <c r="GH337">
        <v>0.001878886381443805</v>
      </c>
      <c r="GI337">
        <v>1</v>
      </c>
      <c r="GJ337">
        <v>1</v>
      </c>
      <c r="GK337">
        <v>2</v>
      </c>
      <c r="GL337" t="s">
        <v>432</v>
      </c>
      <c r="GM337">
        <v>3.10461</v>
      </c>
      <c r="GN337">
        <v>2.73547</v>
      </c>
      <c r="GO337">
        <v>0.0964314</v>
      </c>
      <c r="GP337">
        <v>0.100544</v>
      </c>
      <c r="GQ337">
        <v>0.108918</v>
      </c>
      <c r="GR337">
        <v>0.109093</v>
      </c>
      <c r="GS337">
        <v>23296.2</v>
      </c>
      <c r="GT337">
        <v>22896.8</v>
      </c>
      <c r="GU337">
        <v>26318.3</v>
      </c>
      <c r="GV337">
        <v>25781.9</v>
      </c>
      <c r="GW337">
        <v>37636.7</v>
      </c>
      <c r="GX337">
        <v>35042.2</v>
      </c>
      <c r="GY337">
        <v>46052.5</v>
      </c>
      <c r="GZ337">
        <v>42576.9</v>
      </c>
      <c r="HA337">
        <v>1.9288</v>
      </c>
      <c r="HB337">
        <v>1.97773</v>
      </c>
      <c r="HC337">
        <v>0.132397</v>
      </c>
      <c r="HD337">
        <v>0</v>
      </c>
      <c r="HE337">
        <v>25.325</v>
      </c>
      <c r="HF337">
        <v>999.9</v>
      </c>
      <c r="HG337">
        <v>54.6</v>
      </c>
      <c r="HH337">
        <v>29.3</v>
      </c>
      <c r="HI337">
        <v>24.8656</v>
      </c>
      <c r="HJ337">
        <v>60.3871</v>
      </c>
      <c r="HK337">
        <v>25.4647</v>
      </c>
      <c r="HL337">
        <v>1</v>
      </c>
      <c r="HM337">
        <v>-0.168867</v>
      </c>
      <c r="HN337">
        <v>-0.0665577</v>
      </c>
      <c r="HO337">
        <v>20.2748</v>
      </c>
      <c r="HP337">
        <v>5.21594</v>
      </c>
      <c r="HQ337">
        <v>11.977</v>
      </c>
      <c r="HR337">
        <v>4.9643</v>
      </c>
      <c r="HS337">
        <v>3.2739</v>
      </c>
      <c r="HT337">
        <v>9999</v>
      </c>
      <c r="HU337">
        <v>9999</v>
      </c>
      <c r="HV337">
        <v>9999</v>
      </c>
      <c r="HW337">
        <v>937.6</v>
      </c>
      <c r="HX337">
        <v>1.86416</v>
      </c>
      <c r="HY337">
        <v>1.86009</v>
      </c>
      <c r="HZ337">
        <v>1.85833</v>
      </c>
      <c r="IA337">
        <v>1.85986</v>
      </c>
      <c r="IB337">
        <v>1.85989</v>
      </c>
      <c r="IC337">
        <v>1.85824</v>
      </c>
      <c r="ID337">
        <v>1.85731</v>
      </c>
      <c r="IE337">
        <v>1.8523</v>
      </c>
      <c r="IF337">
        <v>0</v>
      </c>
      <c r="IG337">
        <v>0</v>
      </c>
      <c r="IH337">
        <v>0</v>
      </c>
      <c r="II337">
        <v>0</v>
      </c>
      <c r="IJ337" t="s">
        <v>433</v>
      </c>
      <c r="IK337" t="s">
        <v>434</v>
      </c>
      <c r="IL337" t="s">
        <v>435</v>
      </c>
      <c r="IM337" t="s">
        <v>435</v>
      </c>
      <c r="IN337" t="s">
        <v>435</v>
      </c>
      <c r="IO337" t="s">
        <v>435</v>
      </c>
      <c r="IP337">
        <v>0</v>
      </c>
      <c r="IQ337">
        <v>100</v>
      </c>
      <c r="IR337">
        <v>100</v>
      </c>
      <c r="IS337">
        <v>-0.748</v>
      </c>
      <c r="IT337">
        <v>0.2984</v>
      </c>
      <c r="IU337">
        <v>-0.3228139330668147</v>
      </c>
      <c r="IV337">
        <v>-0.001399286051689175</v>
      </c>
      <c r="IW337">
        <v>1.297619083215453E-06</v>
      </c>
      <c r="IX337">
        <v>-4.997941095464379E-10</v>
      </c>
      <c r="IY337">
        <v>-0.005634625857734406</v>
      </c>
      <c r="IZ337">
        <v>-0.003512179546530375</v>
      </c>
      <c r="JA337">
        <v>0.0008073039280847738</v>
      </c>
      <c r="JB337">
        <v>-5.485301315548657E-06</v>
      </c>
      <c r="JC337">
        <v>2</v>
      </c>
      <c r="JD337">
        <v>1997</v>
      </c>
      <c r="JE337">
        <v>1</v>
      </c>
      <c r="JF337">
        <v>25</v>
      </c>
      <c r="JG337">
        <v>989.9</v>
      </c>
      <c r="JH337">
        <v>990.1</v>
      </c>
      <c r="JI337">
        <v>1.35254</v>
      </c>
      <c r="JJ337">
        <v>2.6416</v>
      </c>
      <c r="JK337">
        <v>1.49658</v>
      </c>
      <c r="JL337">
        <v>2.39258</v>
      </c>
      <c r="JM337">
        <v>1.54907</v>
      </c>
      <c r="JN337">
        <v>2.39014</v>
      </c>
      <c r="JO337">
        <v>34.5549</v>
      </c>
      <c r="JP337">
        <v>24.1926</v>
      </c>
      <c r="JQ337">
        <v>18</v>
      </c>
      <c r="JR337">
        <v>488.436</v>
      </c>
      <c r="JS337">
        <v>532.694</v>
      </c>
      <c r="JT337">
        <v>24.7183</v>
      </c>
      <c r="JU337">
        <v>25.213</v>
      </c>
      <c r="JV337">
        <v>30</v>
      </c>
      <c r="JW337">
        <v>25.3284</v>
      </c>
      <c r="JX337">
        <v>25.2868</v>
      </c>
      <c r="JY337">
        <v>27.2897</v>
      </c>
      <c r="JZ337">
        <v>0</v>
      </c>
      <c r="KA337">
        <v>100</v>
      </c>
      <c r="KB337">
        <v>24.821</v>
      </c>
      <c r="KC337">
        <v>526.936</v>
      </c>
      <c r="KD337">
        <v>24.2935</v>
      </c>
      <c r="KE337">
        <v>100.614</v>
      </c>
      <c r="KF337">
        <v>101.01</v>
      </c>
    </row>
    <row r="338" spans="1:292">
      <c r="A338">
        <v>320</v>
      </c>
      <c r="B338">
        <v>1679515843.5</v>
      </c>
      <c r="C338">
        <v>7256</v>
      </c>
      <c r="D338" t="s">
        <v>1074</v>
      </c>
      <c r="E338" t="s">
        <v>1075</v>
      </c>
      <c r="F338">
        <v>5</v>
      </c>
      <c r="G338" t="s">
        <v>821</v>
      </c>
      <c r="H338">
        <v>1679515836</v>
      </c>
      <c r="I338">
        <f>(J338)/1000</f>
        <v>0</v>
      </c>
      <c r="J338">
        <f>IF(DO338, AM338, AG338)</f>
        <v>0</v>
      </c>
      <c r="K338">
        <f>IF(DO338, AH338, AF338)</f>
        <v>0</v>
      </c>
      <c r="L338">
        <f>DQ338 - IF(AT338&gt;1, K338*DK338*100.0/(AV338*EE338), 0)</f>
        <v>0</v>
      </c>
      <c r="M338">
        <f>((S338-I338/2)*L338-K338)/(S338+I338/2)</f>
        <v>0</v>
      </c>
      <c r="N338">
        <f>M338*(DX338+DY338)/1000.0</f>
        <v>0</v>
      </c>
      <c r="O338">
        <f>(DQ338 - IF(AT338&gt;1, K338*DK338*100.0/(AV338*EE338), 0))*(DX338+DY338)/1000.0</f>
        <v>0</v>
      </c>
      <c r="P338">
        <f>2.0/((1/R338-1/Q338)+SIGN(R338)*SQRT((1/R338-1/Q338)*(1/R338-1/Q338) + 4*DL338/((DL338+1)*(DL338+1))*(2*1/R338*1/Q338-1/Q338*1/Q338)))</f>
        <v>0</v>
      </c>
      <c r="Q338">
        <f>IF(LEFT(DM338,1)&lt;&gt;"0",IF(LEFT(DM338,1)="1",3.0,DN338),$D$5+$E$5*(EE338*DX338/($K$5*1000))+$F$5*(EE338*DX338/($K$5*1000))*MAX(MIN(DK338,$J$5),$I$5)*MAX(MIN(DK338,$J$5),$I$5)+$G$5*MAX(MIN(DK338,$J$5),$I$5)*(EE338*DX338/($K$5*1000))+$H$5*(EE338*DX338/($K$5*1000))*(EE338*DX338/($K$5*1000)))</f>
        <v>0</v>
      </c>
      <c r="R338">
        <f>I338*(1000-(1000*0.61365*exp(17.502*V338/(240.97+V338))/(DX338+DY338)+DS338)/2)/(1000*0.61365*exp(17.502*V338/(240.97+V338))/(DX338+DY338)-DS338)</f>
        <v>0</v>
      </c>
      <c r="S338">
        <f>1/((DL338+1)/(P338/1.6)+1/(Q338/1.37)) + DL338/((DL338+1)/(P338/1.6) + DL338/(Q338/1.37))</f>
        <v>0</v>
      </c>
      <c r="T338">
        <f>(DG338*DJ338)</f>
        <v>0</v>
      </c>
      <c r="U338">
        <f>(DZ338+(T338+2*0.95*5.67E-8*(((DZ338+$B$9)+273)^4-(DZ338+273)^4)-44100*I338)/(1.84*29.3*Q338+8*0.95*5.67E-8*(DZ338+273)^3))</f>
        <v>0</v>
      </c>
      <c r="V338">
        <f>($C$9*EA338+$D$9*EB338+$E$9*U338)</f>
        <v>0</v>
      </c>
      <c r="W338">
        <f>0.61365*exp(17.502*V338/(240.97+V338))</f>
        <v>0</v>
      </c>
      <c r="X338">
        <f>(Y338/Z338*100)</f>
        <v>0</v>
      </c>
      <c r="Y338">
        <f>DS338*(DX338+DY338)/1000</f>
        <v>0</v>
      </c>
      <c r="Z338">
        <f>0.61365*exp(17.502*DZ338/(240.97+DZ338))</f>
        <v>0</v>
      </c>
      <c r="AA338">
        <f>(W338-DS338*(DX338+DY338)/1000)</f>
        <v>0</v>
      </c>
      <c r="AB338">
        <f>(-I338*44100)</f>
        <v>0</v>
      </c>
      <c r="AC338">
        <f>2*29.3*Q338*0.92*(DZ338-V338)</f>
        <v>0</v>
      </c>
      <c r="AD338">
        <f>2*0.95*5.67E-8*(((DZ338+$B$9)+273)^4-(V338+273)^4)</f>
        <v>0</v>
      </c>
      <c r="AE338">
        <f>T338+AD338+AB338+AC338</f>
        <v>0</v>
      </c>
      <c r="AF338">
        <f>DW338*AT338*(DR338-DQ338*(1000-AT338*DT338)/(1000-AT338*DS338))/(100*DK338)</f>
        <v>0</v>
      </c>
      <c r="AG338">
        <f>1000*DW338*AT338*(DS338-DT338)/(100*DK338*(1000-AT338*DS338))</f>
        <v>0</v>
      </c>
      <c r="AH338">
        <f>(AI338 - AJ338 - DX338*1E3/(8.314*(DZ338+273.15)) * AL338/DW338 * AK338) * DW338/(100*DK338) * (1000 - DT338)/1000</f>
        <v>0</v>
      </c>
      <c r="AI338">
        <v>519.2861218563332</v>
      </c>
      <c r="AJ338">
        <v>499.2981212121213</v>
      </c>
      <c r="AK338">
        <v>3.339561117793044</v>
      </c>
      <c r="AL338">
        <v>67.30913549146528</v>
      </c>
      <c r="AM338">
        <f>(AO338 - AN338 + DX338*1E3/(8.314*(DZ338+273.15)) * AQ338/DW338 * AP338) * DW338/(100*DK338) * 1000/(1000 - AO338)</f>
        <v>0</v>
      </c>
      <c r="AN338">
        <v>23.88511717967292</v>
      </c>
      <c r="AO338">
        <v>24.26120606060606</v>
      </c>
      <c r="AP338">
        <v>-3.470960429679308E-06</v>
      </c>
      <c r="AQ338">
        <v>94.11788988098148</v>
      </c>
      <c r="AR338">
        <v>0</v>
      </c>
      <c r="AS338">
        <v>0</v>
      </c>
      <c r="AT338">
        <f>IF(AR338*$H$15&gt;=AV338,1.0,(AV338/(AV338-AR338*$H$15)))</f>
        <v>0</v>
      </c>
      <c r="AU338">
        <f>(AT338-1)*100</f>
        <v>0</v>
      </c>
      <c r="AV338">
        <f>MAX(0,($B$15+$C$15*EE338)/(1+$D$15*EE338)*DX338/(DZ338+273)*$E$15)</f>
        <v>0</v>
      </c>
      <c r="AW338" t="s">
        <v>429</v>
      </c>
      <c r="AX338" t="s">
        <v>429</v>
      </c>
      <c r="AY338">
        <v>0</v>
      </c>
      <c r="AZ338">
        <v>0</v>
      </c>
      <c r="BA338">
        <f>1-AY338/AZ338</f>
        <v>0</v>
      </c>
      <c r="BB338">
        <v>0</v>
      </c>
      <c r="BC338" t="s">
        <v>429</v>
      </c>
      <c r="BD338" t="s">
        <v>429</v>
      </c>
      <c r="BE338">
        <v>0</v>
      </c>
      <c r="BF338">
        <v>0</v>
      </c>
      <c r="BG338">
        <f>1-BE338/BF338</f>
        <v>0</v>
      </c>
      <c r="BH338">
        <v>0.5</v>
      </c>
      <c r="BI338">
        <f>DH338</f>
        <v>0</v>
      </c>
      <c r="BJ338">
        <f>K338</f>
        <v>0</v>
      </c>
      <c r="BK338">
        <f>BG338*BH338*BI338</f>
        <v>0</v>
      </c>
      <c r="BL338">
        <f>(BJ338-BB338)/BI338</f>
        <v>0</v>
      </c>
      <c r="BM338">
        <f>(AZ338-BF338)/BF338</f>
        <v>0</v>
      </c>
      <c r="BN338">
        <f>AY338/(BA338+AY338/BF338)</f>
        <v>0</v>
      </c>
      <c r="BO338" t="s">
        <v>429</v>
      </c>
      <c r="BP338">
        <v>0</v>
      </c>
      <c r="BQ338">
        <f>IF(BP338&lt;&gt;0, BP338, BN338)</f>
        <v>0</v>
      </c>
      <c r="BR338">
        <f>1-BQ338/BF338</f>
        <v>0</v>
      </c>
      <c r="BS338">
        <f>(BF338-BE338)/(BF338-BQ338)</f>
        <v>0</v>
      </c>
      <c r="BT338">
        <f>(AZ338-BF338)/(AZ338-BQ338)</f>
        <v>0</v>
      </c>
      <c r="BU338">
        <f>(BF338-BE338)/(BF338-AY338)</f>
        <v>0</v>
      </c>
      <c r="BV338">
        <f>(AZ338-BF338)/(AZ338-AY338)</f>
        <v>0</v>
      </c>
      <c r="BW338">
        <f>(BS338*BQ338/BE338)</f>
        <v>0</v>
      </c>
      <c r="BX338">
        <f>(1-BW338)</f>
        <v>0</v>
      </c>
      <c r="DG338">
        <f>$B$13*EF338+$C$13*EG338+$F$13*ER338*(1-EU338)</f>
        <v>0</v>
      </c>
      <c r="DH338">
        <f>DG338*DI338</f>
        <v>0</v>
      </c>
      <c r="DI338">
        <f>($B$13*$D$11+$C$13*$D$11+$F$13*((FE338+EW338)/MAX(FE338+EW338+FF338, 0.1)*$I$11+FF338/MAX(FE338+EW338+FF338, 0.1)*$J$11))/($B$13+$C$13+$F$13)</f>
        <v>0</v>
      </c>
      <c r="DJ338">
        <f>($B$13*$K$11+$C$13*$K$11+$F$13*((FE338+EW338)/MAX(FE338+EW338+FF338, 0.1)*$P$11+FF338/MAX(FE338+EW338+FF338, 0.1)*$Q$11))/($B$13+$C$13+$F$13)</f>
        <v>0</v>
      </c>
      <c r="DK338">
        <v>2.18</v>
      </c>
      <c r="DL338">
        <v>0.5</v>
      </c>
      <c r="DM338" t="s">
        <v>430</v>
      </c>
      <c r="DN338">
        <v>2</v>
      </c>
      <c r="DO338" t="b">
        <v>1</v>
      </c>
      <c r="DP338">
        <v>1679515836</v>
      </c>
      <c r="DQ338">
        <v>464.8231851851852</v>
      </c>
      <c r="DR338">
        <v>492.2677407407407</v>
      </c>
      <c r="DS338">
        <v>24.26545555555555</v>
      </c>
      <c r="DT338">
        <v>23.88804444444445</v>
      </c>
      <c r="DU338">
        <v>465.5665185185185</v>
      </c>
      <c r="DV338">
        <v>23.96704814814814</v>
      </c>
      <c r="DW338">
        <v>500.0012592592593</v>
      </c>
      <c r="DX338">
        <v>89.85031481481481</v>
      </c>
      <c r="DY338">
        <v>0.09995400370370371</v>
      </c>
      <c r="DZ338">
        <v>26.36175185185186</v>
      </c>
      <c r="EA338">
        <v>27.49016666666666</v>
      </c>
      <c r="EB338">
        <v>999.9000000000001</v>
      </c>
      <c r="EC338">
        <v>0</v>
      </c>
      <c r="ED338">
        <v>0</v>
      </c>
      <c r="EE338">
        <v>10000.31851851852</v>
      </c>
      <c r="EF338">
        <v>0</v>
      </c>
      <c r="EG338">
        <v>12.44921481481481</v>
      </c>
      <c r="EH338">
        <v>-27.44452962962963</v>
      </c>
      <c r="EI338">
        <v>476.3829259259259</v>
      </c>
      <c r="EJ338">
        <v>504.3147407407409</v>
      </c>
      <c r="EK338">
        <v>0.3774068518518519</v>
      </c>
      <c r="EL338">
        <v>492.2677407407407</v>
      </c>
      <c r="EM338">
        <v>23.88804444444445</v>
      </c>
      <c r="EN338">
        <v>2.180258888888889</v>
      </c>
      <c r="EO338">
        <v>2.146348148148148</v>
      </c>
      <c r="EP338">
        <v>18.8179925925926</v>
      </c>
      <c r="EQ338">
        <v>18.56738888888889</v>
      </c>
      <c r="ER338">
        <v>2000.010370370371</v>
      </c>
      <c r="ES338">
        <v>0.9799986296296297</v>
      </c>
      <c r="ET338">
        <v>0.02000127037037037</v>
      </c>
      <c r="EU338">
        <v>0</v>
      </c>
      <c r="EV338">
        <v>189.270037037037</v>
      </c>
      <c r="EW338">
        <v>5.00078</v>
      </c>
      <c r="EX338">
        <v>3783.232962962963</v>
      </c>
      <c r="EY338">
        <v>16379.71111111111</v>
      </c>
      <c r="EZ338">
        <v>39.75903703703704</v>
      </c>
      <c r="FA338">
        <v>40.5507037037037</v>
      </c>
      <c r="FB338">
        <v>40.21507407407407</v>
      </c>
      <c r="FC338">
        <v>40.55288888888889</v>
      </c>
      <c r="FD338">
        <v>40.85388888888888</v>
      </c>
      <c r="FE338">
        <v>1955.105925925926</v>
      </c>
      <c r="FF338">
        <v>39.90333333333334</v>
      </c>
      <c r="FG338">
        <v>0</v>
      </c>
      <c r="FH338">
        <v>1679515825.6</v>
      </c>
      <c r="FI338">
        <v>0</v>
      </c>
      <c r="FJ338">
        <v>189.24776</v>
      </c>
      <c r="FK338">
        <v>-0.03738462121481272</v>
      </c>
      <c r="FL338">
        <v>-3.900000009663748</v>
      </c>
      <c r="FM338">
        <v>3783.2824</v>
      </c>
      <c r="FN338">
        <v>15</v>
      </c>
      <c r="FO338">
        <v>0</v>
      </c>
      <c r="FP338" t="s">
        <v>431</v>
      </c>
      <c r="FQ338">
        <v>1679456443.1</v>
      </c>
      <c r="FR338">
        <v>1679456433.1</v>
      </c>
      <c r="FS338">
        <v>0</v>
      </c>
      <c r="FT338">
        <v>-0.109</v>
      </c>
      <c r="FU338">
        <v>0.019</v>
      </c>
      <c r="FV338">
        <v>-0.823</v>
      </c>
      <c r="FW338">
        <v>0.271</v>
      </c>
      <c r="FX338">
        <v>420</v>
      </c>
      <c r="FY338">
        <v>24</v>
      </c>
      <c r="FZ338">
        <v>0.71</v>
      </c>
      <c r="GA338">
        <v>0.25</v>
      </c>
      <c r="GB338">
        <v>-25.96132</v>
      </c>
      <c r="GC338">
        <v>-23.17112645403382</v>
      </c>
      <c r="GD338">
        <v>2.331996102612524</v>
      </c>
      <c r="GE338">
        <v>0</v>
      </c>
      <c r="GF338">
        <v>0.378175725</v>
      </c>
      <c r="GG338">
        <v>-0.01238977485928779</v>
      </c>
      <c r="GH338">
        <v>0.001412840047342585</v>
      </c>
      <c r="GI338">
        <v>1</v>
      </c>
      <c r="GJ338">
        <v>1</v>
      </c>
      <c r="GK338">
        <v>2</v>
      </c>
      <c r="GL338" t="s">
        <v>432</v>
      </c>
      <c r="GM338">
        <v>3.10474</v>
      </c>
      <c r="GN338">
        <v>2.73538</v>
      </c>
      <c r="GO338">
        <v>0.0988594</v>
      </c>
      <c r="GP338">
        <v>0.102991</v>
      </c>
      <c r="GQ338">
        <v>0.108908</v>
      </c>
      <c r="GR338">
        <v>0.109088</v>
      </c>
      <c r="GS338">
        <v>23233.6</v>
      </c>
      <c r="GT338">
        <v>22834.7</v>
      </c>
      <c r="GU338">
        <v>26318.3</v>
      </c>
      <c r="GV338">
        <v>25782.1</v>
      </c>
      <c r="GW338">
        <v>37637.3</v>
      </c>
      <c r="GX338">
        <v>35042.8</v>
      </c>
      <c r="GY338">
        <v>46052.5</v>
      </c>
      <c r="GZ338">
        <v>42577.1</v>
      </c>
      <c r="HA338">
        <v>1.92885</v>
      </c>
      <c r="HB338">
        <v>1.97755</v>
      </c>
      <c r="HC338">
        <v>0.131443</v>
      </c>
      <c r="HD338">
        <v>0</v>
      </c>
      <c r="HE338">
        <v>25.3177</v>
      </c>
      <c r="HF338">
        <v>999.9</v>
      </c>
      <c r="HG338">
        <v>54.6</v>
      </c>
      <c r="HH338">
        <v>29.3</v>
      </c>
      <c r="HI338">
        <v>24.8655</v>
      </c>
      <c r="HJ338">
        <v>60.5471</v>
      </c>
      <c r="HK338">
        <v>25.2764</v>
      </c>
      <c r="HL338">
        <v>1</v>
      </c>
      <c r="HM338">
        <v>-0.169365</v>
      </c>
      <c r="HN338">
        <v>-0.18546</v>
      </c>
      <c r="HO338">
        <v>20.2747</v>
      </c>
      <c r="HP338">
        <v>5.21564</v>
      </c>
      <c r="HQ338">
        <v>11.977</v>
      </c>
      <c r="HR338">
        <v>4.9646</v>
      </c>
      <c r="HS338">
        <v>3.27375</v>
      </c>
      <c r="HT338">
        <v>9999</v>
      </c>
      <c r="HU338">
        <v>9999</v>
      </c>
      <c r="HV338">
        <v>9999</v>
      </c>
      <c r="HW338">
        <v>937.6</v>
      </c>
      <c r="HX338">
        <v>1.86416</v>
      </c>
      <c r="HY338">
        <v>1.86011</v>
      </c>
      <c r="HZ338">
        <v>1.85834</v>
      </c>
      <c r="IA338">
        <v>1.85988</v>
      </c>
      <c r="IB338">
        <v>1.85989</v>
      </c>
      <c r="IC338">
        <v>1.85824</v>
      </c>
      <c r="ID338">
        <v>1.85732</v>
      </c>
      <c r="IE338">
        <v>1.85235</v>
      </c>
      <c r="IF338">
        <v>0</v>
      </c>
      <c r="IG338">
        <v>0</v>
      </c>
      <c r="IH338">
        <v>0</v>
      </c>
      <c r="II338">
        <v>0</v>
      </c>
      <c r="IJ338" t="s">
        <v>433</v>
      </c>
      <c r="IK338" t="s">
        <v>434</v>
      </c>
      <c r="IL338" t="s">
        <v>435</v>
      </c>
      <c r="IM338" t="s">
        <v>435</v>
      </c>
      <c r="IN338" t="s">
        <v>435</v>
      </c>
      <c r="IO338" t="s">
        <v>435</v>
      </c>
      <c r="IP338">
        <v>0</v>
      </c>
      <c r="IQ338">
        <v>100</v>
      </c>
      <c r="IR338">
        <v>100</v>
      </c>
      <c r="IS338">
        <v>-0.756</v>
      </c>
      <c r="IT338">
        <v>0.2983</v>
      </c>
      <c r="IU338">
        <v>-0.3228139330668147</v>
      </c>
      <c r="IV338">
        <v>-0.001399286051689175</v>
      </c>
      <c r="IW338">
        <v>1.297619083215453E-06</v>
      </c>
      <c r="IX338">
        <v>-4.997941095464379E-10</v>
      </c>
      <c r="IY338">
        <v>-0.005634625857734406</v>
      </c>
      <c r="IZ338">
        <v>-0.003512179546530375</v>
      </c>
      <c r="JA338">
        <v>0.0008073039280847738</v>
      </c>
      <c r="JB338">
        <v>-5.485301315548657E-06</v>
      </c>
      <c r="JC338">
        <v>2</v>
      </c>
      <c r="JD338">
        <v>1997</v>
      </c>
      <c r="JE338">
        <v>1</v>
      </c>
      <c r="JF338">
        <v>25</v>
      </c>
      <c r="JG338">
        <v>990</v>
      </c>
      <c r="JH338">
        <v>990.2</v>
      </c>
      <c r="JI338">
        <v>1.38916</v>
      </c>
      <c r="JJ338">
        <v>2.63672</v>
      </c>
      <c r="JK338">
        <v>1.49658</v>
      </c>
      <c r="JL338">
        <v>2.3938</v>
      </c>
      <c r="JM338">
        <v>1.54907</v>
      </c>
      <c r="JN338">
        <v>2.42065</v>
      </c>
      <c r="JO338">
        <v>34.5321</v>
      </c>
      <c r="JP338">
        <v>24.2013</v>
      </c>
      <c r="JQ338">
        <v>18</v>
      </c>
      <c r="JR338">
        <v>488.447</v>
      </c>
      <c r="JS338">
        <v>532.557</v>
      </c>
      <c r="JT338">
        <v>24.8093</v>
      </c>
      <c r="JU338">
        <v>25.2123</v>
      </c>
      <c r="JV338">
        <v>30</v>
      </c>
      <c r="JW338">
        <v>25.3264</v>
      </c>
      <c r="JX338">
        <v>25.2851</v>
      </c>
      <c r="JY338">
        <v>27.9652</v>
      </c>
      <c r="JZ338">
        <v>0</v>
      </c>
      <c r="KA338">
        <v>100</v>
      </c>
      <c r="KB338">
        <v>24.83</v>
      </c>
      <c r="KC338">
        <v>540.3099999999999</v>
      </c>
      <c r="KD338">
        <v>24.2935</v>
      </c>
      <c r="KE338">
        <v>100.614</v>
      </c>
      <c r="KF338">
        <v>101.011</v>
      </c>
    </row>
    <row r="339" spans="1:292">
      <c r="A339">
        <v>321</v>
      </c>
      <c r="B339">
        <v>1679515848.5</v>
      </c>
      <c r="C339">
        <v>7261</v>
      </c>
      <c r="D339" t="s">
        <v>1076</v>
      </c>
      <c r="E339" t="s">
        <v>1077</v>
      </c>
      <c r="F339">
        <v>5</v>
      </c>
      <c r="G339" t="s">
        <v>821</v>
      </c>
      <c r="H339">
        <v>1679515840.714286</v>
      </c>
      <c r="I339">
        <f>(J339)/1000</f>
        <v>0</v>
      </c>
      <c r="J339">
        <f>IF(DO339, AM339, AG339)</f>
        <v>0</v>
      </c>
      <c r="K339">
        <f>IF(DO339, AH339, AF339)</f>
        <v>0</v>
      </c>
      <c r="L339">
        <f>DQ339 - IF(AT339&gt;1, K339*DK339*100.0/(AV339*EE339), 0)</f>
        <v>0</v>
      </c>
      <c r="M339">
        <f>((S339-I339/2)*L339-K339)/(S339+I339/2)</f>
        <v>0</v>
      </c>
      <c r="N339">
        <f>M339*(DX339+DY339)/1000.0</f>
        <v>0</v>
      </c>
      <c r="O339">
        <f>(DQ339 - IF(AT339&gt;1, K339*DK339*100.0/(AV339*EE339), 0))*(DX339+DY339)/1000.0</f>
        <v>0</v>
      </c>
      <c r="P339">
        <f>2.0/((1/R339-1/Q339)+SIGN(R339)*SQRT((1/R339-1/Q339)*(1/R339-1/Q339) + 4*DL339/((DL339+1)*(DL339+1))*(2*1/R339*1/Q339-1/Q339*1/Q339)))</f>
        <v>0</v>
      </c>
      <c r="Q339">
        <f>IF(LEFT(DM339,1)&lt;&gt;"0",IF(LEFT(DM339,1)="1",3.0,DN339),$D$5+$E$5*(EE339*DX339/($K$5*1000))+$F$5*(EE339*DX339/($K$5*1000))*MAX(MIN(DK339,$J$5),$I$5)*MAX(MIN(DK339,$J$5),$I$5)+$G$5*MAX(MIN(DK339,$J$5),$I$5)*(EE339*DX339/($K$5*1000))+$H$5*(EE339*DX339/($K$5*1000))*(EE339*DX339/($K$5*1000)))</f>
        <v>0</v>
      </c>
      <c r="R339">
        <f>I339*(1000-(1000*0.61365*exp(17.502*V339/(240.97+V339))/(DX339+DY339)+DS339)/2)/(1000*0.61365*exp(17.502*V339/(240.97+V339))/(DX339+DY339)-DS339)</f>
        <v>0</v>
      </c>
      <c r="S339">
        <f>1/((DL339+1)/(P339/1.6)+1/(Q339/1.37)) + DL339/((DL339+1)/(P339/1.6) + DL339/(Q339/1.37))</f>
        <v>0</v>
      </c>
      <c r="T339">
        <f>(DG339*DJ339)</f>
        <v>0</v>
      </c>
      <c r="U339">
        <f>(DZ339+(T339+2*0.95*5.67E-8*(((DZ339+$B$9)+273)^4-(DZ339+273)^4)-44100*I339)/(1.84*29.3*Q339+8*0.95*5.67E-8*(DZ339+273)^3))</f>
        <v>0</v>
      </c>
      <c r="V339">
        <f>($C$9*EA339+$D$9*EB339+$E$9*U339)</f>
        <v>0</v>
      </c>
      <c r="W339">
        <f>0.61365*exp(17.502*V339/(240.97+V339))</f>
        <v>0</v>
      </c>
      <c r="X339">
        <f>(Y339/Z339*100)</f>
        <v>0</v>
      </c>
      <c r="Y339">
        <f>DS339*(DX339+DY339)/1000</f>
        <v>0</v>
      </c>
      <c r="Z339">
        <f>0.61365*exp(17.502*DZ339/(240.97+DZ339))</f>
        <v>0</v>
      </c>
      <c r="AA339">
        <f>(W339-DS339*(DX339+DY339)/1000)</f>
        <v>0</v>
      </c>
      <c r="AB339">
        <f>(-I339*44100)</f>
        <v>0</v>
      </c>
      <c r="AC339">
        <f>2*29.3*Q339*0.92*(DZ339-V339)</f>
        <v>0</v>
      </c>
      <c r="AD339">
        <f>2*0.95*5.67E-8*(((DZ339+$B$9)+273)^4-(V339+273)^4)</f>
        <v>0</v>
      </c>
      <c r="AE339">
        <f>T339+AD339+AB339+AC339</f>
        <v>0</v>
      </c>
      <c r="AF339">
        <f>DW339*AT339*(DR339-DQ339*(1000-AT339*DT339)/(1000-AT339*DS339))/(100*DK339)</f>
        <v>0</v>
      </c>
      <c r="AG339">
        <f>1000*DW339*AT339*(DS339-DT339)/(100*DK339*(1000-AT339*DS339))</f>
        <v>0</v>
      </c>
      <c r="AH339">
        <f>(AI339 - AJ339 - DX339*1E3/(8.314*(DZ339+273.15)) * AL339/DW339 * AK339) * DW339/(100*DK339) * (1000 - DT339)/1000</f>
        <v>0</v>
      </c>
      <c r="AI339">
        <v>536.4677035801544</v>
      </c>
      <c r="AJ339">
        <v>516.1937939393937</v>
      </c>
      <c r="AK339">
        <v>3.37445125118243</v>
      </c>
      <c r="AL339">
        <v>67.30913549146528</v>
      </c>
      <c r="AM339">
        <f>(AO339 - AN339 + DX339*1E3/(8.314*(DZ339+273.15)) * AQ339/DW339 * AP339) * DW339/(100*DK339) * 1000/(1000 - AO339)</f>
        <v>0</v>
      </c>
      <c r="AN339">
        <v>23.88383424546208</v>
      </c>
      <c r="AO339">
        <v>24.2610903030303</v>
      </c>
      <c r="AP339">
        <v>9.75253174381904E-07</v>
      </c>
      <c r="AQ339">
        <v>94.11788988098148</v>
      </c>
      <c r="AR339">
        <v>0</v>
      </c>
      <c r="AS339">
        <v>0</v>
      </c>
      <c r="AT339">
        <f>IF(AR339*$H$15&gt;=AV339,1.0,(AV339/(AV339-AR339*$H$15)))</f>
        <v>0</v>
      </c>
      <c r="AU339">
        <f>(AT339-1)*100</f>
        <v>0</v>
      </c>
      <c r="AV339">
        <f>MAX(0,($B$15+$C$15*EE339)/(1+$D$15*EE339)*DX339/(DZ339+273)*$E$15)</f>
        <v>0</v>
      </c>
      <c r="AW339" t="s">
        <v>429</v>
      </c>
      <c r="AX339" t="s">
        <v>429</v>
      </c>
      <c r="AY339">
        <v>0</v>
      </c>
      <c r="AZ339">
        <v>0</v>
      </c>
      <c r="BA339">
        <f>1-AY339/AZ339</f>
        <v>0</v>
      </c>
      <c r="BB339">
        <v>0</v>
      </c>
      <c r="BC339" t="s">
        <v>429</v>
      </c>
      <c r="BD339" t="s">
        <v>429</v>
      </c>
      <c r="BE339">
        <v>0</v>
      </c>
      <c r="BF339">
        <v>0</v>
      </c>
      <c r="BG339">
        <f>1-BE339/BF339</f>
        <v>0</v>
      </c>
      <c r="BH339">
        <v>0.5</v>
      </c>
      <c r="BI339">
        <f>DH339</f>
        <v>0</v>
      </c>
      <c r="BJ339">
        <f>K339</f>
        <v>0</v>
      </c>
      <c r="BK339">
        <f>BG339*BH339*BI339</f>
        <v>0</v>
      </c>
      <c r="BL339">
        <f>(BJ339-BB339)/BI339</f>
        <v>0</v>
      </c>
      <c r="BM339">
        <f>(AZ339-BF339)/BF339</f>
        <v>0</v>
      </c>
      <c r="BN339">
        <f>AY339/(BA339+AY339/BF339)</f>
        <v>0</v>
      </c>
      <c r="BO339" t="s">
        <v>429</v>
      </c>
      <c r="BP339">
        <v>0</v>
      </c>
      <c r="BQ339">
        <f>IF(BP339&lt;&gt;0, BP339, BN339)</f>
        <v>0</v>
      </c>
      <c r="BR339">
        <f>1-BQ339/BF339</f>
        <v>0</v>
      </c>
      <c r="BS339">
        <f>(BF339-BE339)/(BF339-BQ339)</f>
        <v>0</v>
      </c>
      <c r="BT339">
        <f>(AZ339-BF339)/(AZ339-BQ339)</f>
        <v>0</v>
      </c>
      <c r="BU339">
        <f>(BF339-BE339)/(BF339-AY339)</f>
        <v>0</v>
      </c>
      <c r="BV339">
        <f>(AZ339-BF339)/(AZ339-AY339)</f>
        <v>0</v>
      </c>
      <c r="BW339">
        <f>(BS339*BQ339/BE339)</f>
        <v>0</v>
      </c>
      <c r="BX339">
        <f>(1-BW339)</f>
        <v>0</v>
      </c>
      <c r="DG339">
        <f>$B$13*EF339+$C$13*EG339+$F$13*ER339*(1-EU339)</f>
        <v>0</v>
      </c>
      <c r="DH339">
        <f>DG339*DI339</f>
        <v>0</v>
      </c>
      <c r="DI339">
        <f>($B$13*$D$11+$C$13*$D$11+$F$13*((FE339+EW339)/MAX(FE339+EW339+FF339, 0.1)*$I$11+FF339/MAX(FE339+EW339+FF339, 0.1)*$J$11))/($B$13+$C$13+$F$13)</f>
        <v>0</v>
      </c>
      <c r="DJ339">
        <f>($B$13*$K$11+$C$13*$K$11+$F$13*((FE339+EW339)/MAX(FE339+EW339+FF339, 0.1)*$P$11+FF339/MAX(FE339+EW339+FF339, 0.1)*$Q$11))/($B$13+$C$13+$F$13)</f>
        <v>0</v>
      </c>
      <c r="DK339">
        <v>2.18</v>
      </c>
      <c r="DL339">
        <v>0.5</v>
      </c>
      <c r="DM339" t="s">
        <v>430</v>
      </c>
      <c r="DN339">
        <v>2</v>
      </c>
      <c r="DO339" t="b">
        <v>1</v>
      </c>
      <c r="DP339">
        <v>1679515840.714286</v>
      </c>
      <c r="DQ339">
        <v>479.8643928571428</v>
      </c>
      <c r="DR339">
        <v>508.1334642857142</v>
      </c>
      <c r="DS339">
        <v>24.26317142857142</v>
      </c>
      <c r="DT339">
        <v>23.88603214285714</v>
      </c>
      <c r="DU339">
        <v>480.6153214285714</v>
      </c>
      <c r="DV339">
        <v>23.96482142857143</v>
      </c>
      <c r="DW339">
        <v>499.9897857142858</v>
      </c>
      <c r="DX339">
        <v>89.85018928571431</v>
      </c>
      <c r="DY339">
        <v>0.09999270714285714</v>
      </c>
      <c r="DZ339">
        <v>26.35989285714285</v>
      </c>
      <c r="EA339">
        <v>27.48107142857143</v>
      </c>
      <c r="EB339">
        <v>999.9000000000002</v>
      </c>
      <c r="EC339">
        <v>0</v>
      </c>
      <c r="ED339">
        <v>0</v>
      </c>
      <c r="EE339">
        <v>9995.128214285714</v>
      </c>
      <c r="EF339">
        <v>0</v>
      </c>
      <c r="EG339">
        <v>12.44775714285714</v>
      </c>
      <c r="EH339">
        <v>-28.26906071428572</v>
      </c>
      <c r="EI339">
        <v>491.7970714285715</v>
      </c>
      <c r="EJ339">
        <v>520.5676785714286</v>
      </c>
      <c r="EK339">
        <v>0.3771483214285714</v>
      </c>
      <c r="EL339">
        <v>508.1334642857142</v>
      </c>
      <c r="EM339">
        <v>23.88603214285714</v>
      </c>
      <c r="EN339">
        <v>2.180050357142857</v>
      </c>
      <c r="EO339">
        <v>2.146163214285715</v>
      </c>
      <c r="EP339">
        <v>18.81646785714286</v>
      </c>
      <c r="EQ339">
        <v>18.56601785714286</v>
      </c>
      <c r="ER339">
        <v>1999.978571428572</v>
      </c>
      <c r="ES339">
        <v>0.9800019642857143</v>
      </c>
      <c r="ET339">
        <v>0.01999805357142858</v>
      </c>
      <c r="EU339">
        <v>0</v>
      </c>
      <c r="EV339">
        <v>189.2935357142857</v>
      </c>
      <c r="EW339">
        <v>5.00078</v>
      </c>
      <c r="EX339">
        <v>3782.880357142857</v>
      </c>
      <c r="EY339">
        <v>16379.46428571429</v>
      </c>
      <c r="EZ339">
        <v>39.70735714285714</v>
      </c>
      <c r="FA339">
        <v>40.47742857142857</v>
      </c>
      <c r="FB339">
        <v>40.16489285714285</v>
      </c>
      <c r="FC339">
        <v>40.42828571428571</v>
      </c>
      <c r="FD339">
        <v>40.81003571428572</v>
      </c>
      <c r="FE339">
        <v>1955.081785714286</v>
      </c>
      <c r="FF339">
        <v>39.89464285714286</v>
      </c>
      <c r="FG339">
        <v>0</v>
      </c>
      <c r="FH339">
        <v>1679515831</v>
      </c>
      <c r="FI339">
        <v>0</v>
      </c>
      <c r="FJ339">
        <v>189.2985769230769</v>
      </c>
      <c r="FK339">
        <v>0.8230769316550088</v>
      </c>
      <c r="FL339">
        <v>-4.312136753833047</v>
      </c>
      <c r="FM339">
        <v>3782.906538461538</v>
      </c>
      <c r="FN339">
        <v>15</v>
      </c>
      <c r="FO339">
        <v>0</v>
      </c>
      <c r="FP339" t="s">
        <v>431</v>
      </c>
      <c r="FQ339">
        <v>1679456443.1</v>
      </c>
      <c r="FR339">
        <v>1679456433.1</v>
      </c>
      <c r="FS339">
        <v>0</v>
      </c>
      <c r="FT339">
        <v>-0.109</v>
      </c>
      <c r="FU339">
        <v>0.019</v>
      </c>
      <c r="FV339">
        <v>-0.823</v>
      </c>
      <c r="FW339">
        <v>0.271</v>
      </c>
      <c r="FX339">
        <v>420</v>
      </c>
      <c r="FY339">
        <v>24</v>
      </c>
      <c r="FZ339">
        <v>0.71</v>
      </c>
      <c r="GA339">
        <v>0.25</v>
      </c>
      <c r="GB339">
        <v>-27.73552</v>
      </c>
      <c r="GC339">
        <v>-11.07085553470917</v>
      </c>
      <c r="GD339">
        <v>1.120592350991207</v>
      </c>
      <c r="GE339">
        <v>0</v>
      </c>
      <c r="GF339">
        <v>0.3774562</v>
      </c>
      <c r="GG339">
        <v>-0.00307438649155858</v>
      </c>
      <c r="GH339">
        <v>0.0009751768865185458</v>
      </c>
      <c r="GI339">
        <v>1</v>
      </c>
      <c r="GJ339">
        <v>1</v>
      </c>
      <c r="GK339">
        <v>2</v>
      </c>
      <c r="GL339" t="s">
        <v>432</v>
      </c>
      <c r="GM339">
        <v>3.10471</v>
      </c>
      <c r="GN339">
        <v>2.7353</v>
      </c>
      <c r="GO339">
        <v>0.101272</v>
      </c>
      <c r="GP339">
        <v>0.105378</v>
      </c>
      <c r="GQ339">
        <v>0.108909</v>
      </c>
      <c r="GR339">
        <v>0.109085</v>
      </c>
      <c r="GS339">
        <v>23171.4</v>
      </c>
      <c r="GT339">
        <v>22774</v>
      </c>
      <c r="GU339">
        <v>26318.2</v>
      </c>
      <c r="GV339">
        <v>25782.2</v>
      </c>
      <c r="GW339">
        <v>37637.7</v>
      </c>
      <c r="GX339">
        <v>35043</v>
      </c>
      <c r="GY339">
        <v>46052.6</v>
      </c>
      <c r="GZ339">
        <v>42576.8</v>
      </c>
      <c r="HA339">
        <v>1.9291</v>
      </c>
      <c r="HB339">
        <v>1.97777</v>
      </c>
      <c r="HC339">
        <v>0.132434</v>
      </c>
      <c r="HD339">
        <v>0</v>
      </c>
      <c r="HE339">
        <v>25.31</v>
      </c>
      <c r="HF339">
        <v>999.9</v>
      </c>
      <c r="HG339">
        <v>54.6</v>
      </c>
      <c r="HH339">
        <v>29.3</v>
      </c>
      <c r="HI339">
        <v>24.8668</v>
      </c>
      <c r="HJ339">
        <v>60.7671</v>
      </c>
      <c r="HK339">
        <v>25.3526</v>
      </c>
      <c r="HL339">
        <v>1</v>
      </c>
      <c r="HM339">
        <v>-0.169057</v>
      </c>
      <c r="HN339">
        <v>-0.11991</v>
      </c>
      <c r="HO339">
        <v>20.2748</v>
      </c>
      <c r="HP339">
        <v>5.21609</v>
      </c>
      <c r="HQ339">
        <v>11.977</v>
      </c>
      <c r="HR339">
        <v>4.96455</v>
      </c>
      <c r="HS339">
        <v>3.27378</v>
      </c>
      <c r="HT339">
        <v>9999</v>
      </c>
      <c r="HU339">
        <v>9999</v>
      </c>
      <c r="HV339">
        <v>9999</v>
      </c>
      <c r="HW339">
        <v>937.6</v>
      </c>
      <c r="HX339">
        <v>1.86416</v>
      </c>
      <c r="HY339">
        <v>1.86012</v>
      </c>
      <c r="HZ339">
        <v>1.85834</v>
      </c>
      <c r="IA339">
        <v>1.85989</v>
      </c>
      <c r="IB339">
        <v>1.85989</v>
      </c>
      <c r="IC339">
        <v>1.85823</v>
      </c>
      <c r="ID339">
        <v>1.8573</v>
      </c>
      <c r="IE339">
        <v>1.85232</v>
      </c>
      <c r="IF339">
        <v>0</v>
      </c>
      <c r="IG339">
        <v>0</v>
      </c>
      <c r="IH339">
        <v>0</v>
      </c>
      <c r="II339">
        <v>0</v>
      </c>
      <c r="IJ339" t="s">
        <v>433</v>
      </c>
      <c r="IK339" t="s">
        <v>434</v>
      </c>
      <c r="IL339" t="s">
        <v>435</v>
      </c>
      <c r="IM339" t="s">
        <v>435</v>
      </c>
      <c r="IN339" t="s">
        <v>435</v>
      </c>
      <c r="IO339" t="s">
        <v>435</v>
      </c>
      <c r="IP339">
        <v>0</v>
      </c>
      <c r="IQ339">
        <v>100</v>
      </c>
      <c r="IR339">
        <v>100</v>
      </c>
      <c r="IS339">
        <v>-0.763</v>
      </c>
      <c r="IT339">
        <v>0.2983</v>
      </c>
      <c r="IU339">
        <v>-0.3228139330668147</v>
      </c>
      <c r="IV339">
        <v>-0.001399286051689175</v>
      </c>
      <c r="IW339">
        <v>1.297619083215453E-06</v>
      </c>
      <c r="IX339">
        <v>-4.997941095464379E-10</v>
      </c>
      <c r="IY339">
        <v>-0.005634625857734406</v>
      </c>
      <c r="IZ339">
        <v>-0.003512179546530375</v>
      </c>
      <c r="JA339">
        <v>0.0008073039280847738</v>
      </c>
      <c r="JB339">
        <v>-5.485301315548657E-06</v>
      </c>
      <c r="JC339">
        <v>2</v>
      </c>
      <c r="JD339">
        <v>1997</v>
      </c>
      <c r="JE339">
        <v>1</v>
      </c>
      <c r="JF339">
        <v>25</v>
      </c>
      <c r="JG339">
        <v>990.1</v>
      </c>
      <c r="JH339">
        <v>990.3</v>
      </c>
      <c r="JI339">
        <v>1.42212</v>
      </c>
      <c r="JJ339">
        <v>2.64038</v>
      </c>
      <c r="JK339">
        <v>1.49658</v>
      </c>
      <c r="JL339">
        <v>2.39258</v>
      </c>
      <c r="JM339">
        <v>1.54907</v>
      </c>
      <c r="JN339">
        <v>2.38525</v>
      </c>
      <c r="JO339">
        <v>34.5321</v>
      </c>
      <c r="JP339">
        <v>24.1926</v>
      </c>
      <c r="JQ339">
        <v>18</v>
      </c>
      <c r="JR339">
        <v>488.591</v>
      </c>
      <c r="JS339">
        <v>532.703</v>
      </c>
      <c r="JT339">
        <v>24.8383</v>
      </c>
      <c r="JU339">
        <v>25.2109</v>
      </c>
      <c r="JV339">
        <v>30.0001</v>
      </c>
      <c r="JW339">
        <v>25.3264</v>
      </c>
      <c r="JX339">
        <v>25.2841</v>
      </c>
      <c r="JY339">
        <v>28.7031</v>
      </c>
      <c r="JZ339">
        <v>0</v>
      </c>
      <c r="KA339">
        <v>100</v>
      </c>
      <c r="KB339">
        <v>24.8505</v>
      </c>
      <c r="KC339">
        <v>560.3440000000001</v>
      </c>
      <c r="KD339">
        <v>24.2935</v>
      </c>
      <c r="KE339">
        <v>100.615</v>
      </c>
      <c r="KF339">
        <v>101.011</v>
      </c>
    </row>
    <row r="340" spans="1:292">
      <c r="A340">
        <v>322</v>
      </c>
      <c r="B340">
        <v>1679515853.5</v>
      </c>
      <c r="C340">
        <v>7266</v>
      </c>
      <c r="D340" t="s">
        <v>1078</v>
      </c>
      <c r="E340" t="s">
        <v>1079</v>
      </c>
      <c r="F340">
        <v>5</v>
      </c>
      <c r="G340" t="s">
        <v>821</v>
      </c>
      <c r="H340">
        <v>1679515846</v>
      </c>
      <c r="I340">
        <f>(J340)/1000</f>
        <v>0</v>
      </c>
      <c r="J340">
        <f>IF(DO340, AM340, AG340)</f>
        <v>0</v>
      </c>
      <c r="K340">
        <f>IF(DO340, AH340, AF340)</f>
        <v>0</v>
      </c>
      <c r="L340">
        <f>DQ340 - IF(AT340&gt;1, K340*DK340*100.0/(AV340*EE340), 0)</f>
        <v>0</v>
      </c>
      <c r="M340">
        <f>((S340-I340/2)*L340-K340)/(S340+I340/2)</f>
        <v>0</v>
      </c>
      <c r="N340">
        <f>M340*(DX340+DY340)/1000.0</f>
        <v>0</v>
      </c>
      <c r="O340">
        <f>(DQ340 - IF(AT340&gt;1, K340*DK340*100.0/(AV340*EE340), 0))*(DX340+DY340)/1000.0</f>
        <v>0</v>
      </c>
      <c r="P340">
        <f>2.0/((1/R340-1/Q340)+SIGN(R340)*SQRT((1/R340-1/Q340)*(1/R340-1/Q340) + 4*DL340/((DL340+1)*(DL340+1))*(2*1/R340*1/Q340-1/Q340*1/Q340)))</f>
        <v>0</v>
      </c>
      <c r="Q340">
        <f>IF(LEFT(DM340,1)&lt;&gt;"0",IF(LEFT(DM340,1)="1",3.0,DN340),$D$5+$E$5*(EE340*DX340/($K$5*1000))+$F$5*(EE340*DX340/($K$5*1000))*MAX(MIN(DK340,$J$5),$I$5)*MAX(MIN(DK340,$J$5),$I$5)+$G$5*MAX(MIN(DK340,$J$5),$I$5)*(EE340*DX340/($K$5*1000))+$H$5*(EE340*DX340/($K$5*1000))*(EE340*DX340/($K$5*1000)))</f>
        <v>0</v>
      </c>
      <c r="R340">
        <f>I340*(1000-(1000*0.61365*exp(17.502*V340/(240.97+V340))/(DX340+DY340)+DS340)/2)/(1000*0.61365*exp(17.502*V340/(240.97+V340))/(DX340+DY340)-DS340)</f>
        <v>0</v>
      </c>
      <c r="S340">
        <f>1/((DL340+1)/(P340/1.6)+1/(Q340/1.37)) + DL340/((DL340+1)/(P340/1.6) + DL340/(Q340/1.37))</f>
        <v>0</v>
      </c>
      <c r="T340">
        <f>(DG340*DJ340)</f>
        <v>0</v>
      </c>
      <c r="U340">
        <f>(DZ340+(T340+2*0.95*5.67E-8*(((DZ340+$B$9)+273)^4-(DZ340+273)^4)-44100*I340)/(1.84*29.3*Q340+8*0.95*5.67E-8*(DZ340+273)^3))</f>
        <v>0</v>
      </c>
      <c r="V340">
        <f>($C$9*EA340+$D$9*EB340+$E$9*U340)</f>
        <v>0</v>
      </c>
      <c r="W340">
        <f>0.61365*exp(17.502*V340/(240.97+V340))</f>
        <v>0</v>
      </c>
      <c r="X340">
        <f>(Y340/Z340*100)</f>
        <v>0</v>
      </c>
      <c r="Y340">
        <f>DS340*(DX340+DY340)/1000</f>
        <v>0</v>
      </c>
      <c r="Z340">
        <f>0.61365*exp(17.502*DZ340/(240.97+DZ340))</f>
        <v>0</v>
      </c>
      <c r="AA340">
        <f>(W340-DS340*(DX340+DY340)/1000)</f>
        <v>0</v>
      </c>
      <c r="AB340">
        <f>(-I340*44100)</f>
        <v>0</v>
      </c>
      <c r="AC340">
        <f>2*29.3*Q340*0.92*(DZ340-V340)</f>
        <v>0</v>
      </c>
      <c r="AD340">
        <f>2*0.95*5.67E-8*(((DZ340+$B$9)+273)^4-(V340+273)^4)</f>
        <v>0</v>
      </c>
      <c r="AE340">
        <f>T340+AD340+AB340+AC340</f>
        <v>0</v>
      </c>
      <c r="AF340">
        <f>DW340*AT340*(DR340-DQ340*(1000-AT340*DT340)/(1000-AT340*DS340))/(100*DK340)</f>
        <v>0</v>
      </c>
      <c r="AG340">
        <f>1000*DW340*AT340*(DS340-DT340)/(100*DK340*(1000-AT340*DS340))</f>
        <v>0</v>
      </c>
      <c r="AH340">
        <f>(AI340 - AJ340 - DX340*1E3/(8.314*(DZ340+273.15)) * AL340/DW340 * AK340) * DW340/(100*DK340) * (1000 - DT340)/1000</f>
        <v>0</v>
      </c>
      <c r="AI340">
        <v>553.5906574720376</v>
      </c>
      <c r="AJ340">
        <v>533.185515151515</v>
      </c>
      <c r="AK340">
        <v>3.390637413082457</v>
      </c>
      <c r="AL340">
        <v>67.30913549146528</v>
      </c>
      <c r="AM340">
        <f>(AO340 - AN340 + DX340*1E3/(8.314*(DZ340+273.15)) * AQ340/DW340 * AP340) * DW340/(100*DK340) * 1000/(1000 - AO340)</f>
        <v>0</v>
      </c>
      <c r="AN340">
        <v>23.88320398393726</v>
      </c>
      <c r="AO340">
        <v>24.26021090909091</v>
      </c>
      <c r="AP340">
        <v>1.143995391492895E-07</v>
      </c>
      <c r="AQ340">
        <v>94.11788988098148</v>
      </c>
      <c r="AR340">
        <v>0</v>
      </c>
      <c r="AS340">
        <v>0</v>
      </c>
      <c r="AT340">
        <f>IF(AR340*$H$15&gt;=AV340,1.0,(AV340/(AV340-AR340*$H$15)))</f>
        <v>0</v>
      </c>
      <c r="AU340">
        <f>(AT340-1)*100</f>
        <v>0</v>
      </c>
      <c r="AV340">
        <f>MAX(0,($B$15+$C$15*EE340)/(1+$D$15*EE340)*DX340/(DZ340+273)*$E$15)</f>
        <v>0</v>
      </c>
      <c r="AW340" t="s">
        <v>429</v>
      </c>
      <c r="AX340" t="s">
        <v>429</v>
      </c>
      <c r="AY340">
        <v>0</v>
      </c>
      <c r="AZ340">
        <v>0</v>
      </c>
      <c r="BA340">
        <f>1-AY340/AZ340</f>
        <v>0</v>
      </c>
      <c r="BB340">
        <v>0</v>
      </c>
      <c r="BC340" t="s">
        <v>429</v>
      </c>
      <c r="BD340" t="s">
        <v>429</v>
      </c>
      <c r="BE340">
        <v>0</v>
      </c>
      <c r="BF340">
        <v>0</v>
      </c>
      <c r="BG340">
        <f>1-BE340/BF340</f>
        <v>0</v>
      </c>
      <c r="BH340">
        <v>0.5</v>
      </c>
      <c r="BI340">
        <f>DH340</f>
        <v>0</v>
      </c>
      <c r="BJ340">
        <f>K340</f>
        <v>0</v>
      </c>
      <c r="BK340">
        <f>BG340*BH340*BI340</f>
        <v>0</v>
      </c>
      <c r="BL340">
        <f>(BJ340-BB340)/BI340</f>
        <v>0</v>
      </c>
      <c r="BM340">
        <f>(AZ340-BF340)/BF340</f>
        <v>0</v>
      </c>
      <c r="BN340">
        <f>AY340/(BA340+AY340/BF340)</f>
        <v>0</v>
      </c>
      <c r="BO340" t="s">
        <v>429</v>
      </c>
      <c r="BP340">
        <v>0</v>
      </c>
      <c r="BQ340">
        <f>IF(BP340&lt;&gt;0, BP340, BN340)</f>
        <v>0</v>
      </c>
      <c r="BR340">
        <f>1-BQ340/BF340</f>
        <v>0</v>
      </c>
      <c r="BS340">
        <f>(BF340-BE340)/(BF340-BQ340)</f>
        <v>0</v>
      </c>
      <c r="BT340">
        <f>(AZ340-BF340)/(AZ340-BQ340)</f>
        <v>0</v>
      </c>
      <c r="BU340">
        <f>(BF340-BE340)/(BF340-AY340)</f>
        <v>0</v>
      </c>
      <c r="BV340">
        <f>(AZ340-BF340)/(AZ340-AY340)</f>
        <v>0</v>
      </c>
      <c r="BW340">
        <f>(BS340*BQ340/BE340)</f>
        <v>0</v>
      </c>
      <c r="BX340">
        <f>(1-BW340)</f>
        <v>0</v>
      </c>
      <c r="DG340">
        <f>$B$13*EF340+$C$13*EG340+$F$13*ER340*(1-EU340)</f>
        <v>0</v>
      </c>
      <c r="DH340">
        <f>DG340*DI340</f>
        <v>0</v>
      </c>
      <c r="DI340">
        <f>($B$13*$D$11+$C$13*$D$11+$F$13*((FE340+EW340)/MAX(FE340+EW340+FF340, 0.1)*$I$11+FF340/MAX(FE340+EW340+FF340, 0.1)*$J$11))/($B$13+$C$13+$F$13)</f>
        <v>0</v>
      </c>
      <c r="DJ340">
        <f>($B$13*$K$11+$C$13*$K$11+$F$13*((FE340+EW340)/MAX(FE340+EW340+FF340, 0.1)*$P$11+FF340/MAX(FE340+EW340+FF340, 0.1)*$Q$11))/($B$13+$C$13+$F$13)</f>
        <v>0</v>
      </c>
      <c r="DK340">
        <v>2.18</v>
      </c>
      <c r="DL340">
        <v>0.5</v>
      </c>
      <c r="DM340" t="s">
        <v>430</v>
      </c>
      <c r="DN340">
        <v>2</v>
      </c>
      <c r="DO340" t="b">
        <v>1</v>
      </c>
      <c r="DP340">
        <v>1679515846</v>
      </c>
      <c r="DQ340">
        <v>497.1273333333334</v>
      </c>
      <c r="DR340">
        <v>525.9111111111112</v>
      </c>
      <c r="DS340">
        <v>24.26130740740741</v>
      </c>
      <c r="DT340">
        <v>23.88383703703703</v>
      </c>
      <c r="DU340">
        <v>497.8868148148148</v>
      </c>
      <c r="DV340">
        <v>23.96301481481482</v>
      </c>
      <c r="DW340">
        <v>499.9988518518518</v>
      </c>
      <c r="DX340">
        <v>89.84945555555552</v>
      </c>
      <c r="DY340">
        <v>0.1000556407407407</v>
      </c>
      <c r="DZ340">
        <v>26.3563925925926</v>
      </c>
      <c r="EA340">
        <v>27.48102592592593</v>
      </c>
      <c r="EB340">
        <v>999.9000000000001</v>
      </c>
      <c r="EC340">
        <v>0</v>
      </c>
      <c r="ED340">
        <v>0</v>
      </c>
      <c r="EE340">
        <v>9995.027407407408</v>
      </c>
      <c r="EF340">
        <v>0</v>
      </c>
      <c r="EG340">
        <v>12.45735185185185</v>
      </c>
      <c r="EH340">
        <v>-28.78385925925926</v>
      </c>
      <c r="EI340">
        <v>509.4882962962962</v>
      </c>
      <c r="EJ340">
        <v>538.7792592592592</v>
      </c>
      <c r="EK340">
        <v>0.3774836296296297</v>
      </c>
      <c r="EL340">
        <v>525.9111111111112</v>
      </c>
      <c r="EM340">
        <v>23.88383703703703</v>
      </c>
      <c r="EN340">
        <v>2.179865555555555</v>
      </c>
      <c r="EO340">
        <v>2.145948888888889</v>
      </c>
      <c r="EP340">
        <v>18.81511481481482</v>
      </c>
      <c r="EQ340">
        <v>18.56442222222222</v>
      </c>
      <c r="ER340">
        <v>1999.982222222222</v>
      </c>
      <c r="ES340">
        <v>0.980003888888889</v>
      </c>
      <c r="ET340">
        <v>0.01999621111111111</v>
      </c>
      <c r="EU340">
        <v>0</v>
      </c>
      <c r="EV340">
        <v>189.3417777777778</v>
      </c>
      <c r="EW340">
        <v>5.00078</v>
      </c>
      <c r="EX340">
        <v>3782.541481481481</v>
      </c>
      <c r="EY340">
        <v>16379.49629629629</v>
      </c>
      <c r="EZ340">
        <v>39.63855555555555</v>
      </c>
      <c r="FA340">
        <v>40.39555555555555</v>
      </c>
      <c r="FB340">
        <v>40.13166666666666</v>
      </c>
      <c r="FC340">
        <v>40.28903703703703</v>
      </c>
      <c r="FD340">
        <v>40.75444444444444</v>
      </c>
      <c r="FE340">
        <v>1955.087407407407</v>
      </c>
      <c r="FF340">
        <v>39.8925925925926</v>
      </c>
      <c r="FG340">
        <v>0</v>
      </c>
      <c r="FH340">
        <v>1679515835.8</v>
      </c>
      <c r="FI340">
        <v>0</v>
      </c>
      <c r="FJ340">
        <v>189.3599230769231</v>
      </c>
      <c r="FK340">
        <v>1.650529924020084</v>
      </c>
      <c r="FL340">
        <v>-4.85059830555021</v>
      </c>
      <c r="FM340">
        <v>3782.570769230769</v>
      </c>
      <c r="FN340">
        <v>15</v>
      </c>
      <c r="FO340">
        <v>0</v>
      </c>
      <c r="FP340" t="s">
        <v>431</v>
      </c>
      <c r="FQ340">
        <v>1679456443.1</v>
      </c>
      <c r="FR340">
        <v>1679456433.1</v>
      </c>
      <c r="FS340">
        <v>0</v>
      </c>
      <c r="FT340">
        <v>-0.109</v>
      </c>
      <c r="FU340">
        <v>0.019</v>
      </c>
      <c r="FV340">
        <v>-0.823</v>
      </c>
      <c r="FW340">
        <v>0.271</v>
      </c>
      <c r="FX340">
        <v>420</v>
      </c>
      <c r="FY340">
        <v>24</v>
      </c>
      <c r="FZ340">
        <v>0.71</v>
      </c>
      <c r="GA340">
        <v>0.25</v>
      </c>
      <c r="GB340">
        <v>-28.350915</v>
      </c>
      <c r="GC340">
        <v>-6.503025140712921</v>
      </c>
      <c r="GD340">
        <v>0.6762877440668283</v>
      </c>
      <c r="GE340">
        <v>0</v>
      </c>
      <c r="GF340">
        <v>0.377322475</v>
      </c>
      <c r="GG340">
        <v>0.004508656660411369</v>
      </c>
      <c r="GH340">
        <v>0.0007854596102760483</v>
      </c>
      <c r="GI340">
        <v>1</v>
      </c>
      <c r="GJ340">
        <v>1</v>
      </c>
      <c r="GK340">
        <v>2</v>
      </c>
      <c r="GL340" t="s">
        <v>432</v>
      </c>
      <c r="GM340">
        <v>3.10477</v>
      </c>
      <c r="GN340">
        <v>2.73542</v>
      </c>
      <c r="GO340">
        <v>0.103656</v>
      </c>
      <c r="GP340">
        <v>0.107727</v>
      </c>
      <c r="GQ340">
        <v>0.108905</v>
      </c>
      <c r="GR340">
        <v>0.109078</v>
      </c>
      <c r="GS340">
        <v>23110.1</v>
      </c>
      <c r="GT340">
        <v>22714.2</v>
      </c>
      <c r="GU340">
        <v>26318.4</v>
      </c>
      <c r="GV340">
        <v>25782.2</v>
      </c>
      <c r="GW340">
        <v>37638.1</v>
      </c>
      <c r="GX340">
        <v>35043.8</v>
      </c>
      <c r="GY340">
        <v>46052.6</v>
      </c>
      <c r="GZ340">
        <v>42577.1</v>
      </c>
      <c r="HA340">
        <v>1.92922</v>
      </c>
      <c r="HB340">
        <v>1.97782</v>
      </c>
      <c r="HC340">
        <v>0.133671</v>
      </c>
      <c r="HD340">
        <v>0</v>
      </c>
      <c r="HE340">
        <v>25.3017</v>
      </c>
      <c r="HF340">
        <v>999.9</v>
      </c>
      <c r="HG340">
        <v>54.6</v>
      </c>
      <c r="HH340">
        <v>29.3</v>
      </c>
      <c r="HI340">
        <v>24.866</v>
      </c>
      <c r="HJ340">
        <v>60.2971</v>
      </c>
      <c r="HK340">
        <v>25.2925</v>
      </c>
      <c r="HL340">
        <v>1</v>
      </c>
      <c r="HM340">
        <v>-0.169253</v>
      </c>
      <c r="HN340">
        <v>-0.0942239</v>
      </c>
      <c r="HO340">
        <v>20.2746</v>
      </c>
      <c r="HP340">
        <v>5.21564</v>
      </c>
      <c r="HQ340">
        <v>11.977</v>
      </c>
      <c r="HR340">
        <v>4.96415</v>
      </c>
      <c r="HS340">
        <v>3.27393</v>
      </c>
      <c r="HT340">
        <v>9999</v>
      </c>
      <c r="HU340">
        <v>9999</v>
      </c>
      <c r="HV340">
        <v>9999</v>
      </c>
      <c r="HW340">
        <v>937.6</v>
      </c>
      <c r="HX340">
        <v>1.86417</v>
      </c>
      <c r="HY340">
        <v>1.86009</v>
      </c>
      <c r="HZ340">
        <v>1.85834</v>
      </c>
      <c r="IA340">
        <v>1.85988</v>
      </c>
      <c r="IB340">
        <v>1.85989</v>
      </c>
      <c r="IC340">
        <v>1.85823</v>
      </c>
      <c r="ID340">
        <v>1.85732</v>
      </c>
      <c r="IE340">
        <v>1.85235</v>
      </c>
      <c r="IF340">
        <v>0</v>
      </c>
      <c r="IG340">
        <v>0</v>
      </c>
      <c r="IH340">
        <v>0</v>
      </c>
      <c r="II340">
        <v>0</v>
      </c>
      <c r="IJ340" t="s">
        <v>433</v>
      </c>
      <c r="IK340" t="s">
        <v>434</v>
      </c>
      <c r="IL340" t="s">
        <v>435</v>
      </c>
      <c r="IM340" t="s">
        <v>435</v>
      </c>
      <c r="IN340" t="s">
        <v>435</v>
      </c>
      <c r="IO340" t="s">
        <v>435</v>
      </c>
      <c r="IP340">
        <v>0</v>
      </c>
      <c r="IQ340">
        <v>100</v>
      </c>
      <c r="IR340">
        <v>100</v>
      </c>
      <c r="IS340">
        <v>-0.771</v>
      </c>
      <c r="IT340">
        <v>0.2983</v>
      </c>
      <c r="IU340">
        <v>-0.3228139330668147</v>
      </c>
      <c r="IV340">
        <v>-0.001399286051689175</v>
      </c>
      <c r="IW340">
        <v>1.297619083215453E-06</v>
      </c>
      <c r="IX340">
        <v>-4.997941095464379E-10</v>
      </c>
      <c r="IY340">
        <v>-0.005634625857734406</v>
      </c>
      <c r="IZ340">
        <v>-0.003512179546530375</v>
      </c>
      <c r="JA340">
        <v>0.0008073039280847738</v>
      </c>
      <c r="JB340">
        <v>-5.485301315548657E-06</v>
      </c>
      <c r="JC340">
        <v>2</v>
      </c>
      <c r="JD340">
        <v>1997</v>
      </c>
      <c r="JE340">
        <v>1</v>
      </c>
      <c r="JF340">
        <v>25</v>
      </c>
      <c r="JG340">
        <v>990.2</v>
      </c>
      <c r="JH340">
        <v>990.3</v>
      </c>
      <c r="JI340">
        <v>1.45996</v>
      </c>
      <c r="JJ340">
        <v>2.6355</v>
      </c>
      <c r="JK340">
        <v>1.49658</v>
      </c>
      <c r="JL340">
        <v>2.39258</v>
      </c>
      <c r="JM340">
        <v>1.54907</v>
      </c>
      <c r="JN340">
        <v>2.41089</v>
      </c>
      <c r="JO340">
        <v>34.5321</v>
      </c>
      <c r="JP340">
        <v>24.2013</v>
      </c>
      <c r="JQ340">
        <v>18</v>
      </c>
      <c r="JR340">
        <v>488.645</v>
      </c>
      <c r="JS340">
        <v>532.725</v>
      </c>
      <c r="JT340">
        <v>24.8592</v>
      </c>
      <c r="JU340">
        <v>25.2108</v>
      </c>
      <c r="JV340">
        <v>30.0001</v>
      </c>
      <c r="JW340">
        <v>25.3242</v>
      </c>
      <c r="JX340">
        <v>25.283</v>
      </c>
      <c r="JY340">
        <v>29.378</v>
      </c>
      <c r="JZ340">
        <v>0</v>
      </c>
      <c r="KA340">
        <v>100</v>
      </c>
      <c r="KB340">
        <v>24.8611</v>
      </c>
      <c r="KC340">
        <v>573.721</v>
      </c>
      <c r="KD340">
        <v>24.2935</v>
      </c>
      <c r="KE340">
        <v>100.615</v>
      </c>
      <c r="KF340">
        <v>101.011</v>
      </c>
    </row>
    <row r="341" spans="1:292">
      <c r="A341">
        <v>323</v>
      </c>
      <c r="B341">
        <v>1679515858.5</v>
      </c>
      <c r="C341">
        <v>7271</v>
      </c>
      <c r="D341" t="s">
        <v>1080</v>
      </c>
      <c r="E341" t="s">
        <v>1081</v>
      </c>
      <c r="F341">
        <v>5</v>
      </c>
      <c r="G341" t="s">
        <v>821</v>
      </c>
      <c r="H341">
        <v>1679515850.714286</v>
      </c>
      <c r="I341">
        <f>(J341)/1000</f>
        <v>0</v>
      </c>
      <c r="J341">
        <f>IF(DO341, AM341, AG341)</f>
        <v>0</v>
      </c>
      <c r="K341">
        <f>IF(DO341, AH341, AF341)</f>
        <v>0</v>
      </c>
      <c r="L341">
        <f>DQ341 - IF(AT341&gt;1, K341*DK341*100.0/(AV341*EE341), 0)</f>
        <v>0</v>
      </c>
      <c r="M341">
        <f>((S341-I341/2)*L341-K341)/(S341+I341/2)</f>
        <v>0</v>
      </c>
      <c r="N341">
        <f>M341*(DX341+DY341)/1000.0</f>
        <v>0</v>
      </c>
      <c r="O341">
        <f>(DQ341 - IF(AT341&gt;1, K341*DK341*100.0/(AV341*EE341), 0))*(DX341+DY341)/1000.0</f>
        <v>0</v>
      </c>
      <c r="P341">
        <f>2.0/((1/R341-1/Q341)+SIGN(R341)*SQRT((1/R341-1/Q341)*(1/R341-1/Q341) + 4*DL341/((DL341+1)*(DL341+1))*(2*1/R341*1/Q341-1/Q341*1/Q341)))</f>
        <v>0</v>
      </c>
      <c r="Q341">
        <f>IF(LEFT(DM341,1)&lt;&gt;"0",IF(LEFT(DM341,1)="1",3.0,DN341),$D$5+$E$5*(EE341*DX341/($K$5*1000))+$F$5*(EE341*DX341/($K$5*1000))*MAX(MIN(DK341,$J$5),$I$5)*MAX(MIN(DK341,$J$5),$I$5)+$G$5*MAX(MIN(DK341,$J$5),$I$5)*(EE341*DX341/($K$5*1000))+$H$5*(EE341*DX341/($K$5*1000))*(EE341*DX341/($K$5*1000)))</f>
        <v>0</v>
      </c>
      <c r="R341">
        <f>I341*(1000-(1000*0.61365*exp(17.502*V341/(240.97+V341))/(DX341+DY341)+DS341)/2)/(1000*0.61365*exp(17.502*V341/(240.97+V341))/(DX341+DY341)-DS341)</f>
        <v>0</v>
      </c>
      <c r="S341">
        <f>1/((DL341+1)/(P341/1.6)+1/(Q341/1.37)) + DL341/((DL341+1)/(P341/1.6) + DL341/(Q341/1.37))</f>
        <v>0</v>
      </c>
      <c r="T341">
        <f>(DG341*DJ341)</f>
        <v>0</v>
      </c>
      <c r="U341">
        <f>(DZ341+(T341+2*0.95*5.67E-8*(((DZ341+$B$9)+273)^4-(DZ341+273)^4)-44100*I341)/(1.84*29.3*Q341+8*0.95*5.67E-8*(DZ341+273)^3))</f>
        <v>0</v>
      </c>
      <c r="V341">
        <f>($C$9*EA341+$D$9*EB341+$E$9*U341)</f>
        <v>0</v>
      </c>
      <c r="W341">
        <f>0.61365*exp(17.502*V341/(240.97+V341))</f>
        <v>0</v>
      </c>
      <c r="X341">
        <f>(Y341/Z341*100)</f>
        <v>0</v>
      </c>
      <c r="Y341">
        <f>DS341*(DX341+DY341)/1000</f>
        <v>0</v>
      </c>
      <c r="Z341">
        <f>0.61365*exp(17.502*DZ341/(240.97+DZ341))</f>
        <v>0</v>
      </c>
      <c r="AA341">
        <f>(W341-DS341*(DX341+DY341)/1000)</f>
        <v>0</v>
      </c>
      <c r="AB341">
        <f>(-I341*44100)</f>
        <v>0</v>
      </c>
      <c r="AC341">
        <f>2*29.3*Q341*0.92*(DZ341-V341)</f>
        <v>0</v>
      </c>
      <c r="AD341">
        <f>2*0.95*5.67E-8*(((DZ341+$B$9)+273)^4-(V341+273)^4)</f>
        <v>0</v>
      </c>
      <c r="AE341">
        <f>T341+AD341+AB341+AC341</f>
        <v>0</v>
      </c>
      <c r="AF341">
        <f>DW341*AT341*(DR341-DQ341*(1000-AT341*DT341)/(1000-AT341*DS341))/(100*DK341)</f>
        <v>0</v>
      </c>
      <c r="AG341">
        <f>1000*DW341*AT341*(DS341-DT341)/(100*DK341*(1000-AT341*DS341))</f>
        <v>0</v>
      </c>
      <c r="AH341">
        <f>(AI341 - AJ341 - DX341*1E3/(8.314*(DZ341+273.15)) * AL341/DW341 * AK341) * DW341/(100*DK341) * (1000 - DT341)/1000</f>
        <v>0</v>
      </c>
      <c r="AI341">
        <v>570.8772998516869</v>
      </c>
      <c r="AJ341">
        <v>550.2677333333335</v>
      </c>
      <c r="AK341">
        <v>3.430281113316089</v>
      </c>
      <c r="AL341">
        <v>67.30913549146528</v>
      </c>
      <c r="AM341">
        <f>(AO341 - AN341 + DX341*1E3/(8.314*(DZ341+273.15)) * AQ341/DW341 * AP341) * DW341/(100*DK341) * 1000/(1000 - AO341)</f>
        <v>0</v>
      </c>
      <c r="AN341">
        <v>23.87974352149636</v>
      </c>
      <c r="AO341">
        <v>24.25867090909091</v>
      </c>
      <c r="AP341">
        <v>-1.489749152246003E-06</v>
      </c>
      <c r="AQ341">
        <v>94.11788988098148</v>
      </c>
      <c r="AR341">
        <v>0</v>
      </c>
      <c r="AS341">
        <v>0</v>
      </c>
      <c r="AT341">
        <f>IF(AR341*$H$15&gt;=AV341,1.0,(AV341/(AV341-AR341*$H$15)))</f>
        <v>0</v>
      </c>
      <c r="AU341">
        <f>(AT341-1)*100</f>
        <v>0</v>
      </c>
      <c r="AV341">
        <f>MAX(0,($B$15+$C$15*EE341)/(1+$D$15*EE341)*DX341/(DZ341+273)*$E$15)</f>
        <v>0</v>
      </c>
      <c r="AW341" t="s">
        <v>429</v>
      </c>
      <c r="AX341" t="s">
        <v>429</v>
      </c>
      <c r="AY341">
        <v>0</v>
      </c>
      <c r="AZ341">
        <v>0</v>
      </c>
      <c r="BA341">
        <f>1-AY341/AZ341</f>
        <v>0</v>
      </c>
      <c r="BB341">
        <v>0</v>
      </c>
      <c r="BC341" t="s">
        <v>429</v>
      </c>
      <c r="BD341" t="s">
        <v>429</v>
      </c>
      <c r="BE341">
        <v>0</v>
      </c>
      <c r="BF341">
        <v>0</v>
      </c>
      <c r="BG341">
        <f>1-BE341/BF341</f>
        <v>0</v>
      </c>
      <c r="BH341">
        <v>0.5</v>
      </c>
      <c r="BI341">
        <f>DH341</f>
        <v>0</v>
      </c>
      <c r="BJ341">
        <f>K341</f>
        <v>0</v>
      </c>
      <c r="BK341">
        <f>BG341*BH341*BI341</f>
        <v>0</v>
      </c>
      <c r="BL341">
        <f>(BJ341-BB341)/BI341</f>
        <v>0</v>
      </c>
      <c r="BM341">
        <f>(AZ341-BF341)/BF341</f>
        <v>0</v>
      </c>
      <c r="BN341">
        <f>AY341/(BA341+AY341/BF341)</f>
        <v>0</v>
      </c>
      <c r="BO341" t="s">
        <v>429</v>
      </c>
      <c r="BP341">
        <v>0</v>
      </c>
      <c r="BQ341">
        <f>IF(BP341&lt;&gt;0, BP341, BN341)</f>
        <v>0</v>
      </c>
      <c r="BR341">
        <f>1-BQ341/BF341</f>
        <v>0</v>
      </c>
      <c r="BS341">
        <f>(BF341-BE341)/(BF341-BQ341)</f>
        <v>0</v>
      </c>
      <c r="BT341">
        <f>(AZ341-BF341)/(AZ341-BQ341)</f>
        <v>0</v>
      </c>
      <c r="BU341">
        <f>(BF341-BE341)/(BF341-AY341)</f>
        <v>0</v>
      </c>
      <c r="BV341">
        <f>(AZ341-BF341)/(AZ341-AY341)</f>
        <v>0</v>
      </c>
      <c r="BW341">
        <f>(BS341*BQ341/BE341)</f>
        <v>0</v>
      </c>
      <c r="BX341">
        <f>(1-BW341)</f>
        <v>0</v>
      </c>
      <c r="DG341">
        <f>$B$13*EF341+$C$13*EG341+$F$13*ER341*(1-EU341)</f>
        <v>0</v>
      </c>
      <c r="DH341">
        <f>DG341*DI341</f>
        <v>0</v>
      </c>
      <c r="DI341">
        <f>($B$13*$D$11+$C$13*$D$11+$F$13*((FE341+EW341)/MAX(FE341+EW341+FF341, 0.1)*$I$11+FF341/MAX(FE341+EW341+FF341, 0.1)*$J$11))/($B$13+$C$13+$F$13)</f>
        <v>0</v>
      </c>
      <c r="DJ341">
        <f>($B$13*$K$11+$C$13*$K$11+$F$13*((FE341+EW341)/MAX(FE341+EW341+FF341, 0.1)*$P$11+FF341/MAX(FE341+EW341+FF341, 0.1)*$Q$11))/($B$13+$C$13+$F$13)</f>
        <v>0</v>
      </c>
      <c r="DK341">
        <v>2.18</v>
      </c>
      <c r="DL341">
        <v>0.5</v>
      </c>
      <c r="DM341" t="s">
        <v>430</v>
      </c>
      <c r="DN341">
        <v>2</v>
      </c>
      <c r="DO341" t="b">
        <v>1</v>
      </c>
      <c r="DP341">
        <v>1679515850.714286</v>
      </c>
      <c r="DQ341">
        <v>512.7053928571428</v>
      </c>
      <c r="DR341">
        <v>541.7318571428572</v>
      </c>
      <c r="DS341">
        <v>24.2604</v>
      </c>
      <c r="DT341">
        <v>23.88226071428571</v>
      </c>
      <c r="DU341">
        <v>513.47225</v>
      </c>
      <c r="DV341">
        <v>23.962125</v>
      </c>
      <c r="DW341">
        <v>500.0144285714287</v>
      </c>
      <c r="DX341">
        <v>89.84930714285714</v>
      </c>
      <c r="DY341">
        <v>0.1000613607142857</v>
      </c>
      <c r="DZ341">
        <v>26.35603571428571</v>
      </c>
      <c r="EA341">
        <v>27.48245</v>
      </c>
      <c r="EB341">
        <v>999.9000000000002</v>
      </c>
      <c r="EC341">
        <v>0</v>
      </c>
      <c r="ED341">
        <v>0</v>
      </c>
      <c r="EE341">
        <v>9991.098928571429</v>
      </c>
      <c r="EF341">
        <v>0</v>
      </c>
      <c r="EG341">
        <v>12.46319642857143</v>
      </c>
      <c r="EH341">
        <v>-29.02648928571428</v>
      </c>
      <c r="EI341">
        <v>525.4531428571429</v>
      </c>
      <c r="EJ341">
        <v>554.9861428571427</v>
      </c>
      <c r="EK341">
        <v>0.3781445357142857</v>
      </c>
      <c r="EL341">
        <v>541.7318571428572</v>
      </c>
      <c r="EM341">
        <v>23.88226071428571</v>
      </c>
      <c r="EN341">
        <v>2.179779285714285</v>
      </c>
      <c r="EO341">
        <v>2.145804285714286</v>
      </c>
      <c r="EP341">
        <v>18.81448571428572</v>
      </c>
      <c r="EQ341">
        <v>18.56335</v>
      </c>
      <c r="ER341">
        <v>2000.000357142857</v>
      </c>
      <c r="ES341">
        <v>0.980005</v>
      </c>
      <c r="ET341">
        <v>0.01999514642857143</v>
      </c>
      <c r="EU341">
        <v>0</v>
      </c>
      <c r="EV341">
        <v>189.4163571428572</v>
      </c>
      <c r="EW341">
        <v>5.00078</v>
      </c>
      <c r="EX341">
        <v>3782.298571428571</v>
      </c>
      <c r="EY341">
        <v>16379.65714285715</v>
      </c>
      <c r="EZ341">
        <v>39.57553571428571</v>
      </c>
      <c r="FA341">
        <v>40.33010714285714</v>
      </c>
      <c r="FB341">
        <v>40.05778571428571</v>
      </c>
      <c r="FC341">
        <v>40.1805</v>
      </c>
      <c r="FD341">
        <v>40.68507142857143</v>
      </c>
      <c r="FE341">
        <v>1955.106785714286</v>
      </c>
      <c r="FF341">
        <v>39.89214285714286</v>
      </c>
      <c r="FG341">
        <v>0</v>
      </c>
      <c r="FH341">
        <v>1679515841.2</v>
      </c>
      <c r="FI341">
        <v>0</v>
      </c>
      <c r="FJ341">
        <v>189.45624</v>
      </c>
      <c r="FK341">
        <v>0.7321538642734258</v>
      </c>
      <c r="FL341">
        <v>-2.953076920438019</v>
      </c>
      <c r="FM341">
        <v>3782.2452</v>
      </c>
      <c r="FN341">
        <v>15</v>
      </c>
      <c r="FO341">
        <v>0</v>
      </c>
      <c r="FP341" t="s">
        <v>431</v>
      </c>
      <c r="FQ341">
        <v>1679456443.1</v>
      </c>
      <c r="FR341">
        <v>1679456433.1</v>
      </c>
      <c r="FS341">
        <v>0</v>
      </c>
      <c r="FT341">
        <v>-0.109</v>
      </c>
      <c r="FU341">
        <v>0.019</v>
      </c>
      <c r="FV341">
        <v>-0.823</v>
      </c>
      <c r="FW341">
        <v>0.271</v>
      </c>
      <c r="FX341">
        <v>420</v>
      </c>
      <c r="FY341">
        <v>24</v>
      </c>
      <c r="FZ341">
        <v>0.71</v>
      </c>
      <c r="GA341">
        <v>0.25</v>
      </c>
      <c r="GB341">
        <v>-28.896225</v>
      </c>
      <c r="GC341">
        <v>-3.039516697936067</v>
      </c>
      <c r="GD341">
        <v>0.3032438867891648</v>
      </c>
      <c r="GE341">
        <v>0</v>
      </c>
      <c r="GF341">
        <v>0.37785485</v>
      </c>
      <c r="GG341">
        <v>0.007050281425890214</v>
      </c>
      <c r="GH341">
        <v>0.0009461888963098222</v>
      </c>
      <c r="GI341">
        <v>1</v>
      </c>
      <c r="GJ341">
        <v>1</v>
      </c>
      <c r="GK341">
        <v>2</v>
      </c>
      <c r="GL341" t="s">
        <v>432</v>
      </c>
      <c r="GM341">
        <v>3.10485</v>
      </c>
      <c r="GN341">
        <v>2.73544</v>
      </c>
      <c r="GO341">
        <v>0.106026</v>
      </c>
      <c r="GP341">
        <v>0.110052</v>
      </c>
      <c r="GQ341">
        <v>0.108897</v>
      </c>
      <c r="GR341">
        <v>0.109075</v>
      </c>
      <c r="GS341">
        <v>23048.9</v>
      </c>
      <c r="GT341">
        <v>22655.2</v>
      </c>
      <c r="GU341">
        <v>26318.2</v>
      </c>
      <c r="GV341">
        <v>25782.3</v>
      </c>
      <c r="GW341">
        <v>37638.5</v>
      </c>
      <c r="GX341">
        <v>35044.3</v>
      </c>
      <c r="GY341">
        <v>46052.3</v>
      </c>
      <c r="GZ341">
        <v>42577.2</v>
      </c>
      <c r="HA341">
        <v>1.92938</v>
      </c>
      <c r="HB341">
        <v>1.97763</v>
      </c>
      <c r="HC341">
        <v>0.134259</v>
      </c>
      <c r="HD341">
        <v>0</v>
      </c>
      <c r="HE341">
        <v>25.294</v>
      </c>
      <c r="HF341">
        <v>999.9</v>
      </c>
      <c r="HG341">
        <v>54.6</v>
      </c>
      <c r="HH341">
        <v>29.3</v>
      </c>
      <c r="HI341">
        <v>24.8675</v>
      </c>
      <c r="HJ341">
        <v>60.2771</v>
      </c>
      <c r="HK341">
        <v>25.2885</v>
      </c>
      <c r="HL341">
        <v>1</v>
      </c>
      <c r="HM341">
        <v>-0.169398</v>
      </c>
      <c r="HN341">
        <v>-0.0709205</v>
      </c>
      <c r="HO341">
        <v>20.2749</v>
      </c>
      <c r="HP341">
        <v>5.21654</v>
      </c>
      <c r="HQ341">
        <v>11.9772</v>
      </c>
      <c r="HR341">
        <v>4.96485</v>
      </c>
      <c r="HS341">
        <v>3.27395</v>
      </c>
      <c r="HT341">
        <v>9999</v>
      </c>
      <c r="HU341">
        <v>9999</v>
      </c>
      <c r="HV341">
        <v>9999</v>
      </c>
      <c r="HW341">
        <v>937.6</v>
      </c>
      <c r="HX341">
        <v>1.86417</v>
      </c>
      <c r="HY341">
        <v>1.8601</v>
      </c>
      <c r="HZ341">
        <v>1.85836</v>
      </c>
      <c r="IA341">
        <v>1.85989</v>
      </c>
      <c r="IB341">
        <v>1.85989</v>
      </c>
      <c r="IC341">
        <v>1.85824</v>
      </c>
      <c r="ID341">
        <v>1.85735</v>
      </c>
      <c r="IE341">
        <v>1.85237</v>
      </c>
      <c r="IF341">
        <v>0</v>
      </c>
      <c r="IG341">
        <v>0</v>
      </c>
      <c r="IH341">
        <v>0</v>
      </c>
      <c r="II341">
        <v>0</v>
      </c>
      <c r="IJ341" t="s">
        <v>433</v>
      </c>
      <c r="IK341" t="s">
        <v>434</v>
      </c>
      <c r="IL341" t="s">
        <v>435</v>
      </c>
      <c r="IM341" t="s">
        <v>435</v>
      </c>
      <c r="IN341" t="s">
        <v>435</v>
      </c>
      <c r="IO341" t="s">
        <v>435</v>
      </c>
      <c r="IP341">
        <v>0</v>
      </c>
      <c r="IQ341">
        <v>100</v>
      </c>
      <c r="IR341">
        <v>100</v>
      </c>
      <c r="IS341">
        <v>-0.779</v>
      </c>
      <c r="IT341">
        <v>0.2982</v>
      </c>
      <c r="IU341">
        <v>-0.3228139330668147</v>
      </c>
      <c r="IV341">
        <v>-0.001399286051689175</v>
      </c>
      <c r="IW341">
        <v>1.297619083215453E-06</v>
      </c>
      <c r="IX341">
        <v>-4.997941095464379E-10</v>
      </c>
      <c r="IY341">
        <v>-0.005634625857734406</v>
      </c>
      <c r="IZ341">
        <v>-0.003512179546530375</v>
      </c>
      <c r="JA341">
        <v>0.0008073039280847738</v>
      </c>
      <c r="JB341">
        <v>-5.485301315548657E-06</v>
      </c>
      <c r="JC341">
        <v>2</v>
      </c>
      <c r="JD341">
        <v>1997</v>
      </c>
      <c r="JE341">
        <v>1</v>
      </c>
      <c r="JF341">
        <v>25</v>
      </c>
      <c r="JG341">
        <v>990.3</v>
      </c>
      <c r="JH341">
        <v>990.4</v>
      </c>
      <c r="JI341">
        <v>1.49292</v>
      </c>
      <c r="JJ341">
        <v>2.64038</v>
      </c>
      <c r="JK341">
        <v>1.49658</v>
      </c>
      <c r="JL341">
        <v>2.39258</v>
      </c>
      <c r="JM341">
        <v>1.54907</v>
      </c>
      <c r="JN341">
        <v>2.34131</v>
      </c>
      <c r="JO341">
        <v>34.5321</v>
      </c>
      <c r="JP341">
        <v>24.1926</v>
      </c>
      <c r="JQ341">
        <v>18</v>
      </c>
      <c r="JR341">
        <v>488.731</v>
      </c>
      <c r="JS341">
        <v>532.578</v>
      </c>
      <c r="JT341">
        <v>24.869</v>
      </c>
      <c r="JU341">
        <v>25.2087</v>
      </c>
      <c r="JV341">
        <v>30</v>
      </c>
      <c r="JW341">
        <v>25.3242</v>
      </c>
      <c r="JX341">
        <v>25.282</v>
      </c>
      <c r="JY341">
        <v>30.1116</v>
      </c>
      <c r="JZ341">
        <v>0</v>
      </c>
      <c r="KA341">
        <v>100</v>
      </c>
      <c r="KB341">
        <v>24.8692</v>
      </c>
      <c r="KC341">
        <v>593.758</v>
      </c>
      <c r="KD341">
        <v>24.2935</v>
      </c>
      <c r="KE341">
        <v>100.614</v>
      </c>
      <c r="KF341">
        <v>101.011</v>
      </c>
    </row>
    <row r="342" spans="1:292">
      <c r="A342">
        <v>324</v>
      </c>
      <c r="B342">
        <v>1679515863.5</v>
      </c>
      <c r="C342">
        <v>7276</v>
      </c>
      <c r="D342" t="s">
        <v>1082</v>
      </c>
      <c r="E342" t="s">
        <v>1083</v>
      </c>
      <c r="F342">
        <v>5</v>
      </c>
      <c r="G342" t="s">
        <v>821</v>
      </c>
      <c r="H342">
        <v>1679515856</v>
      </c>
      <c r="I342">
        <f>(J342)/1000</f>
        <v>0</v>
      </c>
      <c r="J342">
        <f>IF(DO342, AM342, AG342)</f>
        <v>0</v>
      </c>
      <c r="K342">
        <f>IF(DO342, AH342, AF342)</f>
        <v>0</v>
      </c>
      <c r="L342">
        <f>DQ342 - IF(AT342&gt;1, K342*DK342*100.0/(AV342*EE342), 0)</f>
        <v>0</v>
      </c>
      <c r="M342">
        <f>((S342-I342/2)*L342-K342)/(S342+I342/2)</f>
        <v>0</v>
      </c>
      <c r="N342">
        <f>M342*(DX342+DY342)/1000.0</f>
        <v>0</v>
      </c>
      <c r="O342">
        <f>(DQ342 - IF(AT342&gt;1, K342*DK342*100.0/(AV342*EE342), 0))*(DX342+DY342)/1000.0</f>
        <v>0</v>
      </c>
      <c r="P342">
        <f>2.0/((1/R342-1/Q342)+SIGN(R342)*SQRT((1/R342-1/Q342)*(1/R342-1/Q342) + 4*DL342/((DL342+1)*(DL342+1))*(2*1/R342*1/Q342-1/Q342*1/Q342)))</f>
        <v>0</v>
      </c>
      <c r="Q342">
        <f>IF(LEFT(DM342,1)&lt;&gt;"0",IF(LEFT(DM342,1)="1",3.0,DN342),$D$5+$E$5*(EE342*DX342/($K$5*1000))+$F$5*(EE342*DX342/($K$5*1000))*MAX(MIN(DK342,$J$5),$I$5)*MAX(MIN(DK342,$J$5),$I$5)+$G$5*MAX(MIN(DK342,$J$5),$I$5)*(EE342*DX342/($K$5*1000))+$H$5*(EE342*DX342/($K$5*1000))*(EE342*DX342/($K$5*1000)))</f>
        <v>0</v>
      </c>
      <c r="R342">
        <f>I342*(1000-(1000*0.61365*exp(17.502*V342/(240.97+V342))/(DX342+DY342)+DS342)/2)/(1000*0.61365*exp(17.502*V342/(240.97+V342))/(DX342+DY342)-DS342)</f>
        <v>0</v>
      </c>
      <c r="S342">
        <f>1/((DL342+1)/(P342/1.6)+1/(Q342/1.37)) + DL342/((DL342+1)/(P342/1.6) + DL342/(Q342/1.37))</f>
        <v>0</v>
      </c>
      <c r="T342">
        <f>(DG342*DJ342)</f>
        <v>0</v>
      </c>
      <c r="U342">
        <f>(DZ342+(T342+2*0.95*5.67E-8*(((DZ342+$B$9)+273)^4-(DZ342+273)^4)-44100*I342)/(1.84*29.3*Q342+8*0.95*5.67E-8*(DZ342+273)^3))</f>
        <v>0</v>
      </c>
      <c r="V342">
        <f>($C$9*EA342+$D$9*EB342+$E$9*U342)</f>
        <v>0</v>
      </c>
      <c r="W342">
        <f>0.61365*exp(17.502*V342/(240.97+V342))</f>
        <v>0</v>
      </c>
      <c r="X342">
        <f>(Y342/Z342*100)</f>
        <v>0</v>
      </c>
      <c r="Y342">
        <f>DS342*(DX342+DY342)/1000</f>
        <v>0</v>
      </c>
      <c r="Z342">
        <f>0.61365*exp(17.502*DZ342/(240.97+DZ342))</f>
        <v>0</v>
      </c>
      <c r="AA342">
        <f>(W342-DS342*(DX342+DY342)/1000)</f>
        <v>0</v>
      </c>
      <c r="AB342">
        <f>(-I342*44100)</f>
        <v>0</v>
      </c>
      <c r="AC342">
        <f>2*29.3*Q342*0.92*(DZ342-V342)</f>
        <v>0</v>
      </c>
      <c r="AD342">
        <f>2*0.95*5.67E-8*(((DZ342+$B$9)+273)^4-(V342+273)^4)</f>
        <v>0</v>
      </c>
      <c r="AE342">
        <f>T342+AD342+AB342+AC342</f>
        <v>0</v>
      </c>
      <c r="AF342">
        <f>DW342*AT342*(DR342-DQ342*(1000-AT342*DT342)/(1000-AT342*DS342))/(100*DK342)</f>
        <v>0</v>
      </c>
      <c r="AG342">
        <f>1000*DW342*AT342*(DS342-DT342)/(100*DK342*(1000-AT342*DS342))</f>
        <v>0</v>
      </c>
      <c r="AH342">
        <f>(AI342 - AJ342 - DX342*1E3/(8.314*(DZ342+273.15)) * AL342/DW342 * AK342) * DW342/(100*DK342) * (1000 - DT342)/1000</f>
        <v>0</v>
      </c>
      <c r="AI342">
        <v>588.0234354332938</v>
      </c>
      <c r="AJ342">
        <v>567.3288424242423</v>
      </c>
      <c r="AK342">
        <v>3.412026438550035</v>
      </c>
      <c r="AL342">
        <v>67.30913549146528</v>
      </c>
      <c r="AM342">
        <f>(AO342 - AN342 + DX342*1E3/(8.314*(DZ342+273.15)) * AQ342/DW342 * AP342) * DW342/(100*DK342) * 1000/(1000 - AO342)</f>
        <v>0</v>
      </c>
      <c r="AN342">
        <v>23.88010625357328</v>
      </c>
      <c r="AO342">
        <v>24.25639636363635</v>
      </c>
      <c r="AP342">
        <v>-1.982645628399287E-06</v>
      </c>
      <c r="AQ342">
        <v>94.11788988098148</v>
      </c>
      <c r="AR342">
        <v>0</v>
      </c>
      <c r="AS342">
        <v>0</v>
      </c>
      <c r="AT342">
        <f>IF(AR342*$H$15&gt;=AV342,1.0,(AV342/(AV342-AR342*$H$15)))</f>
        <v>0</v>
      </c>
      <c r="AU342">
        <f>(AT342-1)*100</f>
        <v>0</v>
      </c>
      <c r="AV342">
        <f>MAX(0,($B$15+$C$15*EE342)/(1+$D$15*EE342)*DX342/(DZ342+273)*$E$15)</f>
        <v>0</v>
      </c>
      <c r="AW342" t="s">
        <v>429</v>
      </c>
      <c r="AX342" t="s">
        <v>429</v>
      </c>
      <c r="AY342">
        <v>0</v>
      </c>
      <c r="AZ342">
        <v>0</v>
      </c>
      <c r="BA342">
        <f>1-AY342/AZ342</f>
        <v>0</v>
      </c>
      <c r="BB342">
        <v>0</v>
      </c>
      <c r="BC342" t="s">
        <v>429</v>
      </c>
      <c r="BD342" t="s">
        <v>429</v>
      </c>
      <c r="BE342">
        <v>0</v>
      </c>
      <c r="BF342">
        <v>0</v>
      </c>
      <c r="BG342">
        <f>1-BE342/BF342</f>
        <v>0</v>
      </c>
      <c r="BH342">
        <v>0.5</v>
      </c>
      <c r="BI342">
        <f>DH342</f>
        <v>0</v>
      </c>
      <c r="BJ342">
        <f>K342</f>
        <v>0</v>
      </c>
      <c r="BK342">
        <f>BG342*BH342*BI342</f>
        <v>0</v>
      </c>
      <c r="BL342">
        <f>(BJ342-BB342)/BI342</f>
        <v>0</v>
      </c>
      <c r="BM342">
        <f>(AZ342-BF342)/BF342</f>
        <v>0</v>
      </c>
      <c r="BN342">
        <f>AY342/(BA342+AY342/BF342)</f>
        <v>0</v>
      </c>
      <c r="BO342" t="s">
        <v>429</v>
      </c>
      <c r="BP342">
        <v>0</v>
      </c>
      <c r="BQ342">
        <f>IF(BP342&lt;&gt;0, BP342, BN342)</f>
        <v>0</v>
      </c>
      <c r="BR342">
        <f>1-BQ342/BF342</f>
        <v>0</v>
      </c>
      <c r="BS342">
        <f>(BF342-BE342)/(BF342-BQ342)</f>
        <v>0</v>
      </c>
      <c r="BT342">
        <f>(AZ342-BF342)/(AZ342-BQ342)</f>
        <v>0</v>
      </c>
      <c r="BU342">
        <f>(BF342-BE342)/(BF342-AY342)</f>
        <v>0</v>
      </c>
      <c r="BV342">
        <f>(AZ342-BF342)/(AZ342-AY342)</f>
        <v>0</v>
      </c>
      <c r="BW342">
        <f>(BS342*BQ342/BE342)</f>
        <v>0</v>
      </c>
      <c r="BX342">
        <f>(1-BW342)</f>
        <v>0</v>
      </c>
      <c r="DG342">
        <f>$B$13*EF342+$C$13*EG342+$F$13*ER342*(1-EU342)</f>
        <v>0</v>
      </c>
      <c r="DH342">
        <f>DG342*DI342</f>
        <v>0</v>
      </c>
      <c r="DI342">
        <f>($B$13*$D$11+$C$13*$D$11+$F$13*((FE342+EW342)/MAX(FE342+EW342+FF342, 0.1)*$I$11+FF342/MAX(FE342+EW342+FF342, 0.1)*$J$11))/($B$13+$C$13+$F$13)</f>
        <v>0</v>
      </c>
      <c r="DJ342">
        <f>($B$13*$K$11+$C$13*$K$11+$F$13*((FE342+EW342)/MAX(FE342+EW342+FF342, 0.1)*$P$11+FF342/MAX(FE342+EW342+FF342, 0.1)*$Q$11))/($B$13+$C$13+$F$13)</f>
        <v>0</v>
      </c>
      <c r="DK342">
        <v>2.18</v>
      </c>
      <c r="DL342">
        <v>0.5</v>
      </c>
      <c r="DM342" t="s">
        <v>430</v>
      </c>
      <c r="DN342">
        <v>2</v>
      </c>
      <c r="DO342" t="b">
        <v>1</v>
      </c>
      <c r="DP342">
        <v>1679515856</v>
      </c>
      <c r="DQ342">
        <v>530.2506666666666</v>
      </c>
      <c r="DR342">
        <v>559.4725555555556</v>
      </c>
      <c r="DS342">
        <v>24.25915925925926</v>
      </c>
      <c r="DT342">
        <v>23.88102962962963</v>
      </c>
      <c r="DU342">
        <v>531.0255185185187</v>
      </c>
      <c r="DV342">
        <v>23.96091111111111</v>
      </c>
      <c r="DW342">
        <v>500.0163333333334</v>
      </c>
      <c r="DX342">
        <v>89.84842222222223</v>
      </c>
      <c r="DY342">
        <v>0.1000313851851852</v>
      </c>
      <c r="DZ342">
        <v>26.35679259259259</v>
      </c>
      <c r="EA342">
        <v>27.49162222222222</v>
      </c>
      <c r="EB342">
        <v>999.9000000000001</v>
      </c>
      <c r="EC342">
        <v>0</v>
      </c>
      <c r="ED342">
        <v>0</v>
      </c>
      <c r="EE342">
        <v>9993.084444444443</v>
      </c>
      <c r="EF342">
        <v>0</v>
      </c>
      <c r="EG342">
        <v>12.46522592592592</v>
      </c>
      <c r="EH342">
        <v>-29.2219</v>
      </c>
      <c r="EI342">
        <v>543.4339629629629</v>
      </c>
      <c r="EJ342">
        <v>573.1601851851851</v>
      </c>
      <c r="EK342">
        <v>0.3781221851851852</v>
      </c>
      <c r="EL342">
        <v>559.4725555555556</v>
      </c>
      <c r="EM342">
        <v>23.88102962962963</v>
      </c>
      <c r="EN342">
        <v>2.179645925925926</v>
      </c>
      <c r="EO342">
        <v>2.145673333333333</v>
      </c>
      <c r="EP342">
        <v>18.8135</v>
      </c>
      <c r="EQ342">
        <v>18.56237037037037</v>
      </c>
      <c r="ER342">
        <v>2000.008888888889</v>
      </c>
      <c r="ES342">
        <v>0.9800064444444445</v>
      </c>
      <c r="ET342">
        <v>0.01999372222222222</v>
      </c>
      <c r="EU342">
        <v>0</v>
      </c>
      <c r="EV342">
        <v>189.4339259259259</v>
      </c>
      <c r="EW342">
        <v>5.00078</v>
      </c>
      <c r="EX342">
        <v>3782.128148148148</v>
      </c>
      <c r="EY342">
        <v>16379.73703703704</v>
      </c>
      <c r="EZ342">
        <v>39.50188888888889</v>
      </c>
      <c r="FA342">
        <v>40.26359259259258</v>
      </c>
      <c r="FB342">
        <v>40.00903703703703</v>
      </c>
      <c r="FC342">
        <v>40.07148148148148</v>
      </c>
      <c r="FD342">
        <v>40.62248148148147</v>
      </c>
      <c r="FE342">
        <v>1955.117777777778</v>
      </c>
      <c r="FF342">
        <v>39.89111111111112</v>
      </c>
      <c r="FG342">
        <v>0</v>
      </c>
      <c r="FH342">
        <v>1679515846</v>
      </c>
      <c r="FI342">
        <v>0</v>
      </c>
      <c r="FJ342">
        <v>189.43568</v>
      </c>
      <c r="FK342">
        <v>-0.4075384544921512</v>
      </c>
      <c r="FL342">
        <v>-0.5038461493924847</v>
      </c>
      <c r="FM342">
        <v>3782.1288</v>
      </c>
      <c r="FN342">
        <v>15</v>
      </c>
      <c r="FO342">
        <v>0</v>
      </c>
      <c r="FP342" t="s">
        <v>431</v>
      </c>
      <c r="FQ342">
        <v>1679456443.1</v>
      </c>
      <c r="FR342">
        <v>1679456433.1</v>
      </c>
      <c r="FS342">
        <v>0</v>
      </c>
      <c r="FT342">
        <v>-0.109</v>
      </c>
      <c r="FU342">
        <v>0.019</v>
      </c>
      <c r="FV342">
        <v>-0.823</v>
      </c>
      <c r="FW342">
        <v>0.271</v>
      </c>
      <c r="FX342">
        <v>420</v>
      </c>
      <c r="FY342">
        <v>24</v>
      </c>
      <c r="FZ342">
        <v>0.71</v>
      </c>
      <c r="GA342">
        <v>0.25</v>
      </c>
      <c r="GB342">
        <v>-29.0774875</v>
      </c>
      <c r="GC342">
        <v>-2.308508442776707</v>
      </c>
      <c r="GD342">
        <v>0.2291444350049766</v>
      </c>
      <c r="GE342">
        <v>0</v>
      </c>
      <c r="GF342">
        <v>0.377964775</v>
      </c>
      <c r="GG342">
        <v>0.002741797373357354</v>
      </c>
      <c r="GH342">
        <v>0.0008223754157165669</v>
      </c>
      <c r="GI342">
        <v>1</v>
      </c>
      <c r="GJ342">
        <v>1</v>
      </c>
      <c r="GK342">
        <v>2</v>
      </c>
      <c r="GL342" t="s">
        <v>432</v>
      </c>
      <c r="GM342">
        <v>3.10469</v>
      </c>
      <c r="GN342">
        <v>2.73536</v>
      </c>
      <c r="GO342">
        <v>0.108355</v>
      </c>
      <c r="GP342">
        <v>0.112356</v>
      </c>
      <c r="GQ342">
        <v>0.108891</v>
      </c>
      <c r="GR342">
        <v>0.109069</v>
      </c>
      <c r="GS342">
        <v>22988.8</v>
      </c>
      <c r="GT342">
        <v>22596.7</v>
      </c>
      <c r="GU342">
        <v>26318.2</v>
      </c>
      <c r="GV342">
        <v>25782.5</v>
      </c>
      <c r="GW342">
        <v>37639.2</v>
      </c>
      <c r="GX342">
        <v>35044.9</v>
      </c>
      <c r="GY342">
        <v>46052.4</v>
      </c>
      <c r="GZ342">
        <v>42577.4</v>
      </c>
      <c r="HA342">
        <v>1.9294</v>
      </c>
      <c r="HB342">
        <v>1.97777</v>
      </c>
      <c r="HC342">
        <v>0.134587</v>
      </c>
      <c r="HD342">
        <v>0</v>
      </c>
      <c r="HE342">
        <v>25.2873</v>
      </c>
      <c r="HF342">
        <v>999.9</v>
      </c>
      <c r="HG342">
        <v>54.6</v>
      </c>
      <c r="HH342">
        <v>29.3</v>
      </c>
      <c r="HI342">
        <v>24.8686</v>
      </c>
      <c r="HJ342">
        <v>60.4671</v>
      </c>
      <c r="HK342">
        <v>25.2524</v>
      </c>
      <c r="HL342">
        <v>1</v>
      </c>
      <c r="HM342">
        <v>-0.169428</v>
      </c>
      <c r="HN342">
        <v>-0.0515795</v>
      </c>
      <c r="HO342">
        <v>20.2749</v>
      </c>
      <c r="HP342">
        <v>5.21654</v>
      </c>
      <c r="HQ342">
        <v>11.9767</v>
      </c>
      <c r="HR342">
        <v>4.96485</v>
      </c>
      <c r="HS342">
        <v>3.27387</v>
      </c>
      <c r="HT342">
        <v>9999</v>
      </c>
      <c r="HU342">
        <v>9999</v>
      </c>
      <c r="HV342">
        <v>9999</v>
      </c>
      <c r="HW342">
        <v>937.6</v>
      </c>
      <c r="HX342">
        <v>1.86415</v>
      </c>
      <c r="HY342">
        <v>1.8601</v>
      </c>
      <c r="HZ342">
        <v>1.85834</v>
      </c>
      <c r="IA342">
        <v>1.85989</v>
      </c>
      <c r="IB342">
        <v>1.85989</v>
      </c>
      <c r="IC342">
        <v>1.85824</v>
      </c>
      <c r="ID342">
        <v>1.85731</v>
      </c>
      <c r="IE342">
        <v>1.85234</v>
      </c>
      <c r="IF342">
        <v>0</v>
      </c>
      <c r="IG342">
        <v>0</v>
      </c>
      <c r="IH342">
        <v>0</v>
      </c>
      <c r="II342">
        <v>0</v>
      </c>
      <c r="IJ342" t="s">
        <v>433</v>
      </c>
      <c r="IK342" t="s">
        <v>434</v>
      </c>
      <c r="IL342" t="s">
        <v>435</v>
      </c>
      <c r="IM342" t="s">
        <v>435</v>
      </c>
      <c r="IN342" t="s">
        <v>435</v>
      </c>
      <c r="IO342" t="s">
        <v>435</v>
      </c>
      <c r="IP342">
        <v>0</v>
      </c>
      <c r="IQ342">
        <v>100</v>
      </c>
      <c r="IR342">
        <v>100</v>
      </c>
      <c r="IS342">
        <v>-0.786</v>
      </c>
      <c r="IT342">
        <v>0.2982</v>
      </c>
      <c r="IU342">
        <v>-0.3228139330668147</v>
      </c>
      <c r="IV342">
        <v>-0.001399286051689175</v>
      </c>
      <c r="IW342">
        <v>1.297619083215453E-06</v>
      </c>
      <c r="IX342">
        <v>-4.997941095464379E-10</v>
      </c>
      <c r="IY342">
        <v>-0.005634625857734406</v>
      </c>
      <c r="IZ342">
        <v>-0.003512179546530375</v>
      </c>
      <c r="JA342">
        <v>0.0008073039280847738</v>
      </c>
      <c r="JB342">
        <v>-5.485301315548657E-06</v>
      </c>
      <c r="JC342">
        <v>2</v>
      </c>
      <c r="JD342">
        <v>1997</v>
      </c>
      <c r="JE342">
        <v>1</v>
      </c>
      <c r="JF342">
        <v>25</v>
      </c>
      <c r="JG342">
        <v>990.3</v>
      </c>
      <c r="JH342">
        <v>990.5</v>
      </c>
      <c r="JI342">
        <v>1.52954</v>
      </c>
      <c r="JJ342">
        <v>2.63184</v>
      </c>
      <c r="JK342">
        <v>1.49658</v>
      </c>
      <c r="JL342">
        <v>2.3938</v>
      </c>
      <c r="JM342">
        <v>1.54907</v>
      </c>
      <c r="JN342">
        <v>2.42065</v>
      </c>
      <c r="JO342">
        <v>34.5321</v>
      </c>
      <c r="JP342">
        <v>24.2013</v>
      </c>
      <c r="JQ342">
        <v>18</v>
      </c>
      <c r="JR342">
        <v>488.728</v>
      </c>
      <c r="JS342">
        <v>532.67</v>
      </c>
      <c r="JT342">
        <v>24.8749</v>
      </c>
      <c r="JU342">
        <v>25.2086</v>
      </c>
      <c r="JV342">
        <v>30</v>
      </c>
      <c r="JW342">
        <v>25.3221</v>
      </c>
      <c r="JX342">
        <v>25.2808</v>
      </c>
      <c r="JY342">
        <v>30.7757</v>
      </c>
      <c r="JZ342">
        <v>0</v>
      </c>
      <c r="KA342">
        <v>100</v>
      </c>
      <c r="KB342">
        <v>24.8715</v>
      </c>
      <c r="KC342">
        <v>607.12</v>
      </c>
      <c r="KD342">
        <v>24.2935</v>
      </c>
      <c r="KE342">
        <v>100.614</v>
      </c>
      <c r="KF342">
        <v>101.012</v>
      </c>
    </row>
    <row r="343" spans="1:292">
      <c r="A343">
        <v>325</v>
      </c>
      <c r="B343">
        <v>1679515868.5</v>
      </c>
      <c r="C343">
        <v>7281</v>
      </c>
      <c r="D343" t="s">
        <v>1084</v>
      </c>
      <c r="E343" t="s">
        <v>1085</v>
      </c>
      <c r="F343">
        <v>5</v>
      </c>
      <c r="G343" t="s">
        <v>821</v>
      </c>
      <c r="H343">
        <v>1679515860.714286</v>
      </c>
      <c r="I343">
        <f>(J343)/1000</f>
        <v>0</v>
      </c>
      <c r="J343">
        <f>IF(DO343, AM343, AG343)</f>
        <v>0</v>
      </c>
      <c r="K343">
        <f>IF(DO343, AH343, AF343)</f>
        <v>0</v>
      </c>
      <c r="L343">
        <f>DQ343 - IF(AT343&gt;1, K343*DK343*100.0/(AV343*EE343), 0)</f>
        <v>0</v>
      </c>
      <c r="M343">
        <f>((S343-I343/2)*L343-K343)/(S343+I343/2)</f>
        <v>0</v>
      </c>
      <c r="N343">
        <f>M343*(DX343+DY343)/1000.0</f>
        <v>0</v>
      </c>
      <c r="O343">
        <f>(DQ343 - IF(AT343&gt;1, K343*DK343*100.0/(AV343*EE343), 0))*(DX343+DY343)/1000.0</f>
        <v>0</v>
      </c>
      <c r="P343">
        <f>2.0/((1/R343-1/Q343)+SIGN(R343)*SQRT((1/R343-1/Q343)*(1/R343-1/Q343) + 4*DL343/((DL343+1)*(DL343+1))*(2*1/R343*1/Q343-1/Q343*1/Q343)))</f>
        <v>0</v>
      </c>
      <c r="Q343">
        <f>IF(LEFT(DM343,1)&lt;&gt;"0",IF(LEFT(DM343,1)="1",3.0,DN343),$D$5+$E$5*(EE343*DX343/($K$5*1000))+$F$5*(EE343*DX343/($K$5*1000))*MAX(MIN(DK343,$J$5),$I$5)*MAX(MIN(DK343,$J$5),$I$5)+$G$5*MAX(MIN(DK343,$J$5),$I$5)*(EE343*DX343/($K$5*1000))+$H$5*(EE343*DX343/($K$5*1000))*(EE343*DX343/($K$5*1000)))</f>
        <v>0</v>
      </c>
      <c r="R343">
        <f>I343*(1000-(1000*0.61365*exp(17.502*V343/(240.97+V343))/(DX343+DY343)+DS343)/2)/(1000*0.61365*exp(17.502*V343/(240.97+V343))/(DX343+DY343)-DS343)</f>
        <v>0</v>
      </c>
      <c r="S343">
        <f>1/((DL343+1)/(P343/1.6)+1/(Q343/1.37)) + DL343/((DL343+1)/(P343/1.6) + DL343/(Q343/1.37))</f>
        <v>0</v>
      </c>
      <c r="T343">
        <f>(DG343*DJ343)</f>
        <v>0</v>
      </c>
      <c r="U343">
        <f>(DZ343+(T343+2*0.95*5.67E-8*(((DZ343+$B$9)+273)^4-(DZ343+273)^4)-44100*I343)/(1.84*29.3*Q343+8*0.95*5.67E-8*(DZ343+273)^3))</f>
        <v>0</v>
      </c>
      <c r="V343">
        <f>($C$9*EA343+$D$9*EB343+$E$9*U343)</f>
        <v>0</v>
      </c>
      <c r="W343">
        <f>0.61365*exp(17.502*V343/(240.97+V343))</f>
        <v>0</v>
      </c>
      <c r="X343">
        <f>(Y343/Z343*100)</f>
        <v>0</v>
      </c>
      <c r="Y343">
        <f>DS343*(DX343+DY343)/1000</f>
        <v>0</v>
      </c>
      <c r="Z343">
        <f>0.61365*exp(17.502*DZ343/(240.97+DZ343))</f>
        <v>0</v>
      </c>
      <c r="AA343">
        <f>(W343-DS343*(DX343+DY343)/1000)</f>
        <v>0</v>
      </c>
      <c r="AB343">
        <f>(-I343*44100)</f>
        <v>0</v>
      </c>
      <c r="AC343">
        <f>2*29.3*Q343*0.92*(DZ343-V343)</f>
        <v>0</v>
      </c>
      <c r="AD343">
        <f>2*0.95*5.67E-8*(((DZ343+$B$9)+273)^4-(V343+273)^4)</f>
        <v>0</v>
      </c>
      <c r="AE343">
        <f>T343+AD343+AB343+AC343</f>
        <v>0</v>
      </c>
      <c r="AF343">
        <f>DW343*AT343*(DR343-DQ343*(1000-AT343*DT343)/(1000-AT343*DS343))/(100*DK343)</f>
        <v>0</v>
      </c>
      <c r="AG343">
        <f>1000*DW343*AT343*(DS343-DT343)/(100*DK343*(1000-AT343*DS343))</f>
        <v>0</v>
      </c>
      <c r="AH343">
        <f>(AI343 - AJ343 - DX343*1E3/(8.314*(DZ343+273.15)) * AL343/DW343 * AK343) * DW343/(100*DK343) * (1000 - DT343)/1000</f>
        <v>0</v>
      </c>
      <c r="AI343">
        <v>605.319477559832</v>
      </c>
      <c r="AJ343">
        <v>584.4857393939391</v>
      </c>
      <c r="AK343">
        <v>3.432049873528338</v>
      </c>
      <c r="AL343">
        <v>67.30913549146528</v>
      </c>
      <c r="AM343">
        <f>(AO343 - AN343 + DX343*1E3/(8.314*(DZ343+273.15)) * AQ343/DW343 * AP343) * DW343/(100*DK343) * 1000/(1000 - AO343)</f>
        <v>0</v>
      </c>
      <c r="AN343">
        <v>23.87821188231963</v>
      </c>
      <c r="AO343">
        <v>24.25074545454543</v>
      </c>
      <c r="AP343">
        <v>-4.048477780572437E-06</v>
      </c>
      <c r="AQ343">
        <v>94.11788988098148</v>
      </c>
      <c r="AR343">
        <v>0</v>
      </c>
      <c r="AS343">
        <v>0</v>
      </c>
      <c r="AT343">
        <f>IF(AR343*$H$15&gt;=AV343,1.0,(AV343/(AV343-AR343*$H$15)))</f>
        <v>0</v>
      </c>
      <c r="AU343">
        <f>(AT343-1)*100</f>
        <v>0</v>
      </c>
      <c r="AV343">
        <f>MAX(0,($B$15+$C$15*EE343)/(1+$D$15*EE343)*DX343/(DZ343+273)*$E$15)</f>
        <v>0</v>
      </c>
      <c r="AW343" t="s">
        <v>429</v>
      </c>
      <c r="AX343" t="s">
        <v>429</v>
      </c>
      <c r="AY343">
        <v>0</v>
      </c>
      <c r="AZ343">
        <v>0</v>
      </c>
      <c r="BA343">
        <f>1-AY343/AZ343</f>
        <v>0</v>
      </c>
      <c r="BB343">
        <v>0</v>
      </c>
      <c r="BC343" t="s">
        <v>429</v>
      </c>
      <c r="BD343" t="s">
        <v>429</v>
      </c>
      <c r="BE343">
        <v>0</v>
      </c>
      <c r="BF343">
        <v>0</v>
      </c>
      <c r="BG343">
        <f>1-BE343/BF343</f>
        <v>0</v>
      </c>
      <c r="BH343">
        <v>0.5</v>
      </c>
      <c r="BI343">
        <f>DH343</f>
        <v>0</v>
      </c>
      <c r="BJ343">
        <f>K343</f>
        <v>0</v>
      </c>
      <c r="BK343">
        <f>BG343*BH343*BI343</f>
        <v>0</v>
      </c>
      <c r="BL343">
        <f>(BJ343-BB343)/BI343</f>
        <v>0</v>
      </c>
      <c r="BM343">
        <f>(AZ343-BF343)/BF343</f>
        <v>0</v>
      </c>
      <c r="BN343">
        <f>AY343/(BA343+AY343/BF343)</f>
        <v>0</v>
      </c>
      <c r="BO343" t="s">
        <v>429</v>
      </c>
      <c r="BP343">
        <v>0</v>
      </c>
      <c r="BQ343">
        <f>IF(BP343&lt;&gt;0, BP343, BN343)</f>
        <v>0</v>
      </c>
      <c r="BR343">
        <f>1-BQ343/BF343</f>
        <v>0</v>
      </c>
      <c r="BS343">
        <f>(BF343-BE343)/(BF343-BQ343)</f>
        <v>0</v>
      </c>
      <c r="BT343">
        <f>(AZ343-BF343)/(AZ343-BQ343)</f>
        <v>0</v>
      </c>
      <c r="BU343">
        <f>(BF343-BE343)/(BF343-AY343)</f>
        <v>0</v>
      </c>
      <c r="BV343">
        <f>(AZ343-BF343)/(AZ343-AY343)</f>
        <v>0</v>
      </c>
      <c r="BW343">
        <f>(BS343*BQ343/BE343)</f>
        <v>0</v>
      </c>
      <c r="BX343">
        <f>(1-BW343)</f>
        <v>0</v>
      </c>
      <c r="DG343">
        <f>$B$13*EF343+$C$13*EG343+$F$13*ER343*(1-EU343)</f>
        <v>0</v>
      </c>
      <c r="DH343">
        <f>DG343*DI343</f>
        <v>0</v>
      </c>
      <c r="DI343">
        <f>($B$13*$D$11+$C$13*$D$11+$F$13*((FE343+EW343)/MAX(FE343+EW343+FF343, 0.1)*$I$11+FF343/MAX(FE343+EW343+FF343, 0.1)*$J$11))/($B$13+$C$13+$F$13)</f>
        <v>0</v>
      </c>
      <c r="DJ343">
        <f>($B$13*$K$11+$C$13*$K$11+$F$13*((FE343+EW343)/MAX(FE343+EW343+FF343, 0.1)*$P$11+FF343/MAX(FE343+EW343+FF343, 0.1)*$Q$11))/($B$13+$C$13+$F$13)</f>
        <v>0</v>
      </c>
      <c r="DK343">
        <v>2.18</v>
      </c>
      <c r="DL343">
        <v>0.5</v>
      </c>
      <c r="DM343" t="s">
        <v>430</v>
      </c>
      <c r="DN343">
        <v>2</v>
      </c>
      <c r="DO343" t="b">
        <v>1</v>
      </c>
      <c r="DP343">
        <v>1679515860.714286</v>
      </c>
      <c r="DQ343">
        <v>545.9548214285716</v>
      </c>
      <c r="DR343">
        <v>575.3390000000001</v>
      </c>
      <c r="DS343">
        <v>24.256775</v>
      </c>
      <c r="DT343">
        <v>23.87943214285714</v>
      </c>
      <c r="DU343">
        <v>546.7363928571428</v>
      </c>
      <c r="DV343">
        <v>23.95857857142857</v>
      </c>
      <c r="DW343">
        <v>500.0321071428571</v>
      </c>
      <c r="DX343">
        <v>89.84871428571428</v>
      </c>
      <c r="DY343">
        <v>0.1000364</v>
      </c>
      <c r="DZ343">
        <v>26.35793571428572</v>
      </c>
      <c r="EA343">
        <v>27.48888214285714</v>
      </c>
      <c r="EB343">
        <v>999.9000000000002</v>
      </c>
      <c r="EC343">
        <v>0</v>
      </c>
      <c r="ED343">
        <v>0</v>
      </c>
      <c r="EE343">
        <v>9983.662500000002</v>
      </c>
      <c r="EF343">
        <v>0</v>
      </c>
      <c r="EG343">
        <v>12.45616428571428</v>
      </c>
      <c r="EH343">
        <v>-29.38421785714286</v>
      </c>
      <c r="EI343">
        <v>559.5270714285714</v>
      </c>
      <c r="EJ343">
        <v>589.4138214285714</v>
      </c>
      <c r="EK343">
        <v>0.3773283214285713</v>
      </c>
      <c r="EL343">
        <v>575.3390000000001</v>
      </c>
      <c r="EM343">
        <v>23.87943214285714</v>
      </c>
      <c r="EN343">
        <v>2.179438214285715</v>
      </c>
      <c r="EO343">
        <v>2.145536785714286</v>
      </c>
      <c r="EP343">
        <v>18.81197142857143</v>
      </c>
      <c r="EQ343">
        <v>18.56134285714285</v>
      </c>
      <c r="ER343">
        <v>2000.010714285714</v>
      </c>
      <c r="ES343">
        <v>0.9800061428571428</v>
      </c>
      <c r="ET343">
        <v>0.01999402142857143</v>
      </c>
      <c r="EU343">
        <v>0</v>
      </c>
      <c r="EV343">
        <v>189.4304285714286</v>
      </c>
      <c r="EW343">
        <v>5.00078</v>
      </c>
      <c r="EX343">
        <v>3781.972142857142</v>
      </c>
      <c r="EY343">
        <v>16379.76785714286</v>
      </c>
      <c r="EZ343">
        <v>39.45053571428571</v>
      </c>
      <c r="FA343">
        <v>40.20517857142857</v>
      </c>
      <c r="FB343">
        <v>39.96853571428571</v>
      </c>
      <c r="FC343">
        <v>39.97742857142856</v>
      </c>
      <c r="FD343">
        <v>40.58014285714285</v>
      </c>
      <c r="FE343">
        <v>1955.119642857143</v>
      </c>
      <c r="FF343">
        <v>39.89107142857144</v>
      </c>
      <c r="FG343">
        <v>0</v>
      </c>
      <c r="FH343">
        <v>1679515850.8</v>
      </c>
      <c r="FI343">
        <v>0</v>
      </c>
      <c r="FJ343">
        <v>189.45504</v>
      </c>
      <c r="FK343">
        <v>0.4434615463766343</v>
      </c>
      <c r="FL343">
        <v>-3.065384607146031</v>
      </c>
      <c r="FM343">
        <v>3781.9384</v>
      </c>
      <c r="FN343">
        <v>15</v>
      </c>
      <c r="FO343">
        <v>0</v>
      </c>
      <c r="FP343" t="s">
        <v>431</v>
      </c>
      <c r="FQ343">
        <v>1679456443.1</v>
      </c>
      <c r="FR343">
        <v>1679456433.1</v>
      </c>
      <c r="FS343">
        <v>0</v>
      </c>
      <c r="FT343">
        <v>-0.109</v>
      </c>
      <c r="FU343">
        <v>0.019</v>
      </c>
      <c r="FV343">
        <v>-0.823</v>
      </c>
      <c r="FW343">
        <v>0.271</v>
      </c>
      <c r="FX343">
        <v>420</v>
      </c>
      <c r="FY343">
        <v>24</v>
      </c>
      <c r="FZ343">
        <v>0.71</v>
      </c>
      <c r="GA343">
        <v>0.25</v>
      </c>
      <c r="GB343">
        <v>-29.287425</v>
      </c>
      <c r="GC343">
        <v>-1.927470168855451</v>
      </c>
      <c r="GD343">
        <v>0.1968336439102829</v>
      </c>
      <c r="GE343">
        <v>0</v>
      </c>
      <c r="GF343">
        <v>0.377522775</v>
      </c>
      <c r="GG343">
        <v>-0.01021090806754213</v>
      </c>
      <c r="GH343">
        <v>0.001321924553208311</v>
      </c>
      <c r="GI343">
        <v>1</v>
      </c>
      <c r="GJ343">
        <v>1</v>
      </c>
      <c r="GK343">
        <v>2</v>
      </c>
      <c r="GL343" t="s">
        <v>432</v>
      </c>
      <c r="GM343">
        <v>3.10466</v>
      </c>
      <c r="GN343">
        <v>2.73519</v>
      </c>
      <c r="GO343">
        <v>0.110668</v>
      </c>
      <c r="GP343">
        <v>0.114606</v>
      </c>
      <c r="GQ343">
        <v>0.108883</v>
      </c>
      <c r="GR343">
        <v>0.109068</v>
      </c>
      <c r="GS343">
        <v>22929.4</v>
      </c>
      <c r="GT343">
        <v>22539.6</v>
      </c>
      <c r="GU343">
        <v>26318.4</v>
      </c>
      <c r="GV343">
        <v>25782.6</v>
      </c>
      <c r="GW343">
        <v>37639.8</v>
      </c>
      <c r="GX343">
        <v>35045.2</v>
      </c>
      <c r="GY343">
        <v>46052.5</v>
      </c>
      <c r="GZ343">
        <v>42577.5</v>
      </c>
      <c r="HA343">
        <v>1.92887</v>
      </c>
      <c r="HB343">
        <v>1.97805</v>
      </c>
      <c r="HC343">
        <v>0.134185</v>
      </c>
      <c r="HD343">
        <v>0</v>
      </c>
      <c r="HE343">
        <v>25.2843</v>
      </c>
      <c r="HF343">
        <v>999.9</v>
      </c>
      <c r="HG343">
        <v>54.6</v>
      </c>
      <c r="HH343">
        <v>29.3</v>
      </c>
      <c r="HI343">
        <v>24.8658</v>
      </c>
      <c r="HJ343">
        <v>60.7471</v>
      </c>
      <c r="HK343">
        <v>25.3566</v>
      </c>
      <c r="HL343">
        <v>1</v>
      </c>
      <c r="HM343">
        <v>-0.169472</v>
      </c>
      <c r="HN343">
        <v>-0.0541422</v>
      </c>
      <c r="HO343">
        <v>20.2749</v>
      </c>
      <c r="HP343">
        <v>5.21669</v>
      </c>
      <c r="HQ343">
        <v>11.9764</v>
      </c>
      <c r="HR343">
        <v>4.96485</v>
      </c>
      <c r="HS343">
        <v>3.27395</v>
      </c>
      <c r="HT343">
        <v>9999</v>
      </c>
      <c r="HU343">
        <v>9999</v>
      </c>
      <c r="HV343">
        <v>9999</v>
      </c>
      <c r="HW343">
        <v>937.6</v>
      </c>
      <c r="HX343">
        <v>1.86416</v>
      </c>
      <c r="HY343">
        <v>1.86009</v>
      </c>
      <c r="HZ343">
        <v>1.85832</v>
      </c>
      <c r="IA343">
        <v>1.85989</v>
      </c>
      <c r="IB343">
        <v>1.85989</v>
      </c>
      <c r="IC343">
        <v>1.85825</v>
      </c>
      <c r="ID343">
        <v>1.85732</v>
      </c>
      <c r="IE343">
        <v>1.85235</v>
      </c>
      <c r="IF343">
        <v>0</v>
      </c>
      <c r="IG343">
        <v>0</v>
      </c>
      <c r="IH343">
        <v>0</v>
      </c>
      <c r="II343">
        <v>0</v>
      </c>
      <c r="IJ343" t="s">
        <v>433</v>
      </c>
      <c r="IK343" t="s">
        <v>434</v>
      </c>
      <c r="IL343" t="s">
        <v>435</v>
      </c>
      <c r="IM343" t="s">
        <v>435</v>
      </c>
      <c r="IN343" t="s">
        <v>435</v>
      </c>
      <c r="IO343" t="s">
        <v>435</v>
      </c>
      <c r="IP343">
        <v>0</v>
      </c>
      <c r="IQ343">
        <v>100</v>
      </c>
      <c r="IR343">
        <v>100</v>
      </c>
      <c r="IS343">
        <v>-0.793</v>
      </c>
      <c r="IT343">
        <v>0.298</v>
      </c>
      <c r="IU343">
        <v>-0.3228139330668147</v>
      </c>
      <c r="IV343">
        <v>-0.001399286051689175</v>
      </c>
      <c r="IW343">
        <v>1.297619083215453E-06</v>
      </c>
      <c r="IX343">
        <v>-4.997941095464379E-10</v>
      </c>
      <c r="IY343">
        <v>-0.005634625857734406</v>
      </c>
      <c r="IZ343">
        <v>-0.003512179546530375</v>
      </c>
      <c r="JA343">
        <v>0.0008073039280847738</v>
      </c>
      <c r="JB343">
        <v>-5.485301315548657E-06</v>
      </c>
      <c r="JC343">
        <v>2</v>
      </c>
      <c r="JD343">
        <v>1997</v>
      </c>
      <c r="JE343">
        <v>1</v>
      </c>
      <c r="JF343">
        <v>25</v>
      </c>
      <c r="JG343">
        <v>990.4</v>
      </c>
      <c r="JH343">
        <v>990.6</v>
      </c>
      <c r="JI343">
        <v>1.5625</v>
      </c>
      <c r="JJ343">
        <v>2.63672</v>
      </c>
      <c r="JK343">
        <v>1.49658</v>
      </c>
      <c r="JL343">
        <v>2.39258</v>
      </c>
      <c r="JM343">
        <v>1.54907</v>
      </c>
      <c r="JN343">
        <v>2.35718</v>
      </c>
      <c r="JO343">
        <v>34.5321</v>
      </c>
      <c r="JP343">
        <v>24.1926</v>
      </c>
      <c r="JQ343">
        <v>18</v>
      </c>
      <c r="JR343">
        <v>488.427</v>
      </c>
      <c r="JS343">
        <v>532.85</v>
      </c>
      <c r="JT343">
        <v>24.8757</v>
      </c>
      <c r="JU343">
        <v>25.2066</v>
      </c>
      <c r="JV343">
        <v>29.9999</v>
      </c>
      <c r="JW343">
        <v>25.3221</v>
      </c>
      <c r="JX343">
        <v>25.2799</v>
      </c>
      <c r="JY343">
        <v>31.5025</v>
      </c>
      <c r="JZ343">
        <v>0</v>
      </c>
      <c r="KA343">
        <v>100</v>
      </c>
      <c r="KB343">
        <v>24.8825</v>
      </c>
      <c r="KC343">
        <v>627.155</v>
      </c>
      <c r="KD343">
        <v>24.2935</v>
      </c>
      <c r="KE343">
        <v>100.615</v>
      </c>
      <c r="KF343">
        <v>101.012</v>
      </c>
    </row>
    <row r="344" spans="1:292">
      <c r="A344">
        <v>326</v>
      </c>
      <c r="B344">
        <v>1679515873.5</v>
      </c>
      <c r="C344">
        <v>7286</v>
      </c>
      <c r="D344" t="s">
        <v>1086</v>
      </c>
      <c r="E344" t="s">
        <v>1087</v>
      </c>
      <c r="F344">
        <v>5</v>
      </c>
      <c r="G344" t="s">
        <v>821</v>
      </c>
      <c r="H344">
        <v>1679515866</v>
      </c>
      <c r="I344">
        <f>(J344)/1000</f>
        <v>0</v>
      </c>
      <c r="J344">
        <f>IF(DO344, AM344, AG344)</f>
        <v>0</v>
      </c>
      <c r="K344">
        <f>IF(DO344, AH344, AF344)</f>
        <v>0</v>
      </c>
      <c r="L344">
        <f>DQ344 - IF(AT344&gt;1, K344*DK344*100.0/(AV344*EE344), 0)</f>
        <v>0</v>
      </c>
      <c r="M344">
        <f>((S344-I344/2)*L344-K344)/(S344+I344/2)</f>
        <v>0</v>
      </c>
      <c r="N344">
        <f>M344*(DX344+DY344)/1000.0</f>
        <v>0</v>
      </c>
      <c r="O344">
        <f>(DQ344 - IF(AT344&gt;1, K344*DK344*100.0/(AV344*EE344), 0))*(DX344+DY344)/1000.0</f>
        <v>0</v>
      </c>
      <c r="P344">
        <f>2.0/((1/R344-1/Q344)+SIGN(R344)*SQRT((1/R344-1/Q344)*(1/R344-1/Q344) + 4*DL344/((DL344+1)*(DL344+1))*(2*1/R344*1/Q344-1/Q344*1/Q344)))</f>
        <v>0</v>
      </c>
      <c r="Q344">
        <f>IF(LEFT(DM344,1)&lt;&gt;"0",IF(LEFT(DM344,1)="1",3.0,DN344),$D$5+$E$5*(EE344*DX344/($K$5*1000))+$F$5*(EE344*DX344/($K$5*1000))*MAX(MIN(DK344,$J$5),$I$5)*MAX(MIN(DK344,$J$5),$I$5)+$G$5*MAX(MIN(DK344,$J$5),$I$5)*(EE344*DX344/($K$5*1000))+$H$5*(EE344*DX344/($K$5*1000))*(EE344*DX344/($K$5*1000)))</f>
        <v>0</v>
      </c>
      <c r="R344">
        <f>I344*(1000-(1000*0.61365*exp(17.502*V344/(240.97+V344))/(DX344+DY344)+DS344)/2)/(1000*0.61365*exp(17.502*V344/(240.97+V344))/(DX344+DY344)-DS344)</f>
        <v>0</v>
      </c>
      <c r="S344">
        <f>1/((DL344+1)/(P344/1.6)+1/(Q344/1.37)) + DL344/((DL344+1)/(P344/1.6) + DL344/(Q344/1.37))</f>
        <v>0</v>
      </c>
      <c r="T344">
        <f>(DG344*DJ344)</f>
        <v>0</v>
      </c>
      <c r="U344">
        <f>(DZ344+(T344+2*0.95*5.67E-8*(((DZ344+$B$9)+273)^4-(DZ344+273)^4)-44100*I344)/(1.84*29.3*Q344+8*0.95*5.67E-8*(DZ344+273)^3))</f>
        <v>0</v>
      </c>
      <c r="V344">
        <f>($C$9*EA344+$D$9*EB344+$E$9*U344)</f>
        <v>0</v>
      </c>
      <c r="W344">
        <f>0.61365*exp(17.502*V344/(240.97+V344))</f>
        <v>0</v>
      </c>
      <c r="X344">
        <f>(Y344/Z344*100)</f>
        <v>0</v>
      </c>
      <c r="Y344">
        <f>DS344*(DX344+DY344)/1000</f>
        <v>0</v>
      </c>
      <c r="Z344">
        <f>0.61365*exp(17.502*DZ344/(240.97+DZ344))</f>
        <v>0</v>
      </c>
      <c r="AA344">
        <f>(W344-DS344*(DX344+DY344)/1000)</f>
        <v>0</v>
      </c>
      <c r="AB344">
        <f>(-I344*44100)</f>
        <v>0</v>
      </c>
      <c r="AC344">
        <f>2*29.3*Q344*0.92*(DZ344-V344)</f>
        <v>0</v>
      </c>
      <c r="AD344">
        <f>2*0.95*5.67E-8*(((DZ344+$B$9)+273)^4-(V344+273)^4)</f>
        <v>0</v>
      </c>
      <c r="AE344">
        <f>T344+AD344+AB344+AC344</f>
        <v>0</v>
      </c>
      <c r="AF344">
        <f>DW344*AT344*(DR344-DQ344*(1000-AT344*DT344)/(1000-AT344*DS344))/(100*DK344)</f>
        <v>0</v>
      </c>
      <c r="AG344">
        <f>1000*DW344*AT344*(DS344-DT344)/(100*DK344*(1000-AT344*DS344))</f>
        <v>0</v>
      </c>
      <c r="AH344">
        <f>(AI344 - AJ344 - DX344*1E3/(8.314*(DZ344+273.15)) * AL344/DW344 * AK344) * DW344/(100*DK344) * (1000 - DT344)/1000</f>
        <v>0</v>
      </c>
      <c r="AI344">
        <v>622.3475974050561</v>
      </c>
      <c r="AJ344">
        <v>601.5649454545454</v>
      </c>
      <c r="AK344">
        <v>3.416297260564306</v>
      </c>
      <c r="AL344">
        <v>67.30913549146528</v>
      </c>
      <c r="AM344">
        <f>(AO344 - AN344 + DX344*1E3/(8.314*(DZ344+273.15)) * AQ344/DW344 * AP344) * DW344/(100*DK344) * 1000/(1000 - AO344)</f>
        <v>0</v>
      </c>
      <c r="AN344">
        <v>23.87745855290171</v>
      </c>
      <c r="AO344">
        <v>24.24698848484848</v>
      </c>
      <c r="AP344">
        <v>-2.8968785785357E-06</v>
      </c>
      <c r="AQ344">
        <v>94.11788988098148</v>
      </c>
      <c r="AR344">
        <v>0</v>
      </c>
      <c r="AS344">
        <v>0</v>
      </c>
      <c r="AT344">
        <f>IF(AR344*$H$15&gt;=AV344,1.0,(AV344/(AV344-AR344*$H$15)))</f>
        <v>0</v>
      </c>
      <c r="AU344">
        <f>(AT344-1)*100</f>
        <v>0</v>
      </c>
      <c r="AV344">
        <f>MAX(0,($B$15+$C$15*EE344)/(1+$D$15*EE344)*DX344/(DZ344+273)*$E$15)</f>
        <v>0</v>
      </c>
      <c r="AW344" t="s">
        <v>429</v>
      </c>
      <c r="AX344" t="s">
        <v>429</v>
      </c>
      <c r="AY344">
        <v>0</v>
      </c>
      <c r="AZ344">
        <v>0</v>
      </c>
      <c r="BA344">
        <f>1-AY344/AZ344</f>
        <v>0</v>
      </c>
      <c r="BB344">
        <v>0</v>
      </c>
      <c r="BC344" t="s">
        <v>429</v>
      </c>
      <c r="BD344" t="s">
        <v>429</v>
      </c>
      <c r="BE344">
        <v>0</v>
      </c>
      <c r="BF344">
        <v>0</v>
      </c>
      <c r="BG344">
        <f>1-BE344/BF344</f>
        <v>0</v>
      </c>
      <c r="BH344">
        <v>0.5</v>
      </c>
      <c r="BI344">
        <f>DH344</f>
        <v>0</v>
      </c>
      <c r="BJ344">
        <f>K344</f>
        <v>0</v>
      </c>
      <c r="BK344">
        <f>BG344*BH344*BI344</f>
        <v>0</v>
      </c>
      <c r="BL344">
        <f>(BJ344-BB344)/BI344</f>
        <v>0</v>
      </c>
      <c r="BM344">
        <f>(AZ344-BF344)/BF344</f>
        <v>0</v>
      </c>
      <c r="BN344">
        <f>AY344/(BA344+AY344/BF344)</f>
        <v>0</v>
      </c>
      <c r="BO344" t="s">
        <v>429</v>
      </c>
      <c r="BP344">
        <v>0</v>
      </c>
      <c r="BQ344">
        <f>IF(BP344&lt;&gt;0, BP344, BN344)</f>
        <v>0</v>
      </c>
      <c r="BR344">
        <f>1-BQ344/BF344</f>
        <v>0</v>
      </c>
      <c r="BS344">
        <f>(BF344-BE344)/(BF344-BQ344)</f>
        <v>0</v>
      </c>
      <c r="BT344">
        <f>(AZ344-BF344)/(AZ344-BQ344)</f>
        <v>0</v>
      </c>
      <c r="BU344">
        <f>(BF344-BE344)/(BF344-AY344)</f>
        <v>0</v>
      </c>
      <c r="BV344">
        <f>(AZ344-BF344)/(AZ344-AY344)</f>
        <v>0</v>
      </c>
      <c r="BW344">
        <f>(BS344*BQ344/BE344)</f>
        <v>0</v>
      </c>
      <c r="BX344">
        <f>(1-BW344)</f>
        <v>0</v>
      </c>
      <c r="DG344">
        <f>$B$13*EF344+$C$13*EG344+$F$13*ER344*(1-EU344)</f>
        <v>0</v>
      </c>
      <c r="DH344">
        <f>DG344*DI344</f>
        <v>0</v>
      </c>
      <c r="DI344">
        <f>($B$13*$D$11+$C$13*$D$11+$F$13*((FE344+EW344)/MAX(FE344+EW344+FF344, 0.1)*$I$11+FF344/MAX(FE344+EW344+FF344, 0.1)*$J$11))/($B$13+$C$13+$F$13)</f>
        <v>0</v>
      </c>
      <c r="DJ344">
        <f>($B$13*$K$11+$C$13*$K$11+$F$13*((FE344+EW344)/MAX(FE344+EW344+FF344, 0.1)*$P$11+FF344/MAX(FE344+EW344+FF344, 0.1)*$Q$11))/($B$13+$C$13+$F$13)</f>
        <v>0</v>
      </c>
      <c r="DK344">
        <v>2.18</v>
      </c>
      <c r="DL344">
        <v>0.5</v>
      </c>
      <c r="DM344" t="s">
        <v>430</v>
      </c>
      <c r="DN344">
        <v>2</v>
      </c>
      <c r="DO344" t="b">
        <v>1</v>
      </c>
      <c r="DP344">
        <v>1679515866</v>
      </c>
      <c r="DQ344">
        <v>563.6028518518519</v>
      </c>
      <c r="DR344">
        <v>593.0650000000001</v>
      </c>
      <c r="DS344">
        <v>24.25332962962963</v>
      </c>
      <c r="DT344">
        <v>23.87831851851852</v>
      </c>
      <c r="DU344">
        <v>564.3918148148148</v>
      </c>
      <c r="DV344">
        <v>23.95522592592593</v>
      </c>
      <c r="DW344">
        <v>500.0086296296296</v>
      </c>
      <c r="DX344">
        <v>89.84991851851854</v>
      </c>
      <c r="DY344">
        <v>0.09996258518518519</v>
      </c>
      <c r="DZ344">
        <v>26.36042962962963</v>
      </c>
      <c r="EA344">
        <v>27.48751851851851</v>
      </c>
      <c r="EB344">
        <v>999.9000000000001</v>
      </c>
      <c r="EC344">
        <v>0</v>
      </c>
      <c r="ED344">
        <v>0</v>
      </c>
      <c r="EE344">
        <v>9983.985185185184</v>
      </c>
      <c r="EF344">
        <v>0</v>
      </c>
      <c r="EG344">
        <v>12.44921481481481</v>
      </c>
      <c r="EH344">
        <v>-29.46214074074075</v>
      </c>
      <c r="EI344">
        <v>577.611851851852</v>
      </c>
      <c r="EJ344">
        <v>607.5728148148147</v>
      </c>
      <c r="EK344">
        <v>0.3750041111111111</v>
      </c>
      <c r="EL344">
        <v>593.0650000000001</v>
      </c>
      <c r="EM344">
        <v>23.87831851851852</v>
      </c>
      <c r="EN344">
        <v>2.179158518518518</v>
      </c>
      <c r="EO344">
        <v>2.145464444444444</v>
      </c>
      <c r="EP344">
        <v>18.80991851851851</v>
      </c>
      <c r="EQ344">
        <v>18.56080740740741</v>
      </c>
      <c r="ER344">
        <v>2000.001111111111</v>
      </c>
      <c r="ES344">
        <v>0.9800063333333334</v>
      </c>
      <c r="ET344">
        <v>0.01999386296296296</v>
      </c>
      <c r="EU344">
        <v>0</v>
      </c>
      <c r="EV344">
        <v>189.423</v>
      </c>
      <c r="EW344">
        <v>5.00078</v>
      </c>
      <c r="EX344">
        <v>3781.66037037037</v>
      </c>
      <c r="EY344">
        <v>16379.67777777778</v>
      </c>
      <c r="EZ344">
        <v>39.40011111111111</v>
      </c>
      <c r="FA344">
        <v>40.14096296296296</v>
      </c>
      <c r="FB344">
        <v>39.95337037037036</v>
      </c>
      <c r="FC344">
        <v>39.88407407407407</v>
      </c>
      <c r="FD344">
        <v>40.53448148148149</v>
      </c>
      <c r="FE344">
        <v>1955.111111111111</v>
      </c>
      <c r="FF344">
        <v>39.89000000000001</v>
      </c>
      <c r="FG344">
        <v>0</v>
      </c>
      <c r="FH344">
        <v>1679515855.6</v>
      </c>
      <c r="FI344">
        <v>0</v>
      </c>
      <c r="FJ344">
        <v>189.45416</v>
      </c>
      <c r="FK344">
        <v>0.4722307628184752</v>
      </c>
      <c r="FL344">
        <v>-4.940769220066552</v>
      </c>
      <c r="FM344">
        <v>3781.6532</v>
      </c>
      <c r="FN344">
        <v>15</v>
      </c>
      <c r="FO344">
        <v>0</v>
      </c>
      <c r="FP344" t="s">
        <v>431</v>
      </c>
      <c r="FQ344">
        <v>1679456443.1</v>
      </c>
      <c r="FR344">
        <v>1679456433.1</v>
      </c>
      <c r="FS344">
        <v>0</v>
      </c>
      <c r="FT344">
        <v>-0.109</v>
      </c>
      <c r="FU344">
        <v>0.019</v>
      </c>
      <c r="FV344">
        <v>-0.823</v>
      </c>
      <c r="FW344">
        <v>0.271</v>
      </c>
      <c r="FX344">
        <v>420</v>
      </c>
      <c r="FY344">
        <v>24</v>
      </c>
      <c r="FZ344">
        <v>0.71</v>
      </c>
      <c r="GA344">
        <v>0.25</v>
      </c>
      <c r="GB344">
        <v>-29.3865575</v>
      </c>
      <c r="GC344">
        <v>-1.131105816135026</v>
      </c>
      <c r="GD344">
        <v>0.1295035923970838</v>
      </c>
      <c r="GE344">
        <v>0</v>
      </c>
      <c r="GF344">
        <v>0.3764157</v>
      </c>
      <c r="GG344">
        <v>-0.02281983489681081</v>
      </c>
      <c r="GH344">
        <v>0.002382836284766534</v>
      </c>
      <c r="GI344">
        <v>1</v>
      </c>
      <c r="GJ344">
        <v>1</v>
      </c>
      <c r="GK344">
        <v>2</v>
      </c>
      <c r="GL344" t="s">
        <v>432</v>
      </c>
      <c r="GM344">
        <v>3.10454</v>
      </c>
      <c r="GN344">
        <v>2.73523</v>
      </c>
      <c r="GO344">
        <v>0.112934</v>
      </c>
      <c r="GP344">
        <v>0.116832</v>
      </c>
      <c r="GQ344">
        <v>0.10887</v>
      </c>
      <c r="GR344">
        <v>0.109064</v>
      </c>
      <c r="GS344">
        <v>22871.3</v>
      </c>
      <c r="GT344">
        <v>22482.8</v>
      </c>
      <c r="GU344">
        <v>26318.8</v>
      </c>
      <c r="GV344">
        <v>25782.4</v>
      </c>
      <c r="GW344">
        <v>37640.8</v>
      </c>
      <c r="GX344">
        <v>35045.7</v>
      </c>
      <c r="GY344">
        <v>46052.6</v>
      </c>
      <c r="GZ344">
        <v>42577.5</v>
      </c>
      <c r="HA344">
        <v>1.92892</v>
      </c>
      <c r="HB344">
        <v>1.97843</v>
      </c>
      <c r="HC344">
        <v>0.134505</v>
      </c>
      <c r="HD344">
        <v>0</v>
      </c>
      <c r="HE344">
        <v>25.282</v>
      </c>
      <c r="HF344">
        <v>999.9</v>
      </c>
      <c r="HG344">
        <v>54.6</v>
      </c>
      <c r="HH344">
        <v>29.3</v>
      </c>
      <c r="HI344">
        <v>24.8648</v>
      </c>
      <c r="HJ344">
        <v>61.0271</v>
      </c>
      <c r="HK344">
        <v>25.3085</v>
      </c>
      <c r="HL344">
        <v>1</v>
      </c>
      <c r="HM344">
        <v>-0.169512</v>
      </c>
      <c r="HN344">
        <v>-0.0757734</v>
      </c>
      <c r="HO344">
        <v>20.2748</v>
      </c>
      <c r="HP344">
        <v>5.21594</v>
      </c>
      <c r="HQ344">
        <v>11.977</v>
      </c>
      <c r="HR344">
        <v>4.9647</v>
      </c>
      <c r="HS344">
        <v>3.2737</v>
      </c>
      <c r="HT344">
        <v>9999</v>
      </c>
      <c r="HU344">
        <v>9999</v>
      </c>
      <c r="HV344">
        <v>9999</v>
      </c>
      <c r="HW344">
        <v>937.6</v>
      </c>
      <c r="HX344">
        <v>1.86416</v>
      </c>
      <c r="HY344">
        <v>1.86011</v>
      </c>
      <c r="HZ344">
        <v>1.85835</v>
      </c>
      <c r="IA344">
        <v>1.85988</v>
      </c>
      <c r="IB344">
        <v>1.85989</v>
      </c>
      <c r="IC344">
        <v>1.85823</v>
      </c>
      <c r="ID344">
        <v>1.8573</v>
      </c>
      <c r="IE344">
        <v>1.85238</v>
      </c>
      <c r="IF344">
        <v>0</v>
      </c>
      <c r="IG344">
        <v>0</v>
      </c>
      <c r="IH344">
        <v>0</v>
      </c>
      <c r="II344">
        <v>0</v>
      </c>
      <c r="IJ344" t="s">
        <v>433</v>
      </c>
      <c r="IK344" t="s">
        <v>434</v>
      </c>
      <c r="IL344" t="s">
        <v>435</v>
      </c>
      <c r="IM344" t="s">
        <v>435</v>
      </c>
      <c r="IN344" t="s">
        <v>435</v>
      </c>
      <c r="IO344" t="s">
        <v>435</v>
      </c>
      <c r="IP344">
        <v>0</v>
      </c>
      <c r="IQ344">
        <v>100</v>
      </c>
      <c r="IR344">
        <v>100</v>
      </c>
      <c r="IS344">
        <v>-0.799</v>
      </c>
      <c r="IT344">
        <v>0.298</v>
      </c>
      <c r="IU344">
        <v>-0.3228139330668147</v>
      </c>
      <c r="IV344">
        <v>-0.001399286051689175</v>
      </c>
      <c r="IW344">
        <v>1.297619083215453E-06</v>
      </c>
      <c r="IX344">
        <v>-4.997941095464379E-10</v>
      </c>
      <c r="IY344">
        <v>-0.005634625857734406</v>
      </c>
      <c r="IZ344">
        <v>-0.003512179546530375</v>
      </c>
      <c r="JA344">
        <v>0.0008073039280847738</v>
      </c>
      <c r="JB344">
        <v>-5.485301315548657E-06</v>
      </c>
      <c r="JC344">
        <v>2</v>
      </c>
      <c r="JD344">
        <v>1997</v>
      </c>
      <c r="JE344">
        <v>1</v>
      </c>
      <c r="JF344">
        <v>25</v>
      </c>
      <c r="JG344">
        <v>990.5</v>
      </c>
      <c r="JH344">
        <v>990.7</v>
      </c>
      <c r="JI344">
        <v>1.5979</v>
      </c>
      <c r="JJ344">
        <v>2.63062</v>
      </c>
      <c r="JK344">
        <v>1.49658</v>
      </c>
      <c r="JL344">
        <v>2.39258</v>
      </c>
      <c r="JM344">
        <v>1.54907</v>
      </c>
      <c r="JN344">
        <v>2.44385</v>
      </c>
      <c r="JO344">
        <v>34.5321</v>
      </c>
      <c r="JP344">
        <v>24.2013</v>
      </c>
      <c r="JQ344">
        <v>18</v>
      </c>
      <c r="JR344">
        <v>488.438</v>
      </c>
      <c r="JS344">
        <v>533.097</v>
      </c>
      <c r="JT344">
        <v>24.8842</v>
      </c>
      <c r="JU344">
        <v>25.2066</v>
      </c>
      <c r="JV344">
        <v>29.9999</v>
      </c>
      <c r="JW344">
        <v>25.32</v>
      </c>
      <c r="JX344">
        <v>25.2788</v>
      </c>
      <c r="JY344">
        <v>32.1639</v>
      </c>
      <c r="JZ344">
        <v>0</v>
      </c>
      <c r="KA344">
        <v>100</v>
      </c>
      <c r="KB344">
        <v>24.8942</v>
      </c>
      <c r="KC344">
        <v>640.528</v>
      </c>
      <c r="KD344">
        <v>24.2935</v>
      </c>
      <c r="KE344">
        <v>100.615</v>
      </c>
      <c r="KF344">
        <v>101.012</v>
      </c>
    </row>
    <row r="345" spans="1:292">
      <c r="A345">
        <v>327</v>
      </c>
      <c r="B345">
        <v>1679515878.5</v>
      </c>
      <c r="C345">
        <v>7291</v>
      </c>
      <c r="D345" t="s">
        <v>1088</v>
      </c>
      <c r="E345" t="s">
        <v>1089</v>
      </c>
      <c r="F345">
        <v>5</v>
      </c>
      <c r="G345" t="s">
        <v>821</v>
      </c>
      <c r="H345">
        <v>1679515870.714286</v>
      </c>
      <c r="I345">
        <f>(J345)/1000</f>
        <v>0</v>
      </c>
      <c r="J345">
        <f>IF(DO345, AM345, AG345)</f>
        <v>0</v>
      </c>
      <c r="K345">
        <f>IF(DO345, AH345, AF345)</f>
        <v>0</v>
      </c>
      <c r="L345">
        <f>DQ345 - IF(AT345&gt;1, K345*DK345*100.0/(AV345*EE345), 0)</f>
        <v>0</v>
      </c>
      <c r="M345">
        <f>((S345-I345/2)*L345-K345)/(S345+I345/2)</f>
        <v>0</v>
      </c>
      <c r="N345">
        <f>M345*(DX345+DY345)/1000.0</f>
        <v>0</v>
      </c>
      <c r="O345">
        <f>(DQ345 - IF(AT345&gt;1, K345*DK345*100.0/(AV345*EE345), 0))*(DX345+DY345)/1000.0</f>
        <v>0</v>
      </c>
      <c r="P345">
        <f>2.0/((1/R345-1/Q345)+SIGN(R345)*SQRT((1/R345-1/Q345)*(1/R345-1/Q345) + 4*DL345/((DL345+1)*(DL345+1))*(2*1/R345*1/Q345-1/Q345*1/Q345)))</f>
        <v>0</v>
      </c>
      <c r="Q345">
        <f>IF(LEFT(DM345,1)&lt;&gt;"0",IF(LEFT(DM345,1)="1",3.0,DN345),$D$5+$E$5*(EE345*DX345/($K$5*1000))+$F$5*(EE345*DX345/($K$5*1000))*MAX(MIN(DK345,$J$5),$I$5)*MAX(MIN(DK345,$J$5),$I$5)+$G$5*MAX(MIN(DK345,$J$5),$I$5)*(EE345*DX345/($K$5*1000))+$H$5*(EE345*DX345/($K$5*1000))*(EE345*DX345/($K$5*1000)))</f>
        <v>0</v>
      </c>
      <c r="R345">
        <f>I345*(1000-(1000*0.61365*exp(17.502*V345/(240.97+V345))/(DX345+DY345)+DS345)/2)/(1000*0.61365*exp(17.502*V345/(240.97+V345))/(DX345+DY345)-DS345)</f>
        <v>0</v>
      </c>
      <c r="S345">
        <f>1/((DL345+1)/(P345/1.6)+1/(Q345/1.37)) + DL345/((DL345+1)/(P345/1.6) + DL345/(Q345/1.37))</f>
        <v>0</v>
      </c>
      <c r="T345">
        <f>(DG345*DJ345)</f>
        <v>0</v>
      </c>
      <c r="U345">
        <f>(DZ345+(T345+2*0.95*5.67E-8*(((DZ345+$B$9)+273)^4-(DZ345+273)^4)-44100*I345)/(1.84*29.3*Q345+8*0.95*5.67E-8*(DZ345+273)^3))</f>
        <v>0</v>
      </c>
      <c r="V345">
        <f>($C$9*EA345+$D$9*EB345+$E$9*U345)</f>
        <v>0</v>
      </c>
      <c r="W345">
        <f>0.61365*exp(17.502*V345/(240.97+V345))</f>
        <v>0</v>
      </c>
      <c r="X345">
        <f>(Y345/Z345*100)</f>
        <v>0</v>
      </c>
      <c r="Y345">
        <f>DS345*(DX345+DY345)/1000</f>
        <v>0</v>
      </c>
      <c r="Z345">
        <f>0.61365*exp(17.502*DZ345/(240.97+DZ345))</f>
        <v>0</v>
      </c>
      <c r="AA345">
        <f>(W345-DS345*(DX345+DY345)/1000)</f>
        <v>0</v>
      </c>
      <c r="AB345">
        <f>(-I345*44100)</f>
        <v>0</v>
      </c>
      <c r="AC345">
        <f>2*29.3*Q345*0.92*(DZ345-V345)</f>
        <v>0</v>
      </c>
      <c r="AD345">
        <f>2*0.95*5.67E-8*(((DZ345+$B$9)+273)^4-(V345+273)^4)</f>
        <v>0</v>
      </c>
      <c r="AE345">
        <f>T345+AD345+AB345+AC345</f>
        <v>0</v>
      </c>
      <c r="AF345">
        <f>DW345*AT345*(DR345-DQ345*(1000-AT345*DT345)/(1000-AT345*DS345))/(100*DK345)</f>
        <v>0</v>
      </c>
      <c r="AG345">
        <f>1000*DW345*AT345*(DS345-DT345)/(100*DK345*(1000-AT345*DS345))</f>
        <v>0</v>
      </c>
      <c r="AH345">
        <f>(AI345 - AJ345 - DX345*1E3/(8.314*(DZ345+273.15)) * AL345/DW345 * AK345) * DW345/(100*DK345) * (1000 - DT345)/1000</f>
        <v>0</v>
      </c>
      <c r="AI345">
        <v>639.5389725114444</v>
      </c>
      <c r="AJ345">
        <v>618.6370787878787</v>
      </c>
      <c r="AK345">
        <v>3.414295543175961</v>
      </c>
      <c r="AL345">
        <v>67.30913549146528</v>
      </c>
      <c r="AM345">
        <f>(AO345 - AN345 + DX345*1E3/(8.314*(DZ345+273.15)) * AQ345/DW345 * AP345) * DW345/(100*DK345) * 1000/(1000 - AO345)</f>
        <v>0</v>
      </c>
      <c r="AN345">
        <v>23.87578619988244</v>
      </c>
      <c r="AO345">
        <v>24.24494</v>
      </c>
      <c r="AP345">
        <v>6.89351381400772E-07</v>
      </c>
      <c r="AQ345">
        <v>94.11788988098148</v>
      </c>
      <c r="AR345">
        <v>0</v>
      </c>
      <c r="AS345">
        <v>0</v>
      </c>
      <c r="AT345">
        <f>IF(AR345*$H$15&gt;=AV345,1.0,(AV345/(AV345-AR345*$H$15)))</f>
        <v>0</v>
      </c>
      <c r="AU345">
        <f>(AT345-1)*100</f>
        <v>0</v>
      </c>
      <c r="AV345">
        <f>MAX(0,($B$15+$C$15*EE345)/(1+$D$15*EE345)*DX345/(DZ345+273)*$E$15)</f>
        <v>0</v>
      </c>
      <c r="AW345" t="s">
        <v>429</v>
      </c>
      <c r="AX345" t="s">
        <v>429</v>
      </c>
      <c r="AY345">
        <v>0</v>
      </c>
      <c r="AZ345">
        <v>0</v>
      </c>
      <c r="BA345">
        <f>1-AY345/AZ345</f>
        <v>0</v>
      </c>
      <c r="BB345">
        <v>0</v>
      </c>
      <c r="BC345" t="s">
        <v>429</v>
      </c>
      <c r="BD345" t="s">
        <v>429</v>
      </c>
      <c r="BE345">
        <v>0</v>
      </c>
      <c r="BF345">
        <v>0</v>
      </c>
      <c r="BG345">
        <f>1-BE345/BF345</f>
        <v>0</v>
      </c>
      <c r="BH345">
        <v>0.5</v>
      </c>
      <c r="BI345">
        <f>DH345</f>
        <v>0</v>
      </c>
      <c r="BJ345">
        <f>K345</f>
        <v>0</v>
      </c>
      <c r="BK345">
        <f>BG345*BH345*BI345</f>
        <v>0</v>
      </c>
      <c r="BL345">
        <f>(BJ345-BB345)/BI345</f>
        <v>0</v>
      </c>
      <c r="BM345">
        <f>(AZ345-BF345)/BF345</f>
        <v>0</v>
      </c>
      <c r="BN345">
        <f>AY345/(BA345+AY345/BF345)</f>
        <v>0</v>
      </c>
      <c r="BO345" t="s">
        <v>429</v>
      </c>
      <c r="BP345">
        <v>0</v>
      </c>
      <c r="BQ345">
        <f>IF(BP345&lt;&gt;0, BP345, BN345)</f>
        <v>0</v>
      </c>
      <c r="BR345">
        <f>1-BQ345/BF345</f>
        <v>0</v>
      </c>
      <c r="BS345">
        <f>(BF345-BE345)/(BF345-BQ345)</f>
        <v>0</v>
      </c>
      <c r="BT345">
        <f>(AZ345-BF345)/(AZ345-BQ345)</f>
        <v>0</v>
      </c>
      <c r="BU345">
        <f>(BF345-BE345)/(BF345-AY345)</f>
        <v>0</v>
      </c>
      <c r="BV345">
        <f>(AZ345-BF345)/(AZ345-AY345)</f>
        <v>0</v>
      </c>
      <c r="BW345">
        <f>(BS345*BQ345/BE345)</f>
        <v>0</v>
      </c>
      <c r="BX345">
        <f>(1-BW345)</f>
        <v>0</v>
      </c>
      <c r="DG345">
        <f>$B$13*EF345+$C$13*EG345+$F$13*ER345*(1-EU345)</f>
        <v>0</v>
      </c>
      <c r="DH345">
        <f>DG345*DI345</f>
        <v>0</v>
      </c>
      <c r="DI345">
        <f>($B$13*$D$11+$C$13*$D$11+$F$13*((FE345+EW345)/MAX(FE345+EW345+FF345, 0.1)*$I$11+FF345/MAX(FE345+EW345+FF345, 0.1)*$J$11))/($B$13+$C$13+$F$13)</f>
        <v>0</v>
      </c>
      <c r="DJ345">
        <f>($B$13*$K$11+$C$13*$K$11+$F$13*((FE345+EW345)/MAX(FE345+EW345+FF345, 0.1)*$P$11+FF345/MAX(FE345+EW345+FF345, 0.1)*$Q$11))/($B$13+$C$13+$F$13)</f>
        <v>0</v>
      </c>
      <c r="DK345">
        <v>2.18</v>
      </c>
      <c r="DL345">
        <v>0.5</v>
      </c>
      <c r="DM345" t="s">
        <v>430</v>
      </c>
      <c r="DN345">
        <v>2</v>
      </c>
      <c r="DO345" t="b">
        <v>1</v>
      </c>
      <c r="DP345">
        <v>1679515870.714286</v>
      </c>
      <c r="DQ345">
        <v>579.3433214285714</v>
      </c>
      <c r="DR345">
        <v>608.86925</v>
      </c>
      <c r="DS345">
        <v>24.25004642857143</v>
      </c>
      <c r="DT345">
        <v>23.87707857142857</v>
      </c>
      <c r="DU345">
        <v>580.1386071428572</v>
      </c>
      <c r="DV345">
        <v>23.95202142857143</v>
      </c>
      <c r="DW345">
        <v>499.9833928571429</v>
      </c>
      <c r="DX345">
        <v>89.85131071428573</v>
      </c>
      <c r="DY345">
        <v>0.099930475</v>
      </c>
      <c r="DZ345">
        <v>26.36400714285714</v>
      </c>
      <c r="EA345">
        <v>27.48776428571428</v>
      </c>
      <c r="EB345">
        <v>999.9000000000002</v>
      </c>
      <c r="EC345">
        <v>0</v>
      </c>
      <c r="ED345">
        <v>0</v>
      </c>
      <c r="EE345">
        <v>9995.403571428573</v>
      </c>
      <c r="EF345">
        <v>0</v>
      </c>
      <c r="EG345">
        <v>12.45160357142857</v>
      </c>
      <c r="EH345">
        <v>-29.52595</v>
      </c>
      <c r="EI345">
        <v>593.7415714285714</v>
      </c>
      <c r="EJ345">
        <v>623.7629285714286</v>
      </c>
      <c r="EK345">
        <v>0.3729649642857143</v>
      </c>
      <c r="EL345">
        <v>608.86925</v>
      </c>
      <c r="EM345">
        <v>23.87707857142857</v>
      </c>
      <c r="EN345">
        <v>2.178898571428571</v>
      </c>
      <c r="EO345">
        <v>2.145386428571429</v>
      </c>
      <c r="EP345">
        <v>18.80801071428571</v>
      </c>
      <c r="EQ345">
        <v>18.560225</v>
      </c>
      <c r="ER345">
        <v>2000.018928571428</v>
      </c>
      <c r="ES345">
        <v>0.980006142857143</v>
      </c>
      <c r="ET345">
        <v>0.01999405357142857</v>
      </c>
      <c r="EU345">
        <v>0</v>
      </c>
      <c r="EV345">
        <v>189.5115</v>
      </c>
      <c r="EW345">
        <v>5.00078</v>
      </c>
      <c r="EX345">
        <v>3781.324285714286</v>
      </c>
      <c r="EY345">
        <v>16379.82142857143</v>
      </c>
      <c r="EZ345">
        <v>39.35010714285714</v>
      </c>
      <c r="FA345">
        <v>40.07796428571429</v>
      </c>
      <c r="FB345">
        <v>39.91264285714285</v>
      </c>
      <c r="FC345">
        <v>39.78539285714285</v>
      </c>
      <c r="FD345">
        <v>40.47514285714285</v>
      </c>
      <c r="FE345">
        <v>1955.128928571429</v>
      </c>
      <c r="FF345">
        <v>39.89000000000001</v>
      </c>
      <c r="FG345">
        <v>0</v>
      </c>
      <c r="FH345">
        <v>1679515861</v>
      </c>
      <c r="FI345">
        <v>0</v>
      </c>
      <c r="FJ345">
        <v>189.5441923076923</v>
      </c>
      <c r="FK345">
        <v>1.158598280011446</v>
      </c>
      <c r="FL345">
        <v>-5.177435858699475</v>
      </c>
      <c r="FM345">
        <v>3781.263846153847</v>
      </c>
      <c r="FN345">
        <v>15</v>
      </c>
      <c r="FO345">
        <v>0</v>
      </c>
      <c r="FP345" t="s">
        <v>431</v>
      </c>
      <c r="FQ345">
        <v>1679456443.1</v>
      </c>
      <c r="FR345">
        <v>1679456433.1</v>
      </c>
      <c r="FS345">
        <v>0</v>
      </c>
      <c r="FT345">
        <v>-0.109</v>
      </c>
      <c r="FU345">
        <v>0.019</v>
      </c>
      <c r="FV345">
        <v>-0.823</v>
      </c>
      <c r="FW345">
        <v>0.271</v>
      </c>
      <c r="FX345">
        <v>420</v>
      </c>
      <c r="FY345">
        <v>24</v>
      </c>
      <c r="FZ345">
        <v>0.71</v>
      </c>
      <c r="GA345">
        <v>0.25</v>
      </c>
      <c r="GB345">
        <v>-29.47131219512195</v>
      </c>
      <c r="GC345">
        <v>-0.7966306620209287</v>
      </c>
      <c r="GD345">
        <v>0.09443717022217306</v>
      </c>
      <c r="GE345">
        <v>0</v>
      </c>
      <c r="GF345">
        <v>0.3744306829268293</v>
      </c>
      <c r="GG345">
        <v>-0.02636531707317059</v>
      </c>
      <c r="GH345">
        <v>0.002708647276814813</v>
      </c>
      <c r="GI345">
        <v>1</v>
      </c>
      <c r="GJ345">
        <v>1</v>
      </c>
      <c r="GK345">
        <v>2</v>
      </c>
      <c r="GL345" t="s">
        <v>432</v>
      </c>
      <c r="GM345">
        <v>3.10474</v>
      </c>
      <c r="GN345">
        <v>2.73542</v>
      </c>
      <c r="GO345">
        <v>0.11517</v>
      </c>
      <c r="GP345">
        <v>0.119036</v>
      </c>
      <c r="GQ345">
        <v>0.108862</v>
      </c>
      <c r="GR345">
        <v>0.109069</v>
      </c>
      <c r="GS345">
        <v>22813.7</v>
      </c>
      <c r="GT345">
        <v>22426.7</v>
      </c>
      <c r="GU345">
        <v>26318.8</v>
      </c>
      <c r="GV345">
        <v>25782.5</v>
      </c>
      <c r="GW345">
        <v>37641.6</v>
      </c>
      <c r="GX345">
        <v>35045.6</v>
      </c>
      <c r="GY345">
        <v>46052.8</v>
      </c>
      <c r="GZ345">
        <v>42577.2</v>
      </c>
      <c r="HA345">
        <v>1.9293</v>
      </c>
      <c r="HB345">
        <v>1.97787</v>
      </c>
      <c r="HC345">
        <v>0.135511</v>
      </c>
      <c r="HD345">
        <v>0</v>
      </c>
      <c r="HE345">
        <v>25.282</v>
      </c>
      <c r="HF345">
        <v>999.9</v>
      </c>
      <c r="HG345">
        <v>54.6</v>
      </c>
      <c r="HH345">
        <v>29.3</v>
      </c>
      <c r="HI345">
        <v>24.8688</v>
      </c>
      <c r="HJ345">
        <v>60.7671</v>
      </c>
      <c r="HK345">
        <v>25.3566</v>
      </c>
      <c r="HL345">
        <v>1</v>
      </c>
      <c r="HM345">
        <v>-0.17</v>
      </c>
      <c r="HN345">
        <v>-0.0810485</v>
      </c>
      <c r="HO345">
        <v>20.2749</v>
      </c>
      <c r="HP345">
        <v>5.21624</v>
      </c>
      <c r="HQ345">
        <v>11.9772</v>
      </c>
      <c r="HR345">
        <v>4.9647</v>
      </c>
      <c r="HS345">
        <v>3.27373</v>
      </c>
      <c r="HT345">
        <v>9999</v>
      </c>
      <c r="HU345">
        <v>9999</v>
      </c>
      <c r="HV345">
        <v>9999</v>
      </c>
      <c r="HW345">
        <v>937.6</v>
      </c>
      <c r="HX345">
        <v>1.86417</v>
      </c>
      <c r="HY345">
        <v>1.86007</v>
      </c>
      <c r="HZ345">
        <v>1.85834</v>
      </c>
      <c r="IA345">
        <v>1.85986</v>
      </c>
      <c r="IB345">
        <v>1.85989</v>
      </c>
      <c r="IC345">
        <v>1.85823</v>
      </c>
      <c r="ID345">
        <v>1.85731</v>
      </c>
      <c r="IE345">
        <v>1.85234</v>
      </c>
      <c r="IF345">
        <v>0</v>
      </c>
      <c r="IG345">
        <v>0</v>
      </c>
      <c r="IH345">
        <v>0</v>
      </c>
      <c r="II345">
        <v>0</v>
      </c>
      <c r="IJ345" t="s">
        <v>433</v>
      </c>
      <c r="IK345" t="s">
        <v>434</v>
      </c>
      <c r="IL345" t="s">
        <v>435</v>
      </c>
      <c r="IM345" t="s">
        <v>435</v>
      </c>
      <c r="IN345" t="s">
        <v>435</v>
      </c>
      <c r="IO345" t="s">
        <v>435</v>
      </c>
      <c r="IP345">
        <v>0</v>
      </c>
      <c r="IQ345">
        <v>100</v>
      </c>
      <c r="IR345">
        <v>100</v>
      </c>
      <c r="IS345">
        <v>-0.806</v>
      </c>
      <c r="IT345">
        <v>0.2979</v>
      </c>
      <c r="IU345">
        <v>-0.3228139330668147</v>
      </c>
      <c r="IV345">
        <v>-0.001399286051689175</v>
      </c>
      <c r="IW345">
        <v>1.297619083215453E-06</v>
      </c>
      <c r="IX345">
        <v>-4.997941095464379E-10</v>
      </c>
      <c r="IY345">
        <v>-0.005634625857734406</v>
      </c>
      <c r="IZ345">
        <v>-0.003512179546530375</v>
      </c>
      <c r="JA345">
        <v>0.0008073039280847738</v>
      </c>
      <c r="JB345">
        <v>-5.485301315548657E-06</v>
      </c>
      <c r="JC345">
        <v>2</v>
      </c>
      <c r="JD345">
        <v>1997</v>
      </c>
      <c r="JE345">
        <v>1</v>
      </c>
      <c r="JF345">
        <v>25</v>
      </c>
      <c r="JG345">
        <v>990.6</v>
      </c>
      <c r="JH345">
        <v>990.8</v>
      </c>
      <c r="JI345">
        <v>1.63086</v>
      </c>
      <c r="JJ345">
        <v>2.63916</v>
      </c>
      <c r="JK345">
        <v>1.49658</v>
      </c>
      <c r="JL345">
        <v>2.39258</v>
      </c>
      <c r="JM345">
        <v>1.54907</v>
      </c>
      <c r="JN345">
        <v>2.34619</v>
      </c>
      <c r="JO345">
        <v>34.5321</v>
      </c>
      <c r="JP345">
        <v>24.1926</v>
      </c>
      <c r="JQ345">
        <v>18</v>
      </c>
      <c r="JR345">
        <v>488.652</v>
      </c>
      <c r="JS345">
        <v>532.703</v>
      </c>
      <c r="JT345">
        <v>24.895</v>
      </c>
      <c r="JU345">
        <v>25.2045</v>
      </c>
      <c r="JV345">
        <v>30</v>
      </c>
      <c r="JW345">
        <v>25.3198</v>
      </c>
      <c r="JX345">
        <v>25.2771</v>
      </c>
      <c r="JY345">
        <v>32.8786</v>
      </c>
      <c r="JZ345">
        <v>0</v>
      </c>
      <c r="KA345">
        <v>100</v>
      </c>
      <c r="KB345">
        <v>24.8996</v>
      </c>
      <c r="KC345">
        <v>660.562</v>
      </c>
      <c r="KD345">
        <v>24.2935</v>
      </c>
      <c r="KE345">
        <v>100.616</v>
      </c>
      <c r="KF345">
        <v>101.012</v>
      </c>
    </row>
    <row r="346" spans="1:292">
      <c r="A346">
        <v>328</v>
      </c>
      <c r="B346">
        <v>1679515883.5</v>
      </c>
      <c r="C346">
        <v>7296</v>
      </c>
      <c r="D346" t="s">
        <v>1090</v>
      </c>
      <c r="E346" t="s">
        <v>1091</v>
      </c>
      <c r="F346">
        <v>5</v>
      </c>
      <c r="G346" t="s">
        <v>821</v>
      </c>
      <c r="H346">
        <v>1679515876</v>
      </c>
      <c r="I346">
        <f>(J346)/1000</f>
        <v>0</v>
      </c>
      <c r="J346">
        <f>IF(DO346, AM346, AG346)</f>
        <v>0</v>
      </c>
      <c r="K346">
        <f>IF(DO346, AH346, AF346)</f>
        <v>0</v>
      </c>
      <c r="L346">
        <f>DQ346 - IF(AT346&gt;1, K346*DK346*100.0/(AV346*EE346), 0)</f>
        <v>0</v>
      </c>
      <c r="M346">
        <f>((S346-I346/2)*L346-K346)/(S346+I346/2)</f>
        <v>0</v>
      </c>
      <c r="N346">
        <f>M346*(DX346+DY346)/1000.0</f>
        <v>0</v>
      </c>
      <c r="O346">
        <f>(DQ346 - IF(AT346&gt;1, K346*DK346*100.0/(AV346*EE346), 0))*(DX346+DY346)/1000.0</f>
        <v>0</v>
      </c>
      <c r="P346">
        <f>2.0/((1/R346-1/Q346)+SIGN(R346)*SQRT((1/R346-1/Q346)*(1/R346-1/Q346) + 4*DL346/((DL346+1)*(DL346+1))*(2*1/R346*1/Q346-1/Q346*1/Q346)))</f>
        <v>0</v>
      </c>
      <c r="Q346">
        <f>IF(LEFT(DM346,1)&lt;&gt;"0",IF(LEFT(DM346,1)="1",3.0,DN346),$D$5+$E$5*(EE346*DX346/($K$5*1000))+$F$5*(EE346*DX346/($K$5*1000))*MAX(MIN(DK346,$J$5),$I$5)*MAX(MIN(DK346,$J$5),$I$5)+$G$5*MAX(MIN(DK346,$J$5),$I$5)*(EE346*DX346/($K$5*1000))+$H$5*(EE346*DX346/($K$5*1000))*(EE346*DX346/($K$5*1000)))</f>
        <v>0</v>
      </c>
      <c r="R346">
        <f>I346*(1000-(1000*0.61365*exp(17.502*V346/(240.97+V346))/(DX346+DY346)+DS346)/2)/(1000*0.61365*exp(17.502*V346/(240.97+V346))/(DX346+DY346)-DS346)</f>
        <v>0</v>
      </c>
      <c r="S346">
        <f>1/((DL346+1)/(P346/1.6)+1/(Q346/1.37)) + DL346/((DL346+1)/(P346/1.6) + DL346/(Q346/1.37))</f>
        <v>0</v>
      </c>
      <c r="T346">
        <f>(DG346*DJ346)</f>
        <v>0</v>
      </c>
      <c r="U346">
        <f>(DZ346+(T346+2*0.95*5.67E-8*(((DZ346+$B$9)+273)^4-(DZ346+273)^4)-44100*I346)/(1.84*29.3*Q346+8*0.95*5.67E-8*(DZ346+273)^3))</f>
        <v>0</v>
      </c>
      <c r="V346">
        <f>($C$9*EA346+$D$9*EB346+$E$9*U346)</f>
        <v>0</v>
      </c>
      <c r="W346">
        <f>0.61365*exp(17.502*V346/(240.97+V346))</f>
        <v>0</v>
      </c>
      <c r="X346">
        <f>(Y346/Z346*100)</f>
        <v>0</v>
      </c>
      <c r="Y346">
        <f>DS346*(DX346+DY346)/1000</f>
        <v>0</v>
      </c>
      <c r="Z346">
        <f>0.61365*exp(17.502*DZ346/(240.97+DZ346))</f>
        <v>0</v>
      </c>
      <c r="AA346">
        <f>(W346-DS346*(DX346+DY346)/1000)</f>
        <v>0</v>
      </c>
      <c r="AB346">
        <f>(-I346*44100)</f>
        <v>0</v>
      </c>
      <c r="AC346">
        <f>2*29.3*Q346*0.92*(DZ346-V346)</f>
        <v>0</v>
      </c>
      <c r="AD346">
        <f>2*0.95*5.67E-8*(((DZ346+$B$9)+273)^4-(V346+273)^4)</f>
        <v>0</v>
      </c>
      <c r="AE346">
        <f>T346+AD346+AB346+AC346</f>
        <v>0</v>
      </c>
      <c r="AF346">
        <f>DW346*AT346*(DR346-DQ346*(1000-AT346*DT346)/(1000-AT346*DS346))/(100*DK346)</f>
        <v>0</v>
      </c>
      <c r="AG346">
        <f>1000*DW346*AT346*(DS346-DT346)/(100*DK346*(1000-AT346*DS346))</f>
        <v>0</v>
      </c>
      <c r="AH346">
        <f>(AI346 - AJ346 - DX346*1E3/(8.314*(DZ346+273.15)) * AL346/DW346 * AK346) * DW346/(100*DK346) * (1000 - DT346)/1000</f>
        <v>0</v>
      </c>
      <c r="AI346">
        <v>656.8740309711087</v>
      </c>
      <c r="AJ346">
        <v>635.777224242424</v>
      </c>
      <c r="AK346">
        <v>3.421971074957298</v>
      </c>
      <c r="AL346">
        <v>67.30913549146528</v>
      </c>
      <c r="AM346">
        <f>(AO346 - AN346 + DX346*1E3/(8.314*(DZ346+273.15)) * AQ346/DW346 * AP346) * DW346/(100*DK346) * 1000/(1000 - AO346)</f>
        <v>0</v>
      </c>
      <c r="AN346">
        <v>23.87541792378934</v>
      </c>
      <c r="AO346">
        <v>24.24277212121211</v>
      </c>
      <c r="AP346">
        <v>-9.22839141209527E-07</v>
      </c>
      <c r="AQ346">
        <v>94.11788988098148</v>
      </c>
      <c r="AR346">
        <v>0</v>
      </c>
      <c r="AS346">
        <v>0</v>
      </c>
      <c r="AT346">
        <f>IF(AR346*$H$15&gt;=AV346,1.0,(AV346/(AV346-AR346*$H$15)))</f>
        <v>0</v>
      </c>
      <c r="AU346">
        <f>(AT346-1)*100</f>
        <v>0</v>
      </c>
      <c r="AV346">
        <f>MAX(0,($B$15+$C$15*EE346)/(1+$D$15*EE346)*DX346/(DZ346+273)*$E$15)</f>
        <v>0</v>
      </c>
      <c r="AW346" t="s">
        <v>429</v>
      </c>
      <c r="AX346" t="s">
        <v>429</v>
      </c>
      <c r="AY346">
        <v>0</v>
      </c>
      <c r="AZ346">
        <v>0</v>
      </c>
      <c r="BA346">
        <f>1-AY346/AZ346</f>
        <v>0</v>
      </c>
      <c r="BB346">
        <v>0</v>
      </c>
      <c r="BC346" t="s">
        <v>429</v>
      </c>
      <c r="BD346" t="s">
        <v>429</v>
      </c>
      <c r="BE346">
        <v>0</v>
      </c>
      <c r="BF346">
        <v>0</v>
      </c>
      <c r="BG346">
        <f>1-BE346/BF346</f>
        <v>0</v>
      </c>
      <c r="BH346">
        <v>0.5</v>
      </c>
      <c r="BI346">
        <f>DH346</f>
        <v>0</v>
      </c>
      <c r="BJ346">
        <f>K346</f>
        <v>0</v>
      </c>
      <c r="BK346">
        <f>BG346*BH346*BI346</f>
        <v>0</v>
      </c>
      <c r="BL346">
        <f>(BJ346-BB346)/BI346</f>
        <v>0</v>
      </c>
      <c r="BM346">
        <f>(AZ346-BF346)/BF346</f>
        <v>0</v>
      </c>
      <c r="BN346">
        <f>AY346/(BA346+AY346/BF346)</f>
        <v>0</v>
      </c>
      <c r="BO346" t="s">
        <v>429</v>
      </c>
      <c r="BP346">
        <v>0</v>
      </c>
      <c r="BQ346">
        <f>IF(BP346&lt;&gt;0, BP346, BN346)</f>
        <v>0</v>
      </c>
      <c r="BR346">
        <f>1-BQ346/BF346</f>
        <v>0</v>
      </c>
      <c r="BS346">
        <f>(BF346-BE346)/(BF346-BQ346)</f>
        <v>0</v>
      </c>
      <c r="BT346">
        <f>(AZ346-BF346)/(AZ346-BQ346)</f>
        <v>0</v>
      </c>
      <c r="BU346">
        <f>(BF346-BE346)/(BF346-AY346)</f>
        <v>0</v>
      </c>
      <c r="BV346">
        <f>(AZ346-BF346)/(AZ346-AY346)</f>
        <v>0</v>
      </c>
      <c r="BW346">
        <f>(BS346*BQ346/BE346)</f>
        <v>0</v>
      </c>
      <c r="BX346">
        <f>(1-BW346)</f>
        <v>0</v>
      </c>
      <c r="DG346">
        <f>$B$13*EF346+$C$13*EG346+$F$13*ER346*(1-EU346)</f>
        <v>0</v>
      </c>
      <c r="DH346">
        <f>DG346*DI346</f>
        <v>0</v>
      </c>
      <c r="DI346">
        <f>($B$13*$D$11+$C$13*$D$11+$F$13*((FE346+EW346)/MAX(FE346+EW346+FF346, 0.1)*$I$11+FF346/MAX(FE346+EW346+FF346, 0.1)*$J$11))/($B$13+$C$13+$F$13)</f>
        <v>0</v>
      </c>
      <c r="DJ346">
        <f>($B$13*$K$11+$C$13*$K$11+$F$13*((FE346+EW346)/MAX(FE346+EW346+FF346, 0.1)*$P$11+FF346/MAX(FE346+EW346+FF346, 0.1)*$Q$11))/($B$13+$C$13+$F$13)</f>
        <v>0</v>
      </c>
      <c r="DK346">
        <v>2.18</v>
      </c>
      <c r="DL346">
        <v>0.5</v>
      </c>
      <c r="DM346" t="s">
        <v>430</v>
      </c>
      <c r="DN346">
        <v>2</v>
      </c>
      <c r="DO346" t="b">
        <v>1</v>
      </c>
      <c r="DP346">
        <v>1679515876</v>
      </c>
      <c r="DQ346">
        <v>596.9872962962962</v>
      </c>
      <c r="DR346">
        <v>626.6005925925926</v>
      </c>
      <c r="DS346">
        <v>24.24637777777777</v>
      </c>
      <c r="DT346">
        <v>23.87608518518518</v>
      </c>
      <c r="DU346">
        <v>597.7895555555556</v>
      </c>
      <c r="DV346">
        <v>23.94845185185185</v>
      </c>
      <c r="DW346">
        <v>499.9834444444444</v>
      </c>
      <c r="DX346">
        <v>89.85255185185186</v>
      </c>
      <c r="DY346">
        <v>0.09991866296296298</v>
      </c>
      <c r="DZ346">
        <v>26.36723333333334</v>
      </c>
      <c r="EA346">
        <v>27.49280740740741</v>
      </c>
      <c r="EB346">
        <v>999.9000000000001</v>
      </c>
      <c r="EC346">
        <v>0</v>
      </c>
      <c r="ED346">
        <v>0</v>
      </c>
      <c r="EE346">
        <v>10004.37740740741</v>
      </c>
      <c r="EF346">
        <v>0</v>
      </c>
      <c r="EG346">
        <v>12.46561481481482</v>
      </c>
      <c r="EH346">
        <v>-29.61332222222222</v>
      </c>
      <c r="EI346">
        <v>611.8217777777778</v>
      </c>
      <c r="EJ346">
        <v>641.9274444444445</v>
      </c>
      <c r="EK346">
        <v>0.3702961481481481</v>
      </c>
      <c r="EL346">
        <v>626.6005925925926</v>
      </c>
      <c r="EM346">
        <v>23.87608518518518</v>
      </c>
      <c r="EN346">
        <v>2.178599629629629</v>
      </c>
      <c r="EO346">
        <v>2.145326666666667</v>
      </c>
      <c r="EP346">
        <v>18.80581481481482</v>
      </c>
      <c r="EQ346">
        <v>18.55979259259259</v>
      </c>
      <c r="ER346">
        <v>2000.012592592592</v>
      </c>
      <c r="ES346">
        <v>0.9800056666666666</v>
      </c>
      <c r="ET346">
        <v>0.01999452962962963</v>
      </c>
      <c r="EU346">
        <v>0</v>
      </c>
      <c r="EV346">
        <v>189.530037037037</v>
      </c>
      <c r="EW346">
        <v>5.00078</v>
      </c>
      <c r="EX346">
        <v>3780.901111111112</v>
      </c>
      <c r="EY346">
        <v>16379.75925925926</v>
      </c>
      <c r="EZ346">
        <v>39.30292592592593</v>
      </c>
      <c r="FA346">
        <v>40.02062962962962</v>
      </c>
      <c r="FB346">
        <v>39.86074074074073</v>
      </c>
      <c r="FC346">
        <v>39.68948148148147</v>
      </c>
      <c r="FD346">
        <v>40.421</v>
      </c>
      <c r="FE346">
        <v>1955.122592592593</v>
      </c>
      <c r="FF346">
        <v>39.89000000000001</v>
      </c>
      <c r="FG346">
        <v>0</v>
      </c>
      <c r="FH346">
        <v>1679515865.8</v>
      </c>
      <c r="FI346">
        <v>0</v>
      </c>
      <c r="FJ346">
        <v>189.5616538461539</v>
      </c>
      <c r="FK346">
        <v>0.1458119596718309</v>
      </c>
      <c r="FL346">
        <v>-4.179145281891671</v>
      </c>
      <c r="FM346">
        <v>3780.88076923077</v>
      </c>
      <c r="FN346">
        <v>15</v>
      </c>
      <c r="FO346">
        <v>0</v>
      </c>
      <c r="FP346" t="s">
        <v>431</v>
      </c>
      <c r="FQ346">
        <v>1679456443.1</v>
      </c>
      <c r="FR346">
        <v>1679456433.1</v>
      </c>
      <c r="FS346">
        <v>0</v>
      </c>
      <c r="FT346">
        <v>-0.109</v>
      </c>
      <c r="FU346">
        <v>0.019</v>
      </c>
      <c r="FV346">
        <v>-0.823</v>
      </c>
      <c r="FW346">
        <v>0.271</v>
      </c>
      <c r="FX346">
        <v>420</v>
      </c>
      <c r="FY346">
        <v>24</v>
      </c>
      <c r="FZ346">
        <v>0.71</v>
      </c>
      <c r="GA346">
        <v>0.25</v>
      </c>
      <c r="GB346">
        <v>-29.57378292682927</v>
      </c>
      <c r="GC346">
        <v>-0.9402418118467714</v>
      </c>
      <c r="GD346">
        <v>0.1112365988693428</v>
      </c>
      <c r="GE346">
        <v>0</v>
      </c>
      <c r="GF346">
        <v>0.3720888780487805</v>
      </c>
      <c r="GG346">
        <v>-0.02959283623693287</v>
      </c>
      <c r="GH346">
        <v>0.003059243156802839</v>
      </c>
      <c r="GI346">
        <v>1</v>
      </c>
      <c r="GJ346">
        <v>1</v>
      </c>
      <c r="GK346">
        <v>2</v>
      </c>
      <c r="GL346" t="s">
        <v>432</v>
      </c>
      <c r="GM346">
        <v>3.10479</v>
      </c>
      <c r="GN346">
        <v>2.73543</v>
      </c>
      <c r="GO346">
        <v>0.11738</v>
      </c>
      <c r="GP346">
        <v>0.121208</v>
      </c>
      <c r="GQ346">
        <v>0.108856</v>
      </c>
      <c r="GR346">
        <v>0.109063</v>
      </c>
      <c r="GS346">
        <v>22757.1</v>
      </c>
      <c r="GT346">
        <v>22371.5</v>
      </c>
      <c r="GU346">
        <v>26319.2</v>
      </c>
      <c r="GV346">
        <v>25782.5</v>
      </c>
      <c r="GW346">
        <v>37642.5</v>
      </c>
      <c r="GX346">
        <v>35046</v>
      </c>
      <c r="GY346">
        <v>46053.3</v>
      </c>
      <c r="GZ346">
        <v>42577.2</v>
      </c>
      <c r="HA346">
        <v>1.92935</v>
      </c>
      <c r="HB346">
        <v>1.97812</v>
      </c>
      <c r="HC346">
        <v>0.135541</v>
      </c>
      <c r="HD346">
        <v>0</v>
      </c>
      <c r="HE346">
        <v>25.2836</v>
      </c>
      <c r="HF346">
        <v>999.9</v>
      </c>
      <c r="HG346">
        <v>54.6</v>
      </c>
      <c r="HH346">
        <v>29.3</v>
      </c>
      <c r="HI346">
        <v>24.8655</v>
      </c>
      <c r="HJ346">
        <v>60.1771</v>
      </c>
      <c r="HK346">
        <v>25.2804</v>
      </c>
      <c r="HL346">
        <v>1</v>
      </c>
      <c r="HM346">
        <v>-0.169962</v>
      </c>
      <c r="HN346">
        <v>-0.0707516</v>
      </c>
      <c r="HO346">
        <v>20.2748</v>
      </c>
      <c r="HP346">
        <v>5.21594</v>
      </c>
      <c r="HQ346">
        <v>11.9766</v>
      </c>
      <c r="HR346">
        <v>4.96475</v>
      </c>
      <c r="HS346">
        <v>3.2737</v>
      </c>
      <c r="HT346">
        <v>9999</v>
      </c>
      <c r="HU346">
        <v>9999</v>
      </c>
      <c r="HV346">
        <v>9999</v>
      </c>
      <c r="HW346">
        <v>937.6</v>
      </c>
      <c r="HX346">
        <v>1.86415</v>
      </c>
      <c r="HY346">
        <v>1.8601</v>
      </c>
      <c r="HZ346">
        <v>1.85835</v>
      </c>
      <c r="IA346">
        <v>1.85987</v>
      </c>
      <c r="IB346">
        <v>1.85989</v>
      </c>
      <c r="IC346">
        <v>1.85822</v>
      </c>
      <c r="ID346">
        <v>1.8573</v>
      </c>
      <c r="IE346">
        <v>1.85236</v>
      </c>
      <c r="IF346">
        <v>0</v>
      </c>
      <c r="IG346">
        <v>0</v>
      </c>
      <c r="IH346">
        <v>0</v>
      </c>
      <c r="II346">
        <v>0</v>
      </c>
      <c r="IJ346" t="s">
        <v>433</v>
      </c>
      <c r="IK346" t="s">
        <v>434</v>
      </c>
      <c r="IL346" t="s">
        <v>435</v>
      </c>
      <c r="IM346" t="s">
        <v>435</v>
      </c>
      <c r="IN346" t="s">
        <v>435</v>
      </c>
      <c r="IO346" t="s">
        <v>435</v>
      </c>
      <c r="IP346">
        <v>0</v>
      </c>
      <c r="IQ346">
        <v>100</v>
      </c>
      <c r="IR346">
        <v>100</v>
      </c>
      <c r="IS346">
        <v>-0.8110000000000001</v>
      </c>
      <c r="IT346">
        <v>0.2978</v>
      </c>
      <c r="IU346">
        <v>-0.3228139330668147</v>
      </c>
      <c r="IV346">
        <v>-0.001399286051689175</v>
      </c>
      <c r="IW346">
        <v>1.297619083215453E-06</v>
      </c>
      <c r="IX346">
        <v>-4.997941095464379E-10</v>
      </c>
      <c r="IY346">
        <v>-0.005634625857734406</v>
      </c>
      <c r="IZ346">
        <v>-0.003512179546530375</v>
      </c>
      <c r="JA346">
        <v>0.0008073039280847738</v>
      </c>
      <c r="JB346">
        <v>-5.485301315548657E-06</v>
      </c>
      <c r="JC346">
        <v>2</v>
      </c>
      <c r="JD346">
        <v>1997</v>
      </c>
      <c r="JE346">
        <v>1</v>
      </c>
      <c r="JF346">
        <v>25</v>
      </c>
      <c r="JG346">
        <v>990.7</v>
      </c>
      <c r="JH346">
        <v>990.8</v>
      </c>
      <c r="JI346">
        <v>1.66748</v>
      </c>
      <c r="JJ346">
        <v>2.63306</v>
      </c>
      <c r="JK346">
        <v>1.49658</v>
      </c>
      <c r="JL346">
        <v>2.39258</v>
      </c>
      <c r="JM346">
        <v>1.54907</v>
      </c>
      <c r="JN346">
        <v>2.41333</v>
      </c>
      <c r="JO346">
        <v>34.5321</v>
      </c>
      <c r="JP346">
        <v>24.2013</v>
      </c>
      <c r="JQ346">
        <v>18</v>
      </c>
      <c r="JR346">
        <v>488.665</v>
      </c>
      <c r="JS346">
        <v>532.869</v>
      </c>
      <c r="JT346">
        <v>24.9016</v>
      </c>
      <c r="JU346">
        <v>25.2045</v>
      </c>
      <c r="JV346">
        <v>30</v>
      </c>
      <c r="JW346">
        <v>25.3179</v>
      </c>
      <c r="JX346">
        <v>25.2766</v>
      </c>
      <c r="JY346">
        <v>33.5326</v>
      </c>
      <c r="JZ346">
        <v>0</v>
      </c>
      <c r="KA346">
        <v>100</v>
      </c>
      <c r="KB346">
        <v>24.9012</v>
      </c>
      <c r="KC346">
        <v>673.933</v>
      </c>
      <c r="KD346">
        <v>24.2935</v>
      </c>
      <c r="KE346">
        <v>100.617</v>
      </c>
      <c r="KF346">
        <v>101.012</v>
      </c>
    </row>
    <row r="347" spans="1:292">
      <c r="A347">
        <v>329</v>
      </c>
      <c r="B347">
        <v>1679515888.5</v>
      </c>
      <c r="C347">
        <v>7301</v>
      </c>
      <c r="D347" t="s">
        <v>1092</v>
      </c>
      <c r="E347" t="s">
        <v>1093</v>
      </c>
      <c r="F347">
        <v>5</v>
      </c>
      <c r="G347" t="s">
        <v>821</v>
      </c>
      <c r="H347">
        <v>1679515880.714286</v>
      </c>
      <c r="I347">
        <f>(J347)/1000</f>
        <v>0</v>
      </c>
      <c r="J347">
        <f>IF(DO347, AM347, AG347)</f>
        <v>0</v>
      </c>
      <c r="K347">
        <f>IF(DO347, AH347, AF347)</f>
        <v>0</v>
      </c>
      <c r="L347">
        <f>DQ347 - IF(AT347&gt;1, K347*DK347*100.0/(AV347*EE347), 0)</f>
        <v>0</v>
      </c>
      <c r="M347">
        <f>((S347-I347/2)*L347-K347)/(S347+I347/2)</f>
        <v>0</v>
      </c>
      <c r="N347">
        <f>M347*(DX347+DY347)/1000.0</f>
        <v>0</v>
      </c>
      <c r="O347">
        <f>(DQ347 - IF(AT347&gt;1, K347*DK347*100.0/(AV347*EE347), 0))*(DX347+DY347)/1000.0</f>
        <v>0</v>
      </c>
      <c r="P347">
        <f>2.0/((1/R347-1/Q347)+SIGN(R347)*SQRT((1/R347-1/Q347)*(1/R347-1/Q347) + 4*DL347/((DL347+1)*(DL347+1))*(2*1/R347*1/Q347-1/Q347*1/Q347)))</f>
        <v>0</v>
      </c>
      <c r="Q347">
        <f>IF(LEFT(DM347,1)&lt;&gt;"0",IF(LEFT(DM347,1)="1",3.0,DN347),$D$5+$E$5*(EE347*DX347/($K$5*1000))+$F$5*(EE347*DX347/($K$5*1000))*MAX(MIN(DK347,$J$5),$I$5)*MAX(MIN(DK347,$J$5),$I$5)+$G$5*MAX(MIN(DK347,$J$5),$I$5)*(EE347*DX347/($K$5*1000))+$H$5*(EE347*DX347/($K$5*1000))*(EE347*DX347/($K$5*1000)))</f>
        <v>0</v>
      </c>
      <c r="R347">
        <f>I347*(1000-(1000*0.61365*exp(17.502*V347/(240.97+V347))/(DX347+DY347)+DS347)/2)/(1000*0.61365*exp(17.502*V347/(240.97+V347))/(DX347+DY347)-DS347)</f>
        <v>0</v>
      </c>
      <c r="S347">
        <f>1/((DL347+1)/(P347/1.6)+1/(Q347/1.37)) + DL347/((DL347+1)/(P347/1.6) + DL347/(Q347/1.37))</f>
        <v>0</v>
      </c>
      <c r="T347">
        <f>(DG347*DJ347)</f>
        <v>0</v>
      </c>
      <c r="U347">
        <f>(DZ347+(T347+2*0.95*5.67E-8*(((DZ347+$B$9)+273)^4-(DZ347+273)^4)-44100*I347)/(1.84*29.3*Q347+8*0.95*5.67E-8*(DZ347+273)^3))</f>
        <v>0</v>
      </c>
      <c r="V347">
        <f>($C$9*EA347+$D$9*EB347+$E$9*U347)</f>
        <v>0</v>
      </c>
      <c r="W347">
        <f>0.61365*exp(17.502*V347/(240.97+V347))</f>
        <v>0</v>
      </c>
      <c r="X347">
        <f>(Y347/Z347*100)</f>
        <v>0</v>
      </c>
      <c r="Y347">
        <f>DS347*(DX347+DY347)/1000</f>
        <v>0</v>
      </c>
      <c r="Z347">
        <f>0.61365*exp(17.502*DZ347/(240.97+DZ347))</f>
        <v>0</v>
      </c>
      <c r="AA347">
        <f>(W347-DS347*(DX347+DY347)/1000)</f>
        <v>0</v>
      </c>
      <c r="AB347">
        <f>(-I347*44100)</f>
        <v>0</v>
      </c>
      <c r="AC347">
        <f>2*29.3*Q347*0.92*(DZ347-V347)</f>
        <v>0</v>
      </c>
      <c r="AD347">
        <f>2*0.95*5.67E-8*(((DZ347+$B$9)+273)^4-(V347+273)^4)</f>
        <v>0</v>
      </c>
      <c r="AE347">
        <f>T347+AD347+AB347+AC347</f>
        <v>0</v>
      </c>
      <c r="AF347">
        <f>DW347*AT347*(DR347-DQ347*(1000-AT347*DT347)/(1000-AT347*DS347))/(100*DK347)</f>
        <v>0</v>
      </c>
      <c r="AG347">
        <f>1000*DW347*AT347*(DS347-DT347)/(100*DK347*(1000-AT347*DS347))</f>
        <v>0</v>
      </c>
      <c r="AH347">
        <f>(AI347 - AJ347 - DX347*1E3/(8.314*(DZ347+273.15)) * AL347/DW347 * AK347) * DW347/(100*DK347) * (1000 - DT347)/1000</f>
        <v>0</v>
      </c>
      <c r="AI347">
        <v>674.0551030701987</v>
      </c>
      <c r="AJ347">
        <v>652.8718606060605</v>
      </c>
      <c r="AK347">
        <v>3.41667907857929</v>
      </c>
      <c r="AL347">
        <v>67.30913549146528</v>
      </c>
      <c r="AM347">
        <f>(AO347 - AN347 + DX347*1E3/(8.314*(DZ347+273.15)) * AQ347/DW347 * AP347) * DW347/(100*DK347) * 1000/(1000 - AO347)</f>
        <v>0</v>
      </c>
      <c r="AN347">
        <v>23.87291982819938</v>
      </c>
      <c r="AO347">
        <v>24.23708848484847</v>
      </c>
      <c r="AP347">
        <v>-4.301719959406581E-06</v>
      </c>
      <c r="AQ347">
        <v>94.11788988098148</v>
      </c>
      <c r="AR347">
        <v>0</v>
      </c>
      <c r="AS347">
        <v>0</v>
      </c>
      <c r="AT347">
        <f>IF(AR347*$H$15&gt;=AV347,1.0,(AV347/(AV347-AR347*$H$15)))</f>
        <v>0</v>
      </c>
      <c r="AU347">
        <f>(AT347-1)*100</f>
        <v>0</v>
      </c>
      <c r="AV347">
        <f>MAX(0,($B$15+$C$15*EE347)/(1+$D$15*EE347)*DX347/(DZ347+273)*$E$15)</f>
        <v>0</v>
      </c>
      <c r="AW347" t="s">
        <v>429</v>
      </c>
      <c r="AX347" t="s">
        <v>429</v>
      </c>
      <c r="AY347">
        <v>0</v>
      </c>
      <c r="AZ347">
        <v>0</v>
      </c>
      <c r="BA347">
        <f>1-AY347/AZ347</f>
        <v>0</v>
      </c>
      <c r="BB347">
        <v>0</v>
      </c>
      <c r="BC347" t="s">
        <v>429</v>
      </c>
      <c r="BD347" t="s">
        <v>429</v>
      </c>
      <c r="BE347">
        <v>0</v>
      </c>
      <c r="BF347">
        <v>0</v>
      </c>
      <c r="BG347">
        <f>1-BE347/BF347</f>
        <v>0</v>
      </c>
      <c r="BH347">
        <v>0.5</v>
      </c>
      <c r="BI347">
        <f>DH347</f>
        <v>0</v>
      </c>
      <c r="BJ347">
        <f>K347</f>
        <v>0</v>
      </c>
      <c r="BK347">
        <f>BG347*BH347*BI347</f>
        <v>0</v>
      </c>
      <c r="BL347">
        <f>(BJ347-BB347)/BI347</f>
        <v>0</v>
      </c>
      <c r="BM347">
        <f>(AZ347-BF347)/BF347</f>
        <v>0</v>
      </c>
      <c r="BN347">
        <f>AY347/(BA347+AY347/BF347)</f>
        <v>0</v>
      </c>
      <c r="BO347" t="s">
        <v>429</v>
      </c>
      <c r="BP347">
        <v>0</v>
      </c>
      <c r="BQ347">
        <f>IF(BP347&lt;&gt;0, BP347, BN347)</f>
        <v>0</v>
      </c>
      <c r="BR347">
        <f>1-BQ347/BF347</f>
        <v>0</v>
      </c>
      <c r="BS347">
        <f>(BF347-BE347)/(BF347-BQ347)</f>
        <v>0</v>
      </c>
      <c r="BT347">
        <f>(AZ347-BF347)/(AZ347-BQ347)</f>
        <v>0</v>
      </c>
      <c r="BU347">
        <f>(BF347-BE347)/(BF347-AY347)</f>
        <v>0</v>
      </c>
      <c r="BV347">
        <f>(AZ347-BF347)/(AZ347-AY347)</f>
        <v>0</v>
      </c>
      <c r="BW347">
        <f>(BS347*BQ347/BE347)</f>
        <v>0</v>
      </c>
      <c r="BX347">
        <f>(1-BW347)</f>
        <v>0</v>
      </c>
      <c r="DG347">
        <f>$B$13*EF347+$C$13*EG347+$F$13*ER347*(1-EU347)</f>
        <v>0</v>
      </c>
      <c r="DH347">
        <f>DG347*DI347</f>
        <v>0</v>
      </c>
      <c r="DI347">
        <f>($B$13*$D$11+$C$13*$D$11+$F$13*((FE347+EW347)/MAX(FE347+EW347+FF347, 0.1)*$I$11+FF347/MAX(FE347+EW347+FF347, 0.1)*$J$11))/($B$13+$C$13+$F$13)</f>
        <v>0</v>
      </c>
      <c r="DJ347">
        <f>($B$13*$K$11+$C$13*$K$11+$F$13*((FE347+EW347)/MAX(FE347+EW347+FF347, 0.1)*$P$11+FF347/MAX(FE347+EW347+FF347, 0.1)*$Q$11))/($B$13+$C$13+$F$13)</f>
        <v>0</v>
      </c>
      <c r="DK347">
        <v>2.18</v>
      </c>
      <c r="DL347">
        <v>0.5</v>
      </c>
      <c r="DM347" t="s">
        <v>430</v>
      </c>
      <c r="DN347">
        <v>2</v>
      </c>
      <c r="DO347" t="b">
        <v>1</v>
      </c>
      <c r="DP347">
        <v>1679515880.714286</v>
      </c>
      <c r="DQ347">
        <v>612.7271428571428</v>
      </c>
      <c r="DR347">
        <v>642.4579642857143</v>
      </c>
      <c r="DS347">
        <v>24.24315357142857</v>
      </c>
      <c r="DT347">
        <v>23.87472857142857</v>
      </c>
      <c r="DU347">
        <v>613.5354285714286</v>
      </c>
      <c r="DV347">
        <v>23.94531071428571</v>
      </c>
      <c r="DW347">
        <v>499.98675</v>
      </c>
      <c r="DX347">
        <v>89.85270714285717</v>
      </c>
      <c r="DY347">
        <v>0.09995033928571427</v>
      </c>
      <c r="DZ347">
        <v>26.36919642857143</v>
      </c>
      <c r="EA347">
        <v>27.49983214285714</v>
      </c>
      <c r="EB347">
        <v>999.9000000000002</v>
      </c>
      <c r="EC347">
        <v>0</v>
      </c>
      <c r="ED347">
        <v>0</v>
      </c>
      <c r="EE347">
        <v>10007.38714285714</v>
      </c>
      <c r="EF347">
        <v>0</v>
      </c>
      <c r="EG347">
        <v>12.47922857142857</v>
      </c>
      <c r="EH347">
        <v>-29.73076428571429</v>
      </c>
      <c r="EI347">
        <v>627.9507142857143</v>
      </c>
      <c r="EJ347">
        <v>658.1716785714285</v>
      </c>
      <c r="EK347">
        <v>0.3684330357142857</v>
      </c>
      <c r="EL347">
        <v>642.4579642857143</v>
      </c>
      <c r="EM347">
        <v>23.87472857142857</v>
      </c>
      <c r="EN347">
        <v>2.178313571428572</v>
      </c>
      <c r="EO347">
        <v>2.145208928571429</v>
      </c>
      <c r="EP347">
        <v>18.80371785714286</v>
      </c>
      <c r="EQ347">
        <v>18.55890714285714</v>
      </c>
      <c r="ER347">
        <v>2000.009642857143</v>
      </c>
      <c r="ES347">
        <v>0.9800053928571428</v>
      </c>
      <c r="ET347">
        <v>0.01999480357142857</v>
      </c>
      <c r="EU347">
        <v>0</v>
      </c>
      <c r="EV347">
        <v>189.5817142857143</v>
      </c>
      <c r="EW347">
        <v>5.00078</v>
      </c>
      <c r="EX347">
        <v>3780.611785714285</v>
      </c>
      <c r="EY347">
        <v>16379.72857142857</v>
      </c>
      <c r="EZ347">
        <v>39.24971428571428</v>
      </c>
      <c r="FA347">
        <v>39.97075</v>
      </c>
      <c r="FB347">
        <v>39.81882142857142</v>
      </c>
      <c r="FC347">
        <v>39.60460714285715</v>
      </c>
      <c r="FD347">
        <v>40.3770357142857</v>
      </c>
      <c r="FE347">
        <v>1955.119642857143</v>
      </c>
      <c r="FF347">
        <v>39.89000000000001</v>
      </c>
      <c r="FG347">
        <v>0</v>
      </c>
      <c r="FH347">
        <v>1679515871.2</v>
      </c>
      <c r="FI347">
        <v>0</v>
      </c>
      <c r="FJ347">
        <v>189.58388</v>
      </c>
      <c r="FK347">
        <v>-0.1359230716407407</v>
      </c>
      <c r="FL347">
        <v>-1.76923075486149</v>
      </c>
      <c r="FM347">
        <v>3780.6196</v>
      </c>
      <c r="FN347">
        <v>15</v>
      </c>
      <c r="FO347">
        <v>0</v>
      </c>
      <c r="FP347" t="s">
        <v>431</v>
      </c>
      <c r="FQ347">
        <v>1679456443.1</v>
      </c>
      <c r="FR347">
        <v>1679456433.1</v>
      </c>
      <c r="FS347">
        <v>0</v>
      </c>
      <c r="FT347">
        <v>-0.109</v>
      </c>
      <c r="FU347">
        <v>0.019</v>
      </c>
      <c r="FV347">
        <v>-0.823</v>
      </c>
      <c r="FW347">
        <v>0.271</v>
      </c>
      <c r="FX347">
        <v>420</v>
      </c>
      <c r="FY347">
        <v>24</v>
      </c>
      <c r="FZ347">
        <v>0.71</v>
      </c>
      <c r="GA347">
        <v>0.25</v>
      </c>
      <c r="GB347">
        <v>-29.6704225</v>
      </c>
      <c r="GC347">
        <v>-1.537712195121899</v>
      </c>
      <c r="GD347">
        <v>0.1519664576271686</v>
      </c>
      <c r="GE347">
        <v>0</v>
      </c>
      <c r="GF347">
        <v>0.369373275</v>
      </c>
      <c r="GG347">
        <v>-0.02547684427767434</v>
      </c>
      <c r="GH347">
        <v>0.002617448614466961</v>
      </c>
      <c r="GI347">
        <v>1</v>
      </c>
      <c r="GJ347">
        <v>1</v>
      </c>
      <c r="GK347">
        <v>2</v>
      </c>
      <c r="GL347" t="s">
        <v>432</v>
      </c>
      <c r="GM347">
        <v>3.10474</v>
      </c>
      <c r="GN347">
        <v>2.73547</v>
      </c>
      <c r="GO347">
        <v>0.119551</v>
      </c>
      <c r="GP347">
        <v>0.123345</v>
      </c>
      <c r="GQ347">
        <v>0.108836</v>
      </c>
      <c r="GR347">
        <v>0.109053</v>
      </c>
      <c r="GS347">
        <v>22700.9</v>
      </c>
      <c r="GT347">
        <v>22317.2</v>
      </c>
      <c r="GU347">
        <v>26319</v>
      </c>
      <c r="GV347">
        <v>25782.7</v>
      </c>
      <c r="GW347">
        <v>37643.6</v>
      </c>
      <c r="GX347">
        <v>35046.9</v>
      </c>
      <c r="GY347">
        <v>46053.3</v>
      </c>
      <c r="GZ347">
        <v>42577.5</v>
      </c>
      <c r="HA347">
        <v>1.92935</v>
      </c>
      <c r="HB347">
        <v>1.97808</v>
      </c>
      <c r="HC347">
        <v>0.135712</v>
      </c>
      <c r="HD347">
        <v>0</v>
      </c>
      <c r="HE347">
        <v>25.2841</v>
      </c>
      <c r="HF347">
        <v>999.9</v>
      </c>
      <c r="HG347">
        <v>54.6</v>
      </c>
      <c r="HH347">
        <v>29.3</v>
      </c>
      <c r="HI347">
        <v>24.8674</v>
      </c>
      <c r="HJ347">
        <v>60.7571</v>
      </c>
      <c r="HK347">
        <v>25.2444</v>
      </c>
      <c r="HL347">
        <v>1</v>
      </c>
      <c r="HM347">
        <v>-0.169992</v>
      </c>
      <c r="HN347">
        <v>0.00727941</v>
      </c>
      <c r="HO347">
        <v>20.2749</v>
      </c>
      <c r="HP347">
        <v>5.21579</v>
      </c>
      <c r="HQ347">
        <v>11.9775</v>
      </c>
      <c r="HR347">
        <v>4.9648</v>
      </c>
      <c r="HS347">
        <v>3.27373</v>
      </c>
      <c r="HT347">
        <v>9999</v>
      </c>
      <c r="HU347">
        <v>9999</v>
      </c>
      <c r="HV347">
        <v>9999</v>
      </c>
      <c r="HW347">
        <v>937.6</v>
      </c>
      <c r="HX347">
        <v>1.86417</v>
      </c>
      <c r="HY347">
        <v>1.8601</v>
      </c>
      <c r="HZ347">
        <v>1.85833</v>
      </c>
      <c r="IA347">
        <v>1.85989</v>
      </c>
      <c r="IB347">
        <v>1.85989</v>
      </c>
      <c r="IC347">
        <v>1.85823</v>
      </c>
      <c r="ID347">
        <v>1.85731</v>
      </c>
      <c r="IE347">
        <v>1.85232</v>
      </c>
      <c r="IF347">
        <v>0</v>
      </c>
      <c r="IG347">
        <v>0</v>
      </c>
      <c r="IH347">
        <v>0</v>
      </c>
      <c r="II347">
        <v>0</v>
      </c>
      <c r="IJ347" t="s">
        <v>433</v>
      </c>
      <c r="IK347" t="s">
        <v>434</v>
      </c>
      <c r="IL347" t="s">
        <v>435</v>
      </c>
      <c r="IM347" t="s">
        <v>435</v>
      </c>
      <c r="IN347" t="s">
        <v>435</v>
      </c>
      <c r="IO347" t="s">
        <v>435</v>
      </c>
      <c r="IP347">
        <v>0</v>
      </c>
      <c r="IQ347">
        <v>100</v>
      </c>
      <c r="IR347">
        <v>100</v>
      </c>
      <c r="IS347">
        <v>-0.8179999999999999</v>
      </c>
      <c r="IT347">
        <v>0.2977</v>
      </c>
      <c r="IU347">
        <v>-0.3228139330668147</v>
      </c>
      <c r="IV347">
        <v>-0.001399286051689175</v>
      </c>
      <c r="IW347">
        <v>1.297619083215453E-06</v>
      </c>
      <c r="IX347">
        <v>-4.997941095464379E-10</v>
      </c>
      <c r="IY347">
        <v>-0.005634625857734406</v>
      </c>
      <c r="IZ347">
        <v>-0.003512179546530375</v>
      </c>
      <c r="JA347">
        <v>0.0008073039280847738</v>
      </c>
      <c r="JB347">
        <v>-5.485301315548657E-06</v>
      </c>
      <c r="JC347">
        <v>2</v>
      </c>
      <c r="JD347">
        <v>1997</v>
      </c>
      <c r="JE347">
        <v>1</v>
      </c>
      <c r="JF347">
        <v>25</v>
      </c>
      <c r="JG347">
        <v>990.8</v>
      </c>
      <c r="JH347">
        <v>990.9</v>
      </c>
      <c r="JI347">
        <v>1.69922</v>
      </c>
      <c r="JJ347">
        <v>2.63428</v>
      </c>
      <c r="JK347">
        <v>1.49658</v>
      </c>
      <c r="JL347">
        <v>2.39258</v>
      </c>
      <c r="JM347">
        <v>1.54907</v>
      </c>
      <c r="JN347">
        <v>2.30713</v>
      </c>
      <c r="JO347">
        <v>34.5321</v>
      </c>
      <c r="JP347">
        <v>24.1926</v>
      </c>
      <c r="JQ347">
        <v>18</v>
      </c>
      <c r="JR347">
        <v>488.665</v>
      </c>
      <c r="JS347">
        <v>532.821</v>
      </c>
      <c r="JT347">
        <v>24.9021</v>
      </c>
      <c r="JU347">
        <v>25.2024</v>
      </c>
      <c r="JV347">
        <v>30</v>
      </c>
      <c r="JW347">
        <v>25.3178</v>
      </c>
      <c r="JX347">
        <v>25.2751</v>
      </c>
      <c r="JY347">
        <v>34.2451</v>
      </c>
      <c r="JZ347">
        <v>0</v>
      </c>
      <c r="KA347">
        <v>100</v>
      </c>
      <c r="KB347">
        <v>24.8619</v>
      </c>
      <c r="KC347">
        <v>693.968</v>
      </c>
      <c r="KD347">
        <v>24.2935</v>
      </c>
      <c r="KE347">
        <v>100.617</v>
      </c>
      <c r="KF347">
        <v>101.012</v>
      </c>
    </row>
    <row r="348" spans="1:292">
      <c r="A348">
        <v>330</v>
      </c>
      <c r="B348">
        <v>1679515893.5</v>
      </c>
      <c r="C348">
        <v>7306</v>
      </c>
      <c r="D348" t="s">
        <v>1094</v>
      </c>
      <c r="E348" t="s">
        <v>1095</v>
      </c>
      <c r="F348">
        <v>5</v>
      </c>
      <c r="G348" t="s">
        <v>821</v>
      </c>
      <c r="H348">
        <v>1679515886</v>
      </c>
      <c r="I348">
        <f>(J348)/1000</f>
        <v>0</v>
      </c>
      <c r="J348">
        <f>IF(DO348, AM348, AG348)</f>
        <v>0</v>
      </c>
      <c r="K348">
        <f>IF(DO348, AH348, AF348)</f>
        <v>0</v>
      </c>
      <c r="L348">
        <f>DQ348 - IF(AT348&gt;1, K348*DK348*100.0/(AV348*EE348), 0)</f>
        <v>0</v>
      </c>
      <c r="M348">
        <f>((S348-I348/2)*L348-K348)/(S348+I348/2)</f>
        <v>0</v>
      </c>
      <c r="N348">
        <f>M348*(DX348+DY348)/1000.0</f>
        <v>0</v>
      </c>
      <c r="O348">
        <f>(DQ348 - IF(AT348&gt;1, K348*DK348*100.0/(AV348*EE348), 0))*(DX348+DY348)/1000.0</f>
        <v>0</v>
      </c>
      <c r="P348">
        <f>2.0/((1/R348-1/Q348)+SIGN(R348)*SQRT((1/R348-1/Q348)*(1/R348-1/Q348) + 4*DL348/((DL348+1)*(DL348+1))*(2*1/R348*1/Q348-1/Q348*1/Q348)))</f>
        <v>0</v>
      </c>
      <c r="Q348">
        <f>IF(LEFT(DM348,1)&lt;&gt;"0",IF(LEFT(DM348,1)="1",3.0,DN348),$D$5+$E$5*(EE348*DX348/($K$5*1000))+$F$5*(EE348*DX348/($K$5*1000))*MAX(MIN(DK348,$J$5),$I$5)*MAX(MIN(DK348,$J$5),$I$5)+$G$5*MAX(MIN(DK348,$J$5),$I$5)*(EE348*DX348/($K$5*1000))+$H$5*(EE348*DX348/($K$5*1000))*(EE348*DX348/($K$5*1000)))</f>
        <v>0</v>
      </c>
      <c r="R348">
        <f>I348*(1000-(1000*0.61365*exp(17.502*V348/(240.97+V348))/(DX348+DY348)+DS348)/2)/(1000*0.61365*exp(17.502*V348/(240.97+V348))/(DX348+DY348)-DS348)</f>
        <v>0</v>
      </c>
      <c r="S348">
        <f>1/((DL348+1)/(P348/1.6)+1/(Q348/1.37)) + DL348/((DL348+1)/(P348/1.6) + DL348/(Q348/1.37))</f>
        <v>0</v>
      </c>
      <c r="T348">
        <f>(DG348*DJ348)</f>
        <v>0</v>
      </c>
      <c r="U348">
        <f>(DZ348+(T348+2*0.95*5.67E-8*(((DZ348+$B$9)+273)^4-(DZ348+273)^4)-44100*I348)/(1.84*29.3*Q348+8*0.95*5.67E-8*(DZ348+273)^3))</f>
        <v>0</v>
      </c>
      <c r="V348">
        <f>($C$9*EA348+$D$9*EB348+$E$9*U348)</f>
        <v>0</v>
      </c>
      <c r="W348">
        <f>0.61365*exp(17.502*V348/(240.97+V348))</f>
        <v>0</v>
      </c>
      <c r="X348">
        <f>(Y348/Z348*100)</f>
        <v>0</v>
      </c>
      <c r="Y348">
        <f>DS348*(DX348+DY348)/1000</f>
        <v>0</v>
      </c>
      <c r="Z348">
        <f>0.61365*exp(17.502*DZ348/(240.97+DZ348))</f>
        <v>0</v>
      </c>
      <c r="AA348">
        <f>(W348-DS348*(DX348+DY348)/1000)</f>
        <v>0</v>
      </c>
      <c r="AB348">
        <f>(-I348*44100)</f>
        <v>0</v>
      </c>
      <c r="AC348">
        <f>2*29.3*Q348*0.92*(DZ348-V348)</f>
        <v>0</v>
      </c>
      <c r="AD348">
        <f>2*0.95*5.67E-8*(((DZ348+$B$9)+273)^4-(V348+273)^4)</f>
        <v>0</v>
      </c>
      <c r="AE348">
        <f>T348+AD348+AB348+AC348</f>
        <v>0</v>
      </c>
      <c r="AF348">
        <f>DW348*AT348*(DR348-DQ348*(1000-AT348*DT348)/(1000-AT348*DS348))/(100*DK348)</f>
        <v>0</v>
      </c>
      <c r="AG348">
        <f>1000*DW348*AT348*(DS348-DT348)/(100*DK348*(1000-AT348*DS348))</f>
        <v>0</v>
      </c>
      <c r="AH348">
        <f>(AI348 - AJ348 - DX348*1E3/(8.314*(DZ348+273.15)) * AL348/DW348 * AK348) * DW348/(100*DK348) * (1000 - DT348)/1000</f>
        <v>0</v>
      </c>
      <c r="AI348">
        <v>691.2442513867045</v>
      </c>
      <c r="AJ348">
        <v>670.0501333333332</v>
      </c>
      <c r="AK348">
        <v>3.430063114272037</v>
      </c>
      <c r="AL348">
        <v>67.30913549146528</v>
      </c>
      <c r="AM348">
        <f>(AO348 - AN348 + DX348*1E3/(8.314*(DZ348+273.15)) * AQ348/DW348 * AP348) * DW348/(100*DK348) * 1000/(1000 - AO348)</f>
        <v>0</v>
      </c>
      <c r="AN348">
        <v>23.87201661515433</v>
      </c>
      <c r="AO348">
        <v>24.22925393939392</v>
      </c>
      <c r="AP348">
        <v>-5.096346567220228E-06</v>
      </c>
      <c r="AQ348">
        <v>94.11788988098148</v>
      </c>
      <c r="AR348">
        <v>0</v>
      </c>
      <c r="AS348">
        <v>0</v>
      </c>
      <c r="AT348">
        <f>IF(AR348*$H$15&gt;=AV348,1.0,(AV348/(AV348-AR348*$H$15)))</f>
        <v>0</v>
      </c>
      <c r="AU348">
        <f>(AT348-1)*100</f>
        <v>0</v>
      </c>
      <c r="AV348">
        <f>MAX(0,($B$15+$C$15*EE348)/(1+$D$15*EE348)*DX348/(DZ348+273)*$E$15)</f>
        <v>0</v>
      </c>
      <c r="AW348" t="s">
        <v>429</v>
      </c>
      <c r="AX348" t="s">
        <v>429</v>
      </c>
      <c r="AY348">
        <v>0</v>
      </c>
      <c r="AZ348">
        <v>0</v>
      </c>
      <c r="BA348">
        <f>1-AY348/AZ348</f>
        <v>0</v>
      </c>
      <c r="BB348">
        <v>0</v>
      </c>
      <c r="BC348" t="s">
        <v>429</v>
      </c>
      <c r="BD348" t="s">
        <v>429</v>
      </c>
      <c r="BE348">
        <v>0</v>
      </c>
      <c r="BF348">
        <v>0</v>
      </c>
      <c r="BG348">
        <f>1-BE348/BF348</f>
        <v>0</v>
      </c>
      <c r="BH348">
        <v>0.5</v>
      </c>
      <c r="BI348">
        <f>DH348</f>
        <v>0</v>
      </c>
      <c r="BJ348">
        <f>K348</f>
        <v>0</v>
      </c>
      <c r="BK348">
        <f>BG348*BH348*BI348</f>
        <v>0</v>
      </c>
      <c r="BL348">
        <f>(BJ348-BB348)/BI348</f>
        <v>0</v>
      </c>
      <c r="BM348">
        <f>(AZ348-BF348)/BF348</f>
        <v>0</v>
      </c>
      <c r="BN348">
        <f>AY348/(BA348+AY348/BF348)</f>
        <v>0</v>
      </c>
      <c r="BO348" t="s">
        <v>429</v>
      </c>
      <c r="BP348">
        <v>0</v>
      </c>
      <c r="BQ348">
        <f>IF(BP348&lt;&gt;0, BP348, BN348)</f>
        <v>0</v>
      </c>
      <c r="BR348">
        <f>1-BQ348/BF348</f>
        <v>0</v>
      </c>
      <c r="BS348">
        <f>(BF348-BE348)/(BF348-BQ348)</f>
        <v>0</v>
      </c>
      <c r="BT348">
        <f>(AZ348-BF348)/(AZ348-BQ348)</f>
        <v>0</v>
      </c>
      <c r="BU348">
        <f>(BF348-BE348)/(BF348-AY348)</f>
        <v>0</v>
      </c>
      <c r="BV348">
        <f>(AZ348-BF348)/(AZ348-AY348)</f>
        <v>0</v>
      </c>
      <c r="BW348">
        <f>(BS348*BQ348/BE348)</f>
        <v>0</v>
      </c>
      <c r="BX348">
        <f>(1-BW348)</f>
        <v>0</v>
      </c>
      <c r="DG348">
        <f>$B$13*EF348+$C$13*EG348+$F$13*ER348*(1-EU348)</f>
        <v>0</v>
      </c>
      <c r="DH348">
        <f>DG348*DI348</f>
        <v>0</v>
      </c>
      <c r="DI348">
        <f>($B$13*$D$11+$C$13*$D$11+$F$13*((FE348+EW348)/MAX(FE348+EW348+FF348, 0.1)*$I$11+FF348/MAX(FE348+EW348+FF348, 0.1)*$J$11))/($B$13+$C$13+$F$13)</f>
        <v>0</v>
      </c>
      <c r="DJ348">
        <f>($B$13*$K$11+$C$13*$K$11+$F$13*((FE348+EW348)/MAX(FE348+EW348+FF348, 0.1)*$P$11+FF348/MAX(FE348+EW348+FF348, 0.1)*$Q$11))/($B$13+$C$13+$F$13)</f>
        <v>0</v>
      </c>
      <c r="DK348">
        <v>2.18</v>
      </c>
      <c r="DL348">
        <v>0.5</v>
      </c>
      <c r="DM348" t="s">
        <v>430</v>
      </c>
      <c r="DN348">
        <v>2</v>
      </c>
      <c r="DO348" t="b">
        <v>1</v>
      </c>
      <c r="DP348">
        <v>1679515886</v>
      </c>
      <c r="DQ348">
        <v>630.3914444444445</v>
      </c>
      <c r="DR348">
        <v>660.2260740740741</v>
      </c>
      <c r="DS348">
        <v>24.23828518518519</v>
      </c>
      <c r="DT348">
        <v>23.87331481481481</v>
      </c>
      <c r="DU348">
        <v>631.2062222222222</v>
      </c>
      <c r="DV348">
        <v>23.94055925925926</v>
      </c>
      <c r="DW348">
        <v>500.0259259259259</v>
      </c>
      <c r="DX348">
        <v>89.85172962962962</v>
      </c>
      <c r="DY348">
        <v>0.1000793407407407</v>
      </c>
      <c r="DZ348">
        <v>26.36823703703704</v>
      </c>
      <c r="EA348">
        <v>27.50607037037037</v>
      </c>
      <c r="EB348">
        <v>999.9000000000001</v>
      </c>
      <c r="EC348">
        <v>0</v>
      </c>
      <c r="ED348">
        <v>0</v>
      </c>
      <c r="EE348">
        <v>9987.70888888889</v>
      </c>
      <c r="EF348">
        <v>0</v>
      </c>
      <c r="EG348">
        <v>12.49246666666667</v>
      </c>
      <c r="EH348">
        <v>-29.83452222222222</v>
      </c>
      <c r="EI348">
        <v>646.0506296296297</v>
      </c>
      <c r="EJ348">
        <v>676.3732592592592</v>
      </c>
      <c r="EK348">
        <v>0.3649734444444444</v>
      </c>
      <c r="EL348">
        <v>660.2260740740741</v>
      </c>
      <c r="EM348">
        <v>23.87331481481481</v>
      </c>
      <c r="EN348">
        <v>2.177851481481482</v>
      </c>
      <c r="EO348">
        <v>2.145058518518518</v>
      </c>
      <c r="EP348">
        <v>18.80031851851852</v>
      </c>
      <c r="EQ348">
        <v>18.55778148148148</v>
      </c>
      <c r="ER348">
        <v>1999.988148148148</v>
      </c>
      <c r="ES348">
        <v>0.980005</v>
      </c>
      <c r="ET348">
        <v>0.01999518888888889</v>
      </c>
      <c r="EU348">
        <v>0</v>
      </c>
      <c r="EV348">
        <v>189.6084074074074</v>
      </c>
      <c r="EW348">
        <v>5.00078</v>
      </c>
      <c r="EX348">
        <v>3780.407037037037</v>
      </c>
      <c r="EY348">
        <v>16379.55185185185</v>
      </c>
      <c r="EZ348">
        <v>39.21044444444445</v>
      </c>
      <c r="FA348">
        <v>39.92340740740741</v>
      </c>
      <c r="FB348">
        <v>39.77051851851852</v>
      </c>
      <c r="FC348">
        <v>39.53218518518517</v>
      </c>
      <c r="FD348">
        <v>40.32855555555556</v>
      </c>
      <c r="FE348">
        <v>1955.098148148148</v>
      </c>
      <c r="FF348">
        <v>39.89000000000001</v>
      </c>
      <c r="FG348">
        <v>0</v>
      </c>
      <c r="FH348">
        <v>1679515876</v>
      </c>
      <c r="FI348">
        <v>0</v>
      </c>
      <c r="FJ348">
        <v>189.62148</v>
      </c>
      <c r="FK348">
        <v>1.377461535711358</v>
      </c>
      <c r="FL348">
        <v>-1.076153839811469</v>
      </c>
      <c r="FM348">
        <v>3780.4372</v>
      </c>
      <c r="FN348">
        <v>15</v>
      </c>
      <c r="FO348">
        <v>0</v>
      </c>
      <c r="FP348" t="s">
        <v>431</v>
      </c>
      <c r="FQ348">
        <v>1679456443.1</v>
      </c>
      <c r="FR348">
        <v>1679456433.1</v>
      </c>
      <c r="FS348">
        <v>0</v>
      </c>
      <c r="FT348">
        <v>-0.109</v>
      </c>
      <c r="FU348">
        <v>0.019</v>
      </c>
      <c r="FV348">
        <v>-0.823</v>
      </c>
      <c r="FW348">
        <v>0.271</v>
      </c>
      <c r="FX348">
        <v>420</v>
      </c>
      <c r="FY348">
        <v>24</v>
      </c>
      <c r="FZ348">
        <v>0.71</v>
      </c>
      <c r="GA348">
        <v>0.25</v>
      </c>
      <c r="GB348">
        <v>-29.7531625</v>
      </c>
      <c r="GC348">
        <v>-1.2912258911819</v>
      </c>
      <c r="GD348">
        <v>0.1322733130444308</v>
      </c>
      <c r="GE348">
        <v>0</v>
      </c>
      <c r="GF348">
        <v>0.367247575</v>
      </c>
      <c r="GG348">
        <v>-0.03358494934333998</v>
      </c>
      <c r="GH348">
        <v>0.003426067701370622</v>
      </c>
      <c r="GI348">
        <v>1</v>
      </c>
      <c r="GJ348">
        <v>1</v>
      </c>
      <c r="GK348">
        <v>2</v>
      </c>
      <c r="GL348" t="s">
        <v>432</v>
      </c>
      <c r="GM348">
        <v>3.10466</v>
      </c>
      <c r="GN348">
        <v>2.7353</v>
      </c>
      <c r="GO348">
        <v>0.121705</v>
      </c>
      <c r="GP348">
        <v>0.125438</v>
      </c>
      <c r="GQ348">
        <v>0.108812</v>
      </c>
      <c r="GR348">
        <v>0.109051</v>
      </c>
      <c r="GS348">
        <v>22645.6</v>
      </c>
      <c r="GT348">
        <v>22263.9</v>
      </c>
      <c r="GU348">
        <v>26319.2</v>
      </c>
      <c r="GV348">
        <v>25782.6</v>
      </c>
      <c r="GW348">
        <v>37645.2</v>
      </c>
      <c r="GX348">
        <v>35047.5</v>
      </c>
      <c r="GY348">
        <v>46053.7</v>
      </c>
      <c r="GZ348">
        <v>42577.9</v>
      </c>
      <c r="HA348">
        <v>1.92903</v>
      </c>
      <c r="HB348">
        <v>1.97852</v>
      </c>
      <c r="HC348">
        <v>0.136226</v>
      </c>
      <c r="HD348">
        <v>0</v>
      </c>
      <c r="HE348">
        <v>25.2831</v>
      </c>
      <c r="HF348">
        <v>999.9</v>
      </c>
      <c r="HG348">
        <v>54.6</v>
      </c>
      <c r="HH348">
        <v>29.3</v>
      </c>
      <c r="HI348">
        <v>24.8695</v>
      </c>
      <c r="HJ348">
        <v>61.0671</v>
      </c>
      <c r="HK348">
        <v>25.3526</v>
      </c>
      <c r="HL348">
        <v>1</v>
      </c>
      <c r="HM348">
        <v>-0.170046</v>
      </c>
      <c r="HN348">
        <v>0.0662908</v>
      </c>
      <c r="HO348">
        <v>20.2748</v>
      </c>
      <c r="HP348">
        <v>5.21549</v>
      </c>
      <c r="HQ348">
        <v>11.9778</v>
      </c>
      <c r="HR348">
        <v>4.96455</v>
      </c>
      <c r="HS348">
        <v>3.2739</v>
      </c>
      <c r="HT348">
        <v>9999</v>
      </c>
      <c r="HU348">
        <v>9999</v>
      </c>
      <c r="HV348">
        <v>9999</v>
      </c>
      <c r="HW348">
        <v>937.6</v>
      </c>
      <c r="HX348">
        <v>1.86417</v>
      </c>
      <c r="HY348">
        <v>1.86009</v>
      </c>
      <c r="HZ348">
        <v>1.85831</v>
      </c>
      <c r="IA348">
        <v>1.85988</v>
      </c>
      <c r="IB348">
        <v>1.85989</v>
      </c>
      <c r="IC348">
        <v>1.85823</v>
      </c>
      <c r="ID348">
        <v>1.85731</v>
      </c>
      <c r="IE348">
        <v>1.85232</v>
      </c>
      <c r="IF348">
        <v>0</v>
      </c>
      <c r="IG348">
        <v>0</v>
      </c>
      <c r="IH348">
        <v>0</v>
      </c>
      <c r="II348">
        <v>0</v>
      </c>
      <c r="IJ348" t="s">
        <v>433</v>
      </c>
      <c r="IK348" t="s">
        <v>434</v>
      </c>
      <c r="IL348" t="s">
        <v>435</v>
      </c>
      <c r="IM348" t="s">
        <v>435</v>
      </c>
      <c r="IN348" t="s">
        <v>435</v>
      </c>
      <c r="IO348" t="s">
        <v>435</v>
      </c>
      <c r="IP348">
        <v>0</v>
      </c>
      <c r="IQ348">
        <v>100</v>
      </c>
      <c r="IR348">
        <v>100</v>
      </c>
      <c r="IS348">
        <v>-0.824</v>
      </c>
      <c r="IT348">
        <v>0.2975</v>
      </c>
      <c r="IU348">
        <v>-0.3228139330668147</v>
      </c>
      <c r="IV348">
        <v>-0.001399286051689175</v>
      </c>
      <c r="IW348">
        <v>1.297619083215453E-06</v>
      </c>
      <c r="IX348">
        <v>-4.997941095464379E-10</v>
      </c>
      <c r="IY348">
        <v>-0.005634625857734406</v>
      </c>
      <c r="IZ348">
        <v>-0.003512179546530375</v>
      </c>
      <c r="JA348">
        <v>0.0008073039280847738</v>
      </c>
      <c r="JB348">
        <v>-5.485301315548657E-06</v>
      </c>
      <c r="JC348">
        <v>2</v>
      </c>
      <c r="JD348">
        <v>1997</v>
      </c>
      <c r="JE348">
        <v>1</v>
      </c>
      <c r="JF348">
        <v>25</v>
      </c>
      <c r="JG348">
        <v>990.8</v>
      </c>
      <c r="JH348">
        <v>991</v>
      </c>
      <c r="JI348">
        <v>1.73462</v>
      </c>
      <c r="JJ348">
        <v>2.62817</v>
      </c>
      <c r="JK348">
        <v>1.49658</v>
      </c>
      <c r="JL348">
        <v>2.39258</v>
      </c>
      <c r="JM348">
        <v>1.54907</v>
      </c>
      <c r="JN348">
        <v>2.42432</v>
      </c>
      <c r="JO348">
        <v>34.5321</v>
      </c>
      <c r="JP348">
        <v>24.2013</v>
      </c>
      <c r="JQ348">
        <v>18</v>
      </c>
      <c r="JR348">
        <v>488.461</v>
      </c>
      <c r="JS348">
        <v>533.124</v>
      </c>
      <c r="JT348">
        <v>24.8666</v>
      </c>
      <c r="JU348">
        <v>25.2024</v>
      </c>
      <c r="JV348">
        <v>30</v>
      </c>
      <c r="JW348">
        <v>25.3158</v>
      </c>
      <c r="JX348">
        <v>25.2745</v>
      </c>
      <c r="JY348">
        <v>34.8952</v>
      </c>
      <c r="JZ348">
        <v>0</v>
      </c>
      <c r="KA348">
        <v>100</v>
      </c>
      <c r="KB348">
        <v>24.8493</v>
      </c>
      <c r="KC348">
        <v>707.329</v>
      </c>
      <c r="KD348">
        <v>24.2935</v>
      </c>
      <c r="KE348">
        <v>100.617</v>
      </c>
      <c r="KF348">
        <v>101.013</v>
      </c>
    </row>
    <row r="349" spans="1:292">
      <c r="A349">
        <v>331</v>
      </c>
      <c r="B349">
        <v>1679515898.5</v>
      </c>
      <c r="C349">
        <v>7311</v>
      </c>
      <c r="D349" t="s">
        <v>1096</v>
      </c>
      <c r="E349" t="s">
        <v>1097</v>
      </c>
      <c r="F349">
        <v>5</v>
      </c>
      <c r="G349" t="s">
        <v>821</v>
      </c>
      <c r="H349">
        <v>1679515890.714286</v>
      </c>
      <c r="I349">
        <f>(J349)/1000</f>
        <v>0</v>
      </c>
      <c r="J349">
        <f>IF(DO349, AM349, AG349)</f>
        <v>0</v>
      </c>
      <c r="K349">
        <f>IF(DO349, AH349, AF349)</f>
        <v>0</v>
      </c>
      <c r="L349">
        <f>DQ349 - IF(AT349&gt;1, K349*DK349*100.0/(AV349*EE349), 0)</f>
        <v>0</v>
      </c>
      <c r="M349">
        <f>((S349-I349/2)*L349-K349)/(S349+I349/2)</f>
        <v>0</v>
      </c>
      <c r="N349">
        <f>M349*(DX349+DY349)/1000.0</f>
        <v>0</v>
      </c>
      <c r="O349">
        <f>(DQ349 - IF(AT349&gt;1, K349*DK349*100.0/(AV349*EE349), 0))*(DX349+DY349)/1000.0</f>
        <v>0</v>
      </c>
      <c r="P349">
        <f>2.0/((1/R349-1/Q349)+SIGN(R349)*SQRT((1/R349-1/Q349)*(1/R349-1/Q349) + 4*DL349/((DL349+1)*(DL349+1))*(2*1/R349*1/Q349-1/Q349*1/Q349)))</f>
        <v>0</v>
      </c>
      <c r="Q349">
        <f>IF(LEFT(DM349,1)&lt;&gt;"0",IF(LEFT(DM349,1)="1",3.0,DN349),$D$5+$E$5*(EE349*DX349/($K$5*1000))+$F$5*(EE349*DX349/($K$5*1000))*MAX(MIN(DK349,$J$5),$I$5)*MAX(MIN(DK349,$J$5),$I$5)+$G$5*MAX(MIN(DK349,$J$5),$I$5)*(EE349*DX349/($K$5*1000))+$H$5*(EE349*DX349/($K$5*1000))*(EE349*DX349/($K$5*1000)))</f>
        <v>0</v>
      </c>
      <c r="R349">
        <f>I349*(1000-(1000*0.61365*exp(17.502*V349/(240.97+V349))/(DX349+DY349)+DS349)/2)/(1000*0.61365*exp(17.502*V349/(240.97+V349))/(DX349+DY349)-DS349)</f>
        <v>0</v>
      </c>
      <c r="S349">
        <f>1/((DL349+1)/(P349/1.6)+1/(Q349/1.37)) + DL349/((DL349+1)/(P349/1.6) + DL349/(Q349/1.37))</f>
        <v>0</v>
      </c>
      <c r="T349">
        <f>(DG349*DJ349)</f>
        <v>0</v>
      </c>
      <c r="U349">
        <f>(DZ349+(T349+2*0.95*5.67E-8*(((DZ349+$B$9)+273)^4-(DZ349+273)^4)-44100*I349)/(1.84*29.3*Q349+8*0.95*5.67E-8*(DZ349+273)^3))</f>
        <v>0</v>
      </c>
      <c r="V349">
        <f>($C$9*EA349+$D$9*EB349+$E$9*U349)</f>
        <v>0</v>
      </c>
      <c r="W349">
        <f>0.61365*exp(17.502*V349/(240.97+V349))</f>
        <v>0</v>
      </c>
      <c r="X349">
        <f>(Y349/Z349*100)</f>
        <v>0</v>
      </c>
      <c r="Y349">
        <f>DS349*(DX349+DY349)/1000</f>
        <v>0</v>
      </c>
      <c r="Z349">
        <f>0.61365*exp(17.502*DZ349/(240.97+DZ349))</f>
        <v>0</v>
      </c>
      <c r="AA349">
        <f>(W349-DS349*(DX349+DY349)/1000)</f>
        <v>0</v>
      </c>
      <c r="AB349">
        <f>(-I349*44100)</f>
        <v>0</v>
      </c>
      <c r="AC349">
        <f>2*29.3*Q349*0.92*(DZ349-V349)</f>
        <v>0</v>
      </c>
      <c r="AD349">
        <f>2*0.95*5.67E-8*(((DZ349+$B$9)+273)^4-(V349+273)^4)</f>
        <v>0</v>
      </c>
      <c r="AE349">
        <f>T349+AD349+AB349+AC349</f>
        <v>0</v>
      </c>
      <c r="AF349">
        <f>DW349*AT349*(DR349-DQ349*(1000-AT349*DT349)/(1000-AT349*DS349))/(100*DK349)</f>
        <v>0</v>
      </c>
      <c r="AG349">
        <f>1000*DW349*AT349*(DS349-DT349)/(100*DK349*(1000-AT349*DS349))</f>
        <v>0</v>
      </c>
      <c r="AH349">
        <f>(AI349 - AJ349 - DX349*1E3/(8.314*(DZ349+273.15)) * AL349/DW349 * AK349) * DW349/(100*DK349) * (1000 - DT349)/1000</f>
        <v>0</v>
      </c>
      <c r="AI349">
        <v>708.2521456537504</v>
      </c>
      <c r="AJ349">
        <v>687.2077636363634</v>
      </c>
      <c r="AK349">
        <v>3.436481339193942</v>
      </c>
      <c r="AL349">
        <v>67.30913549146528</v>
      </c>
      <c r="AM349">
        <f>(AO349 - AN349 + DX349*1E3/(8.314*(DZ349+273.15)) * AQ349/DW349 * AP349) * DW349/(100*DK349) * 1000/(1000 - AO349)</f>
        <v>0</v>
      </c>
      <c r="AN349">
        <v>23.87274660201502</v>
      </c>
      <c r="AO349">
        <v>24.2241</v>
      </c>
      <c r="AP349">
        <v>-2.747099587609584E-06</v>
      </c>
      <c r="AQ349">
        <v>94.11788988098148</v>
      </c>
      <c r="AR349">
        <v>0</v>
      </c>
      <c r="AS349">
        <v>0</v>
      </c>
      <c r="AT349">
        <f>IF(AR349*$H$15&gt;=AV349,1.0,(AV349/(AV349-AR349*$H$15)))</f>
        <v>0</v>
      </c>
      <c r="AU349">
        <f>(AT349-1)*100</f>
        <v>0</v>
      </c>
      <c r="AV349">
        <f>MAX(0,($B$15+$C$15*EE349)/(1+$D$15*EE349)*DX349/(DZ349+273)*$E$15)</f>
        <v>0</v>
      </c>
      <c r="AW349" t="s">
        <v>429</v>
      </c>
      <c r="AX349" t="s">
        <v>429</v>
      </c>
      <c r="AY349">
        <v>0</v>
      </c>
      <c r="AZ349">
        <v>0</v>
      </c>
      <c r="BA349">
        <f>1-AY349/AZ349</f>
        <v>0</v>
      </c>
      <c r="BB349">
        <v>0</v>
      </c>
      <c r="BC349" t="s">
        <v>429</v>
      </c>
      <c r="BD349" t="s">
        <v>429</v>
      </c>
      <c r="BE349">
        <v>0</v>
      </c>
      <c r="BF349">
        <v>0</v>
      </c>
      <c r="BG349">
        <f>1-BE349/BF349</f>
        <v>0</v>
      </c>
      <c r="BH349">
        <v>0.5</v>
      </c>
      <c r="BI349">
        <f>DH349</f>
        <v>0</v>
      </c>
      <c r="BJ349">
        <f>K349</f>
        <v>0</v>
      </c>
      <c r="BK349">
        <f>BG349*BH349*BI349</f>
        <v>0</v>
      </c>
      <c r="BL349">
        <f>(BJ349-BB349)/BI349</f>
        <v>0</v>
      </c>
      <c r="BM349">
        <f>(AZ349-BF349)/BF349</f>
        <v>0</v>
      </c>
      <c r="BN349">
        <f>AY349/(BA349+AY349/BF349)</f>
        <v>0</v>
      </c>
      <c r="BO349" t="s">
        <v>429</v>
      </c>
      <c r="BP349">
        <v>0</v>
      </c>
      <c r="BQ349">
        <f>IF(BP349&lt;&gt;0, BP349, BN349)</f>
        <v>0</v>
      </c>
      <c r="BR349">
        <f>1-BQ349/BF349</f>
        <v>0</v>
      </c>
      <c r="BS349">
        <f>(BF349-BE349)/(BF349-BQ349)</f>
        <v>0</v>
      </c>
      <c r="BT349">
        <f>(AZ349-BF349)/(AZ349-BQ349)</f>
        <v>0</v>
      </c>
      <c r="BU349">
        <f>(BF349-BE349)/(BF349-AY349)</f>
        <v>0</v>
      </c>
      <c r="BV349">
        <f>(AZ349-BF349)/(AZ349-AY349)</f>
        <v>0</v>
      </c>
      <c r="BW349">
        <f>(BS349*BQ349/BE349)</f>
        <v>0</v>
      </c>
      <c r="BX349">
        <f>(1-BW349)</f>
        <v>0</v>
      </c>
      <c r="DG349">
        <f>$B$13*EF349+$C$13*EG349+$F$13*ER349*(1-EU349)</f>
        <v>0</v>
      </c>
      <c r="DH349">
        <f>DG349*DI349</f>
        <v>0</v>
      </c>
      <c r="DI349">
        <f>($B$13*$D$11+$C$13*$D$11+$F$13*((FE349+EW349)/MAX(FE349+EW349+FF349, 0.1)*$I$11+FF349/MAX(FE349+EW349+FF349, 0.1)*$J$11))/($B$13+$C$13+$F$13)</f>
        <v>0</v>
      </c>
      <c r="DJ349">
        <f>($B$13*$K$11+$C$13*$K$11+$F$13*((FE349+EW349)/MAX(FE349+EW349+FF349, 0.1)*$P$11+FF349/MAX(FE349+EW349+FF349, 0.1)*$Q$11))/($B$13+$C$13+$F$13)</f>
        <v>0</v>
      </c>
      <c r="DK349">
        <v>2.18</v>
      </c>
      <c r="DL349">
        <v>0.5</v>
      </c>
      <c r="DM349" t="s">
        <v>430</v>
      </c>
      <c r="DN349">
        <v>2</v>
      </c>
      <c r="DO349" t="b">
        <v>1</v>
      </c>
      <c r="DP349">
        <v>1679515890.714286</v>
      </c>
      <c r="DQ349">
        <v>646.1590714285713</v>
      </c>
      <c r="DR349">
        <v>676.0002857142856</v>
      </c>
      <c r="DS349">
        <v>24.23299642857143</v>
      </c>
      <c r="DT349">
        <v>23.87243571428572</v>
      </c>
      <c r="DU349">
        <v>646.9793928571429</v>
      </c>
      <c r="DV349">
        <v>23.93540714285714</v>
      </c>
      <c r="DW349">
        <v>500.0231428571428</v>
      </c>
      <c r="DX349">
        <v>89.85057500000001</v>
      </c>
      <c r="DY349">
        <v>0.1000030928571428</v>
      </c>
      <c r="DZ349">
        <v>26.36680357142857</v>
      </c>
      <c r="EA349">
        <v>27.51042857142857</v>
      </c>
      <c r="EB349">
        <v>999.9000000000002</v>
      </c>
      <c r="EC349">
        <v>0</v>
      </c>
      <c r="ED349">
        <v>0</v>
      </c>
      <c r="EE349">
        <v>9991.67</v>
      </c>
      <c r="EF349">
        <v>0</v>
      </c>
      <c r="EG349">
        <v>12.49559285714285</v>
      </c>
      <c r="EH349">
        <v>-29.84105714285714</v>
      </c>
      <c r="EI349">
        <v>662.2063928571428</v>
      </c>
      <c r="EJ349">
        <v>692.5326071428572</v>
      </c>
      <c r="EK349">
        <v>0.3605635</v>
      </c>
      <c r="EL349">
        <v>676.0002857142856</v>
      </c>
      <c r="EM349">
        <v>23.87243571428572</v>
      </c>
      <c r="EN349">
        <v>2.1773475</v>
      </c>
      <c r="EO349">
        <v>2.1449525</v>
      </c>
      <c r="EP349">
        <v>18.79662142857143</v>
      </c>
      <c r="EQ349">
        <v>18.55698214285714</v>
      </c>
      <c r="ER349">
        <v>2000.004642857143</v>
      </c>
      <c r="ES349">
        <v>0.9800050714285715</v>
      </c>
      <c r="ET349">
        <v>0.01999512142857143</v>
      </c>
      <c r="EU349">
        <v>0</v>
      </c>
      <c r="EV349">
        <v>189.5902857142857</v>
      </c>
      <c r="EW349">
        <v>5.00078</v>
      </c>
      <c r="EX349">
        <v>3780.406071428571</v>
      </c>
      <c r="EY349">
        <v>16379.69642857143</v>
      </c>
      <c r="EZ349">
        <v>39.16053571428571</v>
      </c>
      <c r="FA349">
        <v>39.87246428571427</v>
      </c>
      <c r="FB349">
        <v>39.76982142857143</v>
      </c>
      <c r="FC349">
        <v>39.45967857142858</v>
      </c>
      <c r="FD349">
        <v>40.29446428571428</v>
      </c>
      <c r="FE349">
        <v>1955.114642857143</v>
      </c>
      <c r="FF349">
        <v>39.89000000000001</v>
      </c>
      <c r="FG349">
        <v>0</v>
      </c>
      <c r="FH349">
        <v>1679515880.8</v>
      </c>
      <c r="FI349">
        <v>0</v>
      </c>
      <c r="FJ349">
        <v>189.60024</v>
      </c>
      <c r="FK349">
        <v>-0.547692297243729</v>
      </c>
      <c r="FL349">
        <v>0.04153846930691567</v>
      </c>
      <c r="FM349">
        <v>3780.4364</v>
      </c>
      <c r="FN349">
        <v>15</v>
      </c>
      <c r="FO349">
        <v>0</v>
      </c>
      <c r="FP349" t="s">
        <v>431</v>
      </c>
      <c r="FQ349">
        <v>1679456443.1</v>
      </c>
      <c r="FR349">
        <v>1679456433.1</v>
      </c>
      <c r="FS349">
        <v>0</v>
      </c>
      <c r="FT349">
        <v>-0.109</v>
      </c>
      <c r="FU349">
        <v>0.019</v>
      </c>
      <c r="FV349">
        <v>-0.823</v>
      </c>
      <c r="FW349">
        <v>0.271</v>
      </c>
      <c r="FX349">
        <v>420</v>
      </c>
      <c r="FY349">
        <v>24</v>
      </c>
      <c r="FZ349">
        <v>0.71</v>
      </c>
      <c r="GA349">
        <v>0.25</v>
      </c>
      <c r="GB349">
        <v>-29.821285</v>
      </c>
      <c r="GC349">
        <v>-0.177266791744798</v>
      </c>
      <c r="GD349">
        <v>0.05845627660910345</v>
      </c>
      <c r="GE349">
        <v>0</v>
      </c>
      <c r="GF349">
        <v>0.36243085</v>
      </c>
      <c r="GG349">
        <v>-0.05476005253283397</v>
      </c>
      <c r="GH349">
        <v>0.005512562741366303</v>
      </c>
      <c r="GI349">
        <v>1</v>
      </c>
      <c r="GJ349">
        <v>1</v>
      </c>
      <c r="GK349">
        <v>2</v>
      </c>
      <c r="GL349" t="s">
        <v>432</v>
      </c>
      <c r="GM349">
        <v>3.1046</v>
      </c>
      <c r="GN349">
        <v>2.73523</v>
      </c>
      <c r="GO349">
        <v>0.123837</v>
      </c>
      <c r="GP349">
        <v>0.127534</v>
      </c>
      <c r="GQ349">
        <v>0.108794</v>
      </c>
      <c r="GR349">
        <v>0.109048</v>
      </c>
      <c r="GS349">
        <v>22591.1</v>
      </c>
      <c r="GT349">
        <v>22210.7</v>
      </c>
      <c r="GU349">
        <v>26319.7</v>
      </c>
      <c r="GV349">
        <v>25782.8</v>
      </c>
      <c r="GW349">
        <v>37646.5</v>
      </c>
      <c r="GX349">
        <v>35047.7</v>
      </c>
      <c r="GY349">
        <v>46054</v>
      </c>
      <c r="GZ349">
        <v>42577.7</v>
      </c>
      <c r="HA349">
        <v>1.92885</v>
      </c>
      <c r="HB349">
        <v>1.97882</v>
      </c>
      <c r="HC349">
        <v>0.135973</v>
      </c>
      <c r="HD349">
        <v>0</v>
      </c>
      <c r="HE349">
        <v>25.28</v>
      </c>
      <c r="HF349">
        <v>999.9</v>
      </c>
      <c r="HG349">
        <v>54.6</v>
      </c>
      <c r="HH349">
        <v>29.3</v>
      </c>
      <c r="HI349">
        <v>24.8695</v>
      </c>
      <c r="HJ349">
        <v>60.2071</v>
      </c>
      <c r="HK349">
        <v>25.2364</v>
      </c>
      <c r="HL349">
        <v>1</v>
      </c>
      <c r="HM349">
        <v>-0.170097</v>
      </c>
      <c r="HN349">
        <v>0.062323</v>
      </c>
      <c r="HO349">
        <v>20.2749</v>
      </c>
      <c r="HP349">
        <v>5.21594</v>
      </c>
      <c r="HQ349">
        <v>11.9779</v>
      </c>
      <c r="HR349">
        <v>4.96465</v>
      </c>
      <c r="HS349">
        <v>3.2738</v>
      </c>
      <c r="HT349">
        <v>9999</v>
      </c>
      <c r="HU349">
        <v>9999</v>
      </c>
      <c r="HV349">
        <v>9999</v>
      </c>
      <c r="HW349">
        <v>937.6</v>
      </c>
      <c r="HX349">
        <v>1.86416</v>
      </c>
      <c r="HY349">
        <v>1.86009</v>
      </c>
      <c r="HZ349">
        <v>1.85833</v>
      </c>
      <c r="IA349">
        <v>1.85989</v>
      </c>
      <c r="IB349">
        <v>1.85989</v>
      </c>
      <c r="IC349">
        <v>1.85823</v>
      </c>
      <c r="ID349">
        <v>1.85731</v>
      </c>
      <c r="IE349">
        <v>1.85237</v>
      </c>
      <c r="IF349">
        <v>0</v>
      </c>
      <c r="IG349">
        <v>0</v>
      </c>
      <c r="IH349">
        <v>0</v>
      </c>
      <c r="II349">
        <v>0</v>
      </c>
      <c r="IJ349" t="s">
        <v>433</v>
      </c>
      <c r="IK349" t="s">
        <v>434</v>
      </c>
      <c r="IL349" t="s">
        <v>435</v>
      </c>
      <c r="IM349" t="s">
        <v>435</v>
      </c>
      <c r="IN349" t="s">
        <v>435</v>
      </c>
      <c r="IO349" t="s">
        <v>435</v>
      </c>
      <c r="IP349">
        <v>0</v>
      </c>
      <c r="IQ349">
        <v>100</v>
      </c>
      <c r="IR349">
        <v>100</v>
      </c>
      <c r="IS349">
        <v>-0.829</v>
      </c>
      <c r="IT349">
        <v>0.2974</v>
      </c>
      <c r="IU349">
        <v>-0.3228139330668147</v>
      </c>
      <c r="IV349">
        <v>-0.001399286051689175</v>
      </c>
      <c r="IW349">
        <v>1.297619083215453E-06</v>
      </c>
      <c r="IX349">
        <v>-4.997941095464379E-10</v>
      </c>
      <c r="IY349">
        <v>-0.005634625857734406</v>
      </c>
      <c r="IZ349">
        <v>-0.003512179546530375</v>
      </c>
      <c r="JA349">
        <v>0.0008073039280847738</v>
      </c>
      <c r="JB349">
        <v>-5.485301315548657E-06</v>
      </c>
      <c r="JC349">
        <v>2</v>
      </c>
      <c r="JD349">
        <v>1997</v>
      </c>
      <c r="JE349">
        <v>1</v>
      </c>
      <c r="JF349">
        <v>25</v>
      </c>
      <c r="JG349">
        <v>990.9</v>
      </c>
      <c r="JH349">
        <v>991.1</v>
      </c>
      <c r="JI349">
        <v>1.76636</v>
      </c>
      <c r="JJ349">
        <v>2.62817</v>
      </c>
      <c r="JK349">
        <v>1.49658</v>
      </c>
      <c r="JL349">
        <v>2.3938</v>
      </c>
      <c r="JM349">
        <v>1.54907</v>
      </c>
      <c r="JN349">
        <v>2.3938</v>
      </c>
      <c r="JO349">
        <v>34.5321</v>
      </c>
      <c r="JP349">
        <v>24.2013</v>
      </c>
      <c r="JQ349">
        <v>18</v>
      </c>
      <c r="JR349">
        <v>488.356</v>
      </c>
      <c r="JS349">
        <v>533.316</v>
      </c>
      <c r="JT349">
        <v>24.8475</v>
      </c>
      <c r="JU349">
        <v>25.2007</v>
      </c>
      <c r="JV349">
        <v>29.9999</v>
      </c>
      <c r="JW349">
        <v>25.3152</v>
      </c>
      <c r="JX349">
        <v>25.273</v>
      </c>
      <c r="JY349">
        <v>35.6003</v>
      </c>
      <c r="JZ349">
        <v>0</v>
      </c>
      <c r="KA349">
        <v>100</v>
      </c>
      <c r="KB349">
        <v>24.8367</v>
      </c>
      <c r="KC349">
        <v>727.365</v>
      </c>
      <c r="KD349">
        <v>24.2935</v>
      </c>
      <c r="KE349">
        <v>100.618</v>
      </c>
      <c r="KF349">
        <v>101.013</v>
      </c>
    </row>
    <row r="350" spans="1:292">
      <c r="A350">
        <v>332</v>
      </c>
      <c r="B350">
        <v>1679515903.5</v>
      </c>
      <c r="C350">
        <v>7316</v>
      </c>
      <c r="D350" t="s">
        <v>1098</v>
      </c>
      <c r="E350" t="s">
        <v>1099</v>
      </c>
      <c r="F350">
        <v>5</v>
      </c>
      <c r="G350" t="s">
        <v>821</v>
      </c>
      <c r="H350">
        <v>1679515896</v>
      </c>
      <c r="I350">
        <f>(J350)/1000</f>
        <v>0</v>
      </c>
      <c r="J350">
        <f>IF(DO350, AM350, AG350)</f>
        <v>0</v>
      </c>
      <c r="K350">
        <f>IF(DO350, AH350, AF350)</f>
        <v>0</v>
      </c>
      <c r="L350">
        <f>DQ350 - IF(AT350&gt;1, K350*DK350*100.0/(AV350*EE350), 0)</f>
        <v>0</v>
      </c>
      <c r="M350">
        <f>((S350-I350/2)*L350-K350)/(S350+I350/2)</f>
        <v>0</v>
      </c>
      <c r="N350">
        <f>M350*(DX350+DY350)/1000.0</f>
        <v>0</v>
      </c>
      <c r="O350">
        <f>(DQ350 - IF(AT350&gt;1, K350*DK350*100.0/(AV350*EE350), 0))*(DX350+DY350)/1000.0</f>
        <v>0</v>
      </c>
      <c r="P350">
        <f>2.0/((1/R350-1/Q350)+SIGN(R350)*SQRT((1/R350-1/Q350)*(1/R350-1/Q350) + 4*DL350/((DL350+1)*(DL350+1))*(2*1/R350*1/Q350-1/Q350*1/Q350)))</f>
        <v>0</v>
      </c>
      <c r="Q350">
        <f>IF(LEFT(DM350,1)&lt;&gt;"0",IF(LEFT(DM350,1)="1",3.0,DN350),$D$5+$E$5*(EE350*DX350/($K$5*1000))+$F$5*(EE350*DX350/($K$5*1000))*MAX(MIN(DK350,$J$5),$I$5)*MAX(MIN(DK350,$J$5),$I$5)+$G$5*MAX(MIN(DK350,$J$5),$I$5)*(EE350*DX350/($K$5*1000))+$H$5*(EE350*DX350/($K$5*1000))*(EE350*DX350/($K$5*1000)))</f>
        <v>0</v>
      </c>
      <c r="R350">
        <f>I350*(1000-(1000*0.61365*exp(17.502*V350/(240.97+V350))/(DX350+DY350)+DS350)/2)/(1000*0.61365*exp(17.502*V350/(240.97+V350))/(DX350+DY350)-DS350)</f>
        <v>0</v>
      </c>
      <c r="S350">
        <f>1/((DL350+1)/(P350/1.6)+1/(Q350/1.37)) + DL350/((DL350+1)/(P350/1.6) + DL350/(Q350/1.37))</f>
        <v>0</v>
      </c>
      <c r="T350">
        <f>(DG350*DJ350)</f>
        <v>0</v>
      </c>
      <c r="U350">
        <f>(DZ350+(T350+2*0.95*5.67E-8*(((DZ350+$B$9)+273)^4-(DZ350+273)^4)-44100*I350)/(1.84*29.3*Q350+8*0.95*5.67E-8*(DZ350+273)^3))</f>
        <v>0</v>
      </c>
      <c r="V350">
        <f>($C$9*EA350+$D$9*EB350+$E$9*U350)</f>
        <v>0</v>
      </c>
      <c r="W350">
        <f>0.61365*exp(17.502*V350/(240.97+V350))</f>
        <v>0</v>
      </c>
      <c r="X350">
        <f>(Y350/Z350*100)</f>
        <v>0</v>
      </c>
      <c r="Y350">
        <f>DS350*(DX350+DY350)/1000</f>
        <v>0</v>
      </c>
      <c r="Z350">
        <f>0.61365*exp(17.502*DZ350/(240.97+DZ350))</f>
        <v>0</v>
      </c>
      <c r="AA350">
        <f>(W350-DS350*(DX350+DY350)/1000)</f>
        <v>0</v>
      </c>
      <c r="AB350">
        <f>(-I350*44100)</f>
        <v>0</v>
      </c>
      <c r="AC350">
        <f>2*29.3*Q350*0.92*(DZ350-V350)</f>
        <v>0</v>
      </c>
      <c r="AD350">
        <f>2*0.95*5.67E-8*(((DZ350+$B$9)+273)^4-(V350+273)^4)</f>
        <v>0</v>
      </c>
      <c r="AE350">
        <f>T350+AD350+AB350+AC350</f>
        <v>0</v>
      </c>
      <c r="AF350">
        <f>DW350*AT350*(DR350-DQ350*(1000-AT350*DT350)/(1000-AT350*DS350))/(100*DK350)</f>
        <v>0</v>
      </c>
      <c r="AG350">
        <f>1000*DW350*AT350*(DS350-DT350)/(100*DK350*(1000-AT350*DS350))</f>
        <v>0</v>
      </c>
      <c r="AH350">
        <f>(AI350 - AJ350 - DX350*1E3/(8.314*(DZ350+273.15)) * AL350/DW350 * AK350) * DW350/(100*DK350) * (1000 - DT350)/1000</f>
        <v>0</v>
      </c>
      <c r="AI350">
        <v>725.6081680115922</v>
      </c>
      <c r="AJ350">
        <v>704.3482787878784</v>
      </c>
      <c r="AK350">
        <v>3.418861499547113</v>
      </c>
      <c r="AL350">
        <v>67.30913549146528</v>
      </c>
      <c r="AM350">
        <f>(AO350 - AN350 + DX350*1E3/(8.314*(DZ350+273.15)) * AQ350/DW350 * AP350) * DW350/(100*DK350) * 1000/(1000 - AO350)</f>
        <v>0</v>
      </c>
      <c r="AN350">
        <v>23.87026130357549</v>
      </c>
      <c r="AO350">
        <v>24.21871636363636</v>
      </c>
      <c r="AP350">
        <v>-2.400676490944196E-06</v>
      </c>
      <c r="AQ350">
        <v>94.11788988098148</v>
      </c>
      <c r="AR350">
        <v>0</v>
      </c>
      <c r="AS350">
        <v>0</v>
      </c>
      <c r="AT350">
        <f>IF(AR350*$H$15&gt;=AV350,1.0,(AV350/(AV350-AR350*$H$15)))</f>
        <v>0</v>
      </c>
      <c r="AU350">
        <f>(AT350-1)*100</f>
        <v>0</v>
      </c>
      <c r="AV350">
        <f>MAX(0,($B$15+$C$15*EE350)/(1+$D$15*EE350)*DX350/(DZ350+273)*$E$15)</f>
        <v>0</v>
      </c>
      <c r="AW350" t="s">
        <v>429</v>
      </c>
      <c r="AX350" t="s">
        <v>429</v>
      </c>
      <c r="AY350">
        <v>0</v>
      </c>
      <c r="AZ350">
        <v>0</v>
      </c>
      <c r="BA350">
        <f>1-AY350/AZ350</f>
        <v>0</v>
      </c>
      <c r="BB350">
        <v>0</v>
      </c>
      <c r="BC350" t="s">
        <v>429</v>
      </c>
      <c r="BD350" t="s">
        <v>429</v>
      </c>
      <c r="BE350">
        <v>0</v>
      </c>
      <c r="BF350">
        <v>0</v>
      </c>
      <c r="BG350">
        <f>1-BE350/BF350</f>
        <v>0</v>
      </c>
      <c r="BH350">
        <v>0.5</v>
      </c>
      <c r="BI350">
        <f>DH350</f>
        <v>0</v>
      </c>
      <c r="BJ350">
        <f>K350</f>
        <v>0</v>
      </c>
      <c r="BK350">
        <f>BG350*BH350*BI350</f>
        <v>0</v>
      </c>
      <c r="BL350">
        <f>(BJ350-BB350)/BI350</f>
        <v>0</v>
      </c>
      <c r="BM350">
        <f>(AZ350-BF350)/BF350</f>
        <v>0</v>
      </c>
      <c r="BN350">
        <f>AY350/(BA350+AY350/BF350)</f>
        <v>0</v>
      </c>
      <c r="BO350" t="s">
        <v>429</v>
      </c>
      <c r="BP350">
        <v>0</v>
      </c>
      <c r="BQ350">
        <f>IF(BP350&lt;&gt;0, BP350, BN350)</f>
        <v>0</v>
      </c>
      <c r="BR350">
        <f>1-BQ350/BF350</f>
        <v>0</v>
      </c>
      <c r="BS350">
        <f>(BF350-BE350)/(BF350-BQ350)</f>
        <v>0</v>
      </c>
      <c r="BT350">
        <f>(AZ350-BF350)/(AZ350-BQ350)</f>
        <v>0</v>
      </c>
      <c r="BU350">
        <f>(BF350-BE350)/(BF350-AY350)</f>
        <v>0</v>
      </c>
      <c r="BV350">
        <f>(AZ350-BF350)/(AZ350-AY350)</f>
        <v>0</v>
      </c>
      <c r="BW350">
        <f>(BS350*BQ350/BE350)</f>
        <v>0</v>
      </c>
      <c r="BX350">
        <f>(1-BW350)</f>
        <v>0</v>
      </c>
      <c r="DG350">
        <f>$B$13*EF350+$C$13*EG350+$F$13*ER350*(1-EU350)</f>
        <v>0</v>
      </c>
      <c r="DH350">
        <f>DG350*DI350</f>
        <v>0</v>
      </c>
      <c r="DI350">
        <f>($B$13*$D$11+$C$13*$D$11+$F$13*((FE350+EW350)/MAX(FE350+EW350+FF350, 0.1)*$I$11+FF350/MAX(FE350+EW350+FF350, 0.1)*$J$11))/($B$13+$C$13+$F$13)</f>
        <v>0</v>
      </c>
      <c r="DJ350">
        <f>($B$13*$K$11+$C$13*$K$11+$F$13*((FE350+EW350)/MAX(FE350+EW350+FF350, 0.1)*$P$11+FF350/MAX(FE350+EW350+FF350, 0.1)*$Q$11))/($B$13+$C$13+$F$13)</f>
        <v>0</v>
      </c>
      <c r="DK350">
        <v>2.18</v>
      </c>
      <c r="DL350">
        <v>0.5</v>
      </c>
      <c r="DM350" t="s">
        <v>430</v>
      </c>
      <c r="DN350">
        <v>2</v>
      </c>
      <c r="DO350" t="b">
        <v>1</v>
      </c>
      <c r="DP350">
        <v>1679515896</v>
      </c>
      <c r="DQ350">
        <v>663.8612592592593</v>
      </c>
      <c r="DR350">
        <v>693.7285185185184</v>
      </c>
      <c r="DS350">
        <v>24.22682222222222</v>
      </c>
      <c r="DT350">
        <v>23.87146296296296</v>
      </c>
      <c r="DU350">
        <v>664.6875925925926</v>
      </c>
      <c r="DV350">
        <v>23.92938888888889</v>
      </c>
      <c r="DW350">
        <v>500.0104444444444</v>
      </c>
      <c r="DX350">
        <v>89.84918148148147</v>
      </c>
      <c r="DY350">
        <v>0.09999417777777779</v>
      </c>
      <c r="DZ350">
        <v>26.36476666666668</v>
      </c>
      <c r="EA350">
        <v>27.50715185185186</v>
      </c>
      <c r="EB350">
        <v>999.9000000000001</v>
      </c>
      <c r="EC350">
        <v>0</v>
      </c>
      <c r="ED350">
        <v>0</v>
      </c>
      <c r="EE350">
        <v>9996.828888888889</v>
      </c>
      <c r="EF350">
        <v>0</v>
      </c>
      <c r="EG350">
        <v>12.50169629629629</v>
      </c>
      <c r="EH350">
        <v>-29.86719259259259</v>
      </c>
      <c r="EI350">
        <v>680.3438148148148</v>
      </c>
      <c r="EJ350">
        <v>710.6938148148149</v>
      </c>
      <c r="EK350">
        <v>0.3553572962962963</v>
      </c>
      <c r="EL350">
        <v>693.7285185185184</v>
      </c>
      <c r="EM350">
        <v>23.87146296296296</v>
      </c>
      <c r="EN350">
        <v>2.17675962962963</v>
      </c>
      <c r="EO350">
        <v>2.144831851851852</v>
      </c>
      <c r="EP350">
        <v>18.79228888888889</v>
      </c>
      <c r="EQ350">
        <v>18.55608148148148</v>
      </c>
      <c r="ER350">
        <v>1999.991851851852</v>
      </c>
      <c r="ES350">
        <v>0.9800047777777778</v>
      </c>
      <c r="ET350">
        <v>0.01999541481481482</v>
      </c>
      <c r="EU350">
        <v>0</v>
      </c>
      <c r="EV350">
        <v>189.6272962962963</v>
      </c>
      <c r="EW350">
        <v>5.00078</v>
      </c>
      <c r="EX350">
        <v>3780.349629629629</v>
      </c>
      <c r="EY350">
        <v>16379.6</v>
      </c>
      <c r="EZ350">
        <v>39.12014814814815</v>
      </c>
      <c r="FA350">
        <v>39.82381481481481</v>
      </c>
      <c r="FB350">
        <v>39.74051851851851</v>
      </c>
      <c r="FC350">
        <v>39.38866666666667</v>
      </c>
      <c r="FD350">
        <v>40.25666666666666</v>
      </c>
      <c r="FE350">
        <v>1955.101851851852</v>
      </c>
      <c r="FF350">
        <v>39.89000000000001</v>
      </c>
      <c r="FG350">
        <v>0</v>
      </c>
      <c r="FH350">
        <v>1679515885.6</v>
      </c>
      <c r="FI350">
        <v>0</v>
      </c>
      <c r="FJ350">
        <v>189.62432</v>
      </c>
      <c r="FK350">
        <v>-0.1653846077225434</v>
      </c>
      <c r="FL350">
        <v>-0.9169230775919434</v>
      </c>
      <c r="FM350">
        <v>3780.3612</v>
      </c>
      <c r="FN350">
        <v>15</v>
      </c>
      <c r="FO350">
        <v>0</v>
      </c>
      <c r="FP350" t="s">
        <v>431</v>
      </c>
      <c r="FQ350">
        <v>1679456443.1</v>
      </c>
      <c r="FR350">
        <v>1679456433.1</v>
      </c>
      <c r="FS350">
        <v>0</v>
      </c>
      <c r="FT350">
        <v>-0.109</v>
      </c>
      <c r="FU350">
        <v>0.019</v>
      </c>
      <c r="FV350">
        <v>-0.823</v>
      </c>
      <c r="FW350">
        <v>0.271</v>
      </c>
      <c r="FX350">
        <v>420</v>
      </c>
      <c r="FY350">
        <v>24</v>
      </c>
      <c r="FZ350">
        <v>0.71</v>
      </c>
      <c r="GA350">
        <v>0.25</v>
      </c>
      <c r="GB350">
        <v>-29.8533025</v>
      </c>
      <c r="GC350">
        <v>-0.212016135084396</v>
      </c>
      <c r="GD350">
        <v>0.06037927826456682</v>
      </c>
      <c r="GE350">
        <v>0</v>
      </c>
      <c r="GF350">
        <v>0.35922105</v>
      </c>
      <c r="GG350">
        <v>-0.06185437148217709</v>
      </c>
      <c r="GH350">
        <v>0.006031487639670666</v>
      </c>
      <c r="GI350">
        <v>1</v>
      </c>
      <c r="GJ350">
        <v>1</v>
      </c>
      <c r="GK350">
        <v>2</v>
      </c>
      <c r="GL350" t="s">
        <v>432</v>
      </c>
      <c r="GM350">
        <v>3.10468</v>
      </c>
      <c r="GN350">
        <v>2.73544</v>
      </c>
      <c r="GO350">
        <v>0.125942</v>
      </c>
      <c r="GP350">
        <v>0.129602</v>
      </c>
      <c r="GQ350">
        <v>0.108779</v>
      </c>
      <c r="GR350">
        <v>0.109047</v>
      </c>
      <c r="GS350">
        <v>22536.9</v>
      </c>
      <c r="GT350">
        <v>22158.2</v>
      </c>
      <c r="GU350">
        <v>26319.7</v>
      </c>
      <c r="GV350">
        <v>25782.8</v>
      </c>
      <c r="GW350">
        <v>37647.6</v>
      </c>
      <c r="GX350">
        <v>35048.1</v>
      </c>
      <c r="GY350">
        <v>46054.3</v>
      </c>
      <c r="GZ350">
        <v>42577.8</v>
      </c>
      <c r="HA350">
        <v>1.92918</v>
      </c>
      <c r="HB350">
        <v>1.9783</v>
      </c>
      <c r="HC350">
        <v>0.135154</v>
      </c>
      <c r="HD350">
        <v>0</v>
      </c>
      <c r="HE350">
        <v>25.2751</v>
      </c>
      <c r="HF350">
        <v>999.9</v>
      </c>
      <c r="HG350">
        <v>54.6</v>
      </c>
      <c r="HH350">
        <v>29.3</v>
      </c>
      <c r="HI350">
        <v>24.8664</v>
      </c>
      <c r="HJ350">
        <v>60.7271</v>
      </c>
      <c r="HK350">
        <v>25.4688</v>
      </c>
      <c r="HL350">
        <v>1</v>
      </c>
      <c r="HM350">
        <v>-0.170668</v>
      </c>
      <c r="HN350">
        <v>0.0350681</v>
      </c>
      <c r="HO350">
        <v>20.275</v>
      </c>
      <c r="HP350">
        <v>5.21564</v>
      </c>
      <c r="HQ350">
        <v>11.9784</v>
      </c>
      <c r="HR350">
        <v>4.96465</v>
      </c>
      <c r="HS350">
        <v>3.27385</v>
      </c>
      <c r="HT350">
        <v>9999</v>
      </c>
      <c r="HU350">
        <v>9999</v>
      </c>
      <c r="HV350">
        <v>9999</v>
      </c>
      <c r="HW350">
        <v>937.6</v>
      </c>
      <c r="HX350">
        <v>1.86417</v>
      </c>
      <c r="HY350">
        <v>1.86011</v>
      </c>
      <c r="HZ350">
        <v>1.85833</v>
      </c>
      <c r="IA350">
        <v>1.85989</v>
      </c>
      <c r="IB350">
        <v>1.85989</v>
      </c>
      <c r="IC350">
        <v>1.85824</v>
      </c>
      <c r="ID350">
        <v>1.85732</v>
      </c>
      <c r="IE350">
        <v>1.85235</v>
      </c>
      <c r="IF350">
        <v>0</v>
      </c>
      <c r="IG350">
        <v>0</v>
      </c>
      <c r="IH350">
        <v>0</v>
      </c>
      <c r="II350">
        <v>0</v>
      </c>
      <c r="IJ350" t="s">
        <v>433</v>
      </c>
      <c r="IK350" t="s">
        <v>434</v>
      </c>
      <c r="IL350" t="s">
        <v>435</v>
      </c>
      <c r="IM350" t="s">
        <v>435</v>
      </c>
      <c r="IN350" t="s">
        <v>435</v>
      </c>
      <c r="IO350" t="s">
        <v>435</v>
      </c>
      <c r="IP350">
        <v>0</v>
      </c>
      <c r="IQ350">
        <v>100</v>
      </c>
      <c r="IR350">
        <v>100</v>
      </c>
      <c r="IS350">
        <v>-0.835</v>
      </c>
      <c r="IT350">
        <v>0.2972</v>
      </c>
      <c r="IU350">
        <v>-0.3228139330668147</v>
      </c>
      <c r="IV350">
        <v>-0.001399286051689175</v>
      </c>
      <c r="IW350">
        <v>1.297619083215453E-06</v>
      </c>
      <c r="IX350">
        <v>-4.997941095464379E-10</v>
      </c>
      <c r="IY350">
        <v>-0.005634625857734406</v>
      </c>
      <c r="IZ350">
        <v>-0.003512179546530375</v>
      </c>
      <c r="JA350">
        <v>0.0008073039280847738</v>
      </c>
      <c r="JB350">
        <v>-5.485301315548657E-06</v>
      </c>
      <c r="JC350">
        <v>2</v>
      </c>
      <c r="JD350">
        <v>1997</v>
      </c>
      <c r="JE350">
        <v>1</v>
      </c>
      <c r="JF350">
        <v>25</v>
      </c>
      <c r="JG350">
        <v>991</v>
      </c>
      <c r="JH350">
        <v>991.2</v>
      </c>
      <c r="JI350">
        <v>1.80298</v>
      </c>
      <c r="JJ350">
        <v>2.63062</v>
      </c>
      <c r="JK350">
        <v>1.49658</v>
      </c>
      <c r="JL350">
        <v>2.39258</v>
      </c>
      <c r="JM350">
        <v>1.54907</v>
      </c>
      <c r="JN350">
        <v>2.40601</v>
      </c>
      <c r="JO350">
        <v>34.5321</v>
      </c>
      <c r="JP350">
        <v>24.1926</v>
      </c>
      <c r="JQ350">
        <v>18</v>
      </c>
      <c r="JR350">
        <v>488.529</v>
      </c>
      <c r="JS350">
        <v>532.948</v>
      </c>
      <c r="JT350">
        <v>24.8328</v>
      </c>
      <c r="JU350">
        <v>25.2003</v>
      </c>
      <c r="JV350">
        <v>29.9999</v>
      </c>
      <c r="JW350">
        <v>25.3136</v>
      </c>
      <c r="JX350">
        <v>25.2724</v>
      </c>
      <c r="JY350">
        <v>36.2421</v>
      </c>
      <c r="JZ350">
        <v>0</v>
      </c>
      <c r="KA350">
        <v>100</v>
      </c>
      <c r="KB350">
        <v>24.8363</v>
      </c>
      <c r="KC350">
        <v>740.722</v>
      </c>
      <c r="KD350">
        <v>24.2935</v>
      </c>
      <c r="KE350">
        <v>100.619</v>
      </c>
      <c r="KF350">
        <v>101.013</v>
      </c>
    </row>
    <row r="351" spans="1:292">
      <c r="A351">
        <v>333</v>
      </c>
      <c r="B351">
        <v>1679515908.5</v>
      </c>
      <c r="C351">
        <v>7321</v>
      </c>
      <c r="D351" t="s">
        <v>1100</v>
      </c>
      <c r="E351" t="s">
        <v>1101</v>
      </c>
      <c r="F351">
        <v>5</v>
      </c>
      <c r="G351" t="s">
        <v>821</v>
      </c>
      <c r="H351">
        <v>1679515900.714286</v>
      </c>
      <c r="I351">
        <f>(J351)/1000</f>
        <v>0</v>
      </c>
      <c r="J351">
        <f>IF(DO351, AM351, AG351)</f>
        <v>0</v>
      </c>
      <c r="K351">
        <f>IF(DO351, AH351, AF351)</f>
        <v>0</v>
      </c>
      <c r="L351">
        <f>DQ351 - IF(AT351&gt;1, K351*DK351*100.0/(AV351*EE351), 0)</f>
        <v>0</v>
      </c>
      <c r="M351">
        <f>((S351-I351/2)*L351-K351)/(S351+I351/2)</f>
        <v>0</v>
      </c>
      <c r="N351">
        <f>M351*(DX351+DY351)/1000.0</f>
        <v>0</v>
      </c>
      <c r="O351">
        <f>(DQ351 - IF(AT351&gt;1, K351*DK351*100.0/(AV351*EE351), 0))*(DX351+DY351)/1000.0</f>
        <v>0</v>
      </c>
      <c r="P351">
        <f>2.0/((1/R351-1/Q351)+SIGN(R351)*SQRT((1/R351-1/Q351)*(1/R351-1/Q351) + 4*DL351/((DL351+1)*(DL351+1))*(2*1/R351*1/Q351-1/Q351*1/Q351)))</f>
        <v>0</v>
      </c>
      <c r="Q351">
        <f>IF(LEFT(DM351,1)&lt;&gt;"0",IF(LEFT(DM351,1)="1",3.0,DN351),$D$5+$E$5*(EE351*DX351/($K$5*1000))+$F$5*(EE351*DX351/($K$5*1000))*MAX(MIN(DK351,$J$5),$I$5)*MAX(MIN(DK351,$J$5),$I$5)+$G$5*MAX(MIN(DK351,$J$5),$I$5)*(EE351*DX351/($K$5*1000))+$H$5*(EE351*DX351/($K$5*1000))*(EE351*DX351/($K$5*1000)))</f>
        <v>0</v>
      </c>
      <c r="R351">
        <f>I351*(1000-(1000*0.61365*exp(17.502*V351/(240.97+V351))/(DX351+DY351)+DS351)/2)/(1000*0.61365*exp(17.502*V351/(240.97+V351))/(DX351+DY351)-DS351)</f>
        <v>0</v>
      </c>
      <c r="S351">
        <f>1/((DL351+1)/(P351/1.6)+1/(Q351/1.37)) + DL351/((DL351+1)/(P351/1.6) + DL351/(Q351/1.37))</f>
        <v>0</v>
      </c>
      <c r="T351">
        <f>(DG351*DJ351)</f>
        <v>0</v>
      </c>
      <c r="U351">
        <f>(DZ351+(T351+2*0.95*5.67E-8*(((DZ351+$B$9)+273)^4-(DZ351+273)^4)-44100*I351)/(1.84*29.3*Q351+8*0.95*5.67E-8*(DZ351+273)^3))</f>
        <v>0</v>
      </c>
      <c r="V351">
        <f>($C$9*EA351+$D$9*EB351+$E$9*U351)</f>
        <v>0</v>
      </c>
      <c r="W351">
        <f>0.61365*exp(17.502*V351/(240.97+V351))</f>
        <v>0</v>
      </c>
      <c r="X351">
        <f>(Y351/Z351*100)</f>
        <v>0</v>
      </c>
      <c r="Y351">
        <f>DS351*(DX351+DY351)/1000</f>
        <v>0</v>
      </c>
      <c r="Z351">
        <f>0.61365*exp(17.502*DZ351/(240.97+DZ351))</f>
        <v>0</v>
      </c>
      <c r="AA351">
        <f>(W351-DS351*(DX351+DY351)/1000)</f>
        <v>0</v>
      </c>
      <c r="AB351">
        <f>(-I351*44100)</f>
        <v>0</v>
      </c>
      <c r="AC351">
        <f>2*29.3*Q351*0.92*(DZ351-V351)</f>
        <v>0</v>
      </c>
      <c r="AD351">
        <f>2*0.95*5.67E-8*(((DZ351+$B$9)+273)^4-(V351+273)^4)</f>
        <v>0</v>
      </c>
      <c r="AE351">
        <f>T351+AD351+AB351+AC351</f>
        <v>0</v>
      </c>
      <c r="AF351">
        <f>DW351*AT351*(DR351-DQ351*(1000-AT351*DT351)/(1000-AT351*DS351))/(100*DK351)</f>
        <v>0</v>
      </c>
      <c r="AG351">
        <f>1000*DW351*AT351*(DS351-DT351)/(100*DK351*(1000-AT351*DS351))</f>
        <v>0</v>
      </c>
      <c r="AH351">
        <f>(AI351 - AJ351 - DX351*1E3/(8.314*(DZ351+273.15)) * AL351/DW351 * AK351) * DW351/(100*DK351) * (1000 - DT351)/1000</f>
        <v>0</v>
      </c>
      <c r="AI351">
        <v>742.7739590330108</v>
      </c>
      <c r="AJ351">
        <v>721.611321212121</v>
      </c>
      <c r="AK351">
        <v>3.449926954711717</v>
      </c>
      <c r="AL351">
        <v>67.30913549146528</v>
      </c>
      <c r="AM351">
        <f>(AO351 - AN351 + DX351*1E3/(8.314*(DZ351+273.15)) * AQ351/DW351 * AP351) * DW351/(100*DK351) * 1000/(1000 - AO351)</f>
        <v>0</v>
      </c>
      <c r="AN351">
        <v>23.86925530992741</v>
      </c>
      <c r="AO351">
        <v>24.21434303030302</v>
      </c>
      <c r="AP351">
        <v>-3.038271856665287E-06</v>
      </c>
      <c r="AQ351">
        <v>94.11788988098148</v>
      </c>
      <c r="AR351">
        <v>0</v>
      </c>
      <c r="AS351">
        <v>0</v>
      </c>
      <c r="AT351">
        <f>IF(AR351*$H$15&gt;=AV351,1.0,(AV351/(AV351-AR351*$H$15)))</f>
        <v>0</v>
      </c>
      <c r="AU351">
        <f>(AT351-1)*100</f>
        <v>0</v>
      </c>
      <c r="AV351">
        <f>MAX(0,($B$15+$C$15*EE351)/(1+$D$15*EE351)*DX351/(DZ351+273)*$E$15)</f>
        <v>0</v>
      </c>
      <c r="AW351" t="s">
        <v>429</v>
      </c>
      <c r="AX351" t="s">
        <v>429</v>
      </c>
      <c r="AY351">
        <v>0</v>
      </c>
      <c r="AZ351">
        <v>0</v>
      </c>
      <c r="BA351">
        <f>1-AY351/AZ351</f>
        <v>0</v>
      </c>
      <c r="BB351">
        <v>0</v>
      </c>
      <c r="BC351" t="s">
        <v>429</v>
      </c>
      <c r="BD351" t="s">
        <v>429</v>
      </c>
      <c r="BE351">
        <v>0</v>
      </c>
      <c r="BF351">
        <v>0</v>
      </c>
      <c r="BG351">
        <f>1-BE351/BF351</f>
        <v>0</v>
      </c>
      <c r="BH351">
        <v>0.5</v>
      </c>
      <c r="BI351">
        <f>DH351</f>
        <v>0</v>
      </c>
      <c r="BJ351">
        <f>K351</f>
        <v>0</v>
      </c>
      <c r="BK351">
        <f>BG351*BH351*BI351</f>
        <v>0</v>
      </c>
      <c r="BL351">
        <f>(BJ351-BB351)/BI351</f>
        <v>0</v>
      </c>
      <c r="BM351">
        <f>(AZ351-BF351)/BF351</f>
        <v>0</v>
      </c>
      <c r="BN351">
        <f>AY351/(BA351+AY351/BF351)</f>
        <v>0</v>
      </c>
      <c r="BO351" t="s">
        <v>429</v>
      </c>
      <c r="BP351">
        <v>0</v>
      </c>
      <c r="BQ351">
        <f>IF(BP351&lt;&gt;0, BP351, BN351)</f>
        <v>0</v>
      </c>
      <c r="BR351">
        <f>1-BQ351/BF351</f>
        <v>0</v>
      </c>
      <c r="BS351">
        <f>(BF351-BE351)/(BF351-BQ351)</f>
        <v>0</v>
      </c>
      <c r="BT351">
        <f>(AZ351-BF351)/(AZ351-BQ351)</f>
        <v>0</v>
      </c>
      <c r="BU351">
        <f>(BF351-BE351)/(BF351-AY351)</f>
        <v>0</v>
      </c>
      <c r="BV351">
        <f>(AZ351-BF351)/(AZ351-AY351)</f>
        <v>0</v>
      </c>
      <c r="BW351">
        <f>(BS351*BQ351/BE351)</f>
        <v>0</v>
      </c>
      <c r="BX351">
        <f>(1-BW351)</f>
        <v>0</v>
      </c>
      <c r="DG351">
        <f>$B$13*EF351+$C$13*EG351+$F$13*ER351*(1-EU351)</f>
        <v>0</v>
      </c>
      <c r="DH351">
        <f>DG351*DI351</f>
        <v>0</v>
      </c>
      <c r="DI351">
        <f>($B$13*$D$11+$C$13*$D$11+$F$13*((FE351+EW351)/MAX(FE351+EW351+FF351, 0.1)*$I$11+FF351/MAX(FE351+EW351+FF351, 0.1)*$J$11))/($B$13+$C$13+$F$13)</f>
        <v>0</v>
      </c>
      <c r="DJ351">
        <f>($B$13*$K$11+$C$13*$K$11+$F$13*((FE351+EW351)/MAX(FE351+EW351+FF351, 0.1)*$P$11+FF351/MAX(FE351+EW351+FF351, 0.1)*$Q$11))/($B$13+$C$13+$F$13)</f>
        <v>0</v>
      </c>
      <c r="DK351">
        <v>2.18</v>
      </c>
      <c r="DL351">
        <v>0.5</v>
      </c>
      <c r="DM351" t="s">
        <v>430</v>
      </c>
      <c r="DN351">
        <v>2</v>
      </c>
      <c r="DO351" t="b">
        <v>1</v>
      </c>
      <c r="DP351">
        <v>1679515900.714286</v>
      </c>
      <c r="DQ351">
        <v>679.6756785714285</v>
      </c>
      <c r="DR351">
        <v>709.5445714285714</v>
      </c>
      <c r="DS351">
        <v>24.22124285714286</v>
      </c>
      <c r="DT351">
        <v>23.87055000000001</v>
      </c>
      <c r="DU351">
        <v>680.5072499999999</v>
      </c>
      <c r="DV351">
        <v>23.92395714285714</v>
      </c>
      <c r="DW351">
        <v>499.9918928571428</v>
      </c>
      <c r="DX351">
        <v>89.84987857142856</v>
      </c>
      <c r="DY351">
        <v>0.09992042499999999</v>
      </c>
      <c r="DZ351">
        <v>26.36385</v>
      </c>
      <c r="EA351">
        <v>27.50038928571429</v>
      </c>
      <c r="EB351">
        <v>999.9000000000002</v>
      </c>
      <c r="EC351">
        <v>0</v>
      </c>
      <c r="ED351">
        <v>0</v>
      </c>
      <c r="EE351">
        <v>10009.15357142857</v>
      </c>
      <c r="EF351">
        <v>0</v>
      </c>
      <c r="EG351">
        <v>12.50406071428571</v>
      </c>
      <c r="EH351">
        <v>-29.868875</v>
      </c>
      <c r="EI351">
        <v>696.5468928571428</v>
      </c>
      <c r="EJ351">
        <v>726.8960714285713</v>
      </c>
      <c r="EK351">
        <v>0.3507018928571429</v>
      </c>
      <c r="EL351">
        <v>709.5445714285714</v>
      </c>
      <c r="EM351">
        <v>23.87055000000001</v>
      </c>
      <c r="EN351">
        <v>2.176275714285715</v>
      </c>
      <c r="EO351">
        <v>2.144766071428571</v>
      </c>
      <c r="EP351">
        <v>18.78873214285715</v>
      </c>
      <c r="EQ351">
        <v>18.55559285714286</v>
      </c>
      <c r="ER351">
        <v>1999.996071428571</v>
      </c>
      <c r="ES351">
        <v>0.9800046428571429</v>
      </c>
      <c r="ET351">
        <v>0.01999555357142857</v>
      </c>
      <c r="EU351">
        <v>0</v>
      </c>
      <c r="EV351">
        <v>189.6471785714286</v>
      </c>
      <c r="EW351">
        <v>5.00078</v>
      </c>
      <c r="EX351">
        <v>3780.200357142857</v>
      </c>
      <c r="EY351">
        <v>16379.63214285714</v>
      </c>
      <c r="EZ351">
        <v>39.08228571428572</v>
      </c>
      <c r="FA351">
        <v>39.78546428571428</v>
      </c>
      <c r="FB351">
        <v>39.72514285714284</v>
      </c>
      <c r="FC351">
        <v>39.32567857142857</v>
      </c>
      <c r="FD351">
        <v>40.23185714285714</v>
      </c>
      <c r="FE351">
        <v>1955.106071428572</v>
      </c>
      <c r="FF351">
        <v>39.89000000000001</v>
      </c>
      <c r="FG351">
        <v>0</v>
      </c>
      <c r="FH351">
        <v>1679515891</v>
      </c>
      <c r="FI351">
        <v>0</v>
      </c>
      <c r="FJ351">
        <v>189.6443846153846</v>
      </c>
      <c r="FK351">
        <v>2.09292309211421</v>
      </c>
      <c r="FL351">
        <v>-3.304615390788929</v>
      </c>
      <c r="FM351">
        <v>3780.190000000001</v>
      </c>
      <c r="FN351">
        <v>15</v>
      </c>
      <c r="FO351">
        <v>0</v>
      </c>
      <c r="FP351" t="s">
        <v>431</v>
      </c>
      <c r="FQ351">
        <v>1679456443.1</v>
      </c>
      <c r="FR351">
        <v>1679456433.1</v>
      </c>
      <c r="FS351">
        <v>0</v>
      </c>
      <c r="FT351">
        <v>-0.109</v>
      </c>
      <c r="FU351">
        <v>0.019</v>
      </c>
      <c r="FV351">
        <v>-0.823</v>
      </c>
      <c r="FW351">
        <v>0.271</v>
      </c>
      <c r="FX351">
        <v>420</v>
      </c>
      <c r="FY351">
        <v>24</v>
      </c>
      <c r="FZ351">
        <v>0.71</v>
      </c>
      <c r="GA351">
        <v>0.25</v>
      </c>
      <c r="GB351">
        <v>-29.8701487804878</v>
      </c>
      <c r="GC351">
        <v>-0.1595310104529702</v>
      </c>
      <c r="GD351">
        <v>0.05450810242725465</v>
      </c>
      <c r="GE351">
        <v>0</v>
      </c>
      <c r="GF351">
        <v>0.3540279756097561</v>
      </c>
      <c r="GG351">
        <v>-0.05909738675958204</v>
      </c>
      <c r="GH351">
        <v>0.005921976567229877</v>
      </c>
      <c r="GI351">
        <v>1</v>
      </c>
      <c r="GJ351">
        <v>1</v>
      </c>
      <c r="GK351">
        <v>2</v>
      </c>
      <c r="GL351" t="s">
        <v>432</v>
      </c>
      <c r="GM351">
        <v>3.10471</v>
      </c>
      <c r="GN351">
        <v>2.73538</v>
      </c>
      <c r="GO351">
        <v>0.128026</v>
      </c>
      <c r="GP351">
        <v>0.131643</v>
      </c>
      <c r="GQ351">
        <v>0.108765</v>
      </c>
      <c r="GR351">
        <v>0.109041</v>
      </c>
      <c r="GS351">
        <v>22483.3</v>
      </c>
      <c r="GT351">
        <v>22106.4</v>
      </c>
      <c r="GU351">
        <v>26319.9</v>
      </c>
      <c r="GV351">
        <v>25783</v>
      </c>
      <c r="GW351">
        <v>37648.6</v>
      </c>
      <c r="GX351">
        <v>35048.7</v>
      </c>
      <c r="GY351">
        <v>46054.5</v>
      </c>
      <c r="GZ351">
        <v>42578</v>
      </c>
      <c r="HA351">
        <v>1.92927</v>
      </c>
      <c r="HB351">
        <v>1.97843</v>
      </c>
      <c r="HC351">
        <v>0.135593</v>
      </c>
      <c r="HD351">
        <v>0</v>
      </c>
      <c r="HE351">
        <v>25.273</v>
      </c>
      <c r="HF351">
        <v>999.9</v>
      </c>
      <c r="HG351">
        <v>54.6</v>
      </c>
      <c r="HH351">
        <v>29.3</v>
      </c>
      <c r="HI351">
        <v>24.8653</v>
      </c>
      <c r="HJ351">
        <v>60.2871</v>
      </c>
      <c r="HK351">
        <v>25.4046</v>
      </c>
      <c r="HL351">
        <v>1</v>
      </c>
      <c r="HM351">
        <v>-0.170671</v>
      </c>
      <c r="HN351">
        <v>-0.0125463</v>
      </c>
      <c r="HO351">
        <v>20.2749</v>
      </c>
      <c r="HP351">
        <v>5.21564</v>
      </c>
      <c r="HQ351">
        <v>11.9782</v>
      </c>
      <c r="HR351">
        <v>4.9646</v>
      </c>
      <c r="HS351">
        <v>3.27383</v>
      </c>
      <c r="HT351">
        <v>9999</v>
      </c>
      <c r="HU351">
        <v>9999</v>
      </c>
      <c r="HV351">
        <v>9999</v>
      </c>
      <c r="HW351">
        <v>937.7</v>
      </c>
      <c r="HX351">
        <v>1.86416</v>
      </c>
      <c r="HY351">
        <v>1.86013</v>
      </c>
      <c r="HZ351">
        <v>1.85835</v>
      </c>
      <c r="IA351">
        <v>1.85989</v>
      </c>
      <c r="IB351">
        <v>1.85989</v>
      </c>
      <c r="IC351">
        <v>1.85823</v>
      </c>
      <c r="ID351">
        <v>1.8573</v>
      </c>
      <c r="IE351">
        <v>1.85236</v>
      </c>
      <c r="IF351">
        <v>0</v>
      </c>
      <c r="IG351">
        <v>0</v>
      </c>
      <c r="IH351">
        <v>0</v>
      </c>
      <c r="II351">
        <v>0</v>
      </c>
      <c r="IJ351" t="s">
        <v>433</v>
      </c>
      <c r="IK351" t="s">
        <v>434</v>
      </c>
      <c r="IL351" t="s">
        <v>435</v>
      </c>
      <c r="IM351" t="s">
        <v>435</v>
      </c>
      <c r="IN351" t="s">
        <v>435</v>
      </c>
      <c r="IO351" t="s">
        <v>435</v>
      </c>
      <c r="IP351">
        <v>0</v>
      </c>
      <c r="IQ351">
        <v>100</v>
      </c>
      <c r="IR351">
        <v>100</v>
      </c>
      <c r="IS351">
        <v>-0.84</v>
      </c>
      <c r="IT351">
        <v>0.297</v>
      </c>
      <c r="IU351">
        <v>-0.3228139330668147</v>
      </c>
      <c r="IV351">
        <v>-0.001399286051689175</v>
      </c>
      <c r="IW351">
        <v>1.297619083215453E-06</v>
      </c>
      <c r="IX351">
        <v>-4.997941095464379E-10</v>
      </c>
      <c r="IY351">
        <v>-0.005634625857734406</v>
      </c>
      <c r="IZ351">
        <v>-0.003512179546530375</v>
      </c>
      <c r="JA351">
        <v>0.0008073039280847738</v>
      </c>
      <c r="JB351">
        <v>-5.485301315548657E-06</v>
      </c>
      <c r="JC351">
        <v>2</v>
      </c>
      <c r="JD351">
        <v>1997</v>
      </c>
      <c r="JE351">
        <v>1</v>
      </c>
      <c r="JF351">
        <v>25</v>
      </c>
      <c r="JG351">
        <v>991.1</v>
      </c>
      <c r="JH351">
        <v>991.3</v>
      </c>
      <c r="JI351">
        <v>1.8335</v>
      </c>
      <c r="JJ351">
        <v>2.62817</v>
      </c>
      <c r="JK351">
        <v>1.49658</v>
      </c>
      <c r="JL351">
        <v>2.39258</v>
      </c>
      <c r="JM351">
        <v>1.54907</v>
      </c>
      <c r="JN351">
        <v>2.3938</v>
      </c>
      <c r="JO351">
        <v>34.5092</v>
      </c>
      <c r="JP351">
        <v>24.2013</v>
      </c>
      <c r="JQ351">
        <v>18</v>
      </c>
      <c r="JR351">
        <v>488.587</v>
      </c>
      <c r="JS351">
        <v>533.03</v>
      </c>
      <c r="JT351">
        <v>24.8314</v>
      </c>
      <c r="JU351">
        <v>25.1981</v>
      </c>
      <c r="JV351">
        <v>30</v>
      </c>
      <c r="JW351">
        <v>25.3136</v>
      </c>
      <c r="JX351">
        <v>25.2719</v>
      </c>
      <c r="JY351">
        <v>36.9386</v>
      </c>
      <c r="JZ351">
        <v>0</v>
      </c>
      <c r="KA351">
        <v>100</v>
      </c>
      <c r="KB351">
        <v>24.8465</v>
      </c>
      <c r="KC351">
        <v>760.761</v>
      </c>
      <c r="KD351">
        <v>24.2935</v>
      </c>
      <c r="KE351">
        <v>100.619</v>
      </c>
      <c r="KF351">
        <v>101.014</v>
      </c>
    </row>
    <row r="352" spans="1:292">
      <c r="A352">
        <v>334</v>
      </c>
      <c r="B352">
        <v>1679515913.5</v>
      </c>
      <c r="C352">
        <v>7326</v>
      </c>
      <c r="D352" t="s">
        <v>1102</v>
      </c>
      <c r="E352" t="s">
        <v>1103</v>
      </c>
      <c r="F352">
        <v>5</v>
      </c>
      <c r="G352" t="s">
        <v>821</v>
      </c>
      <c r="H352">
        <v>1679515906</v>
      </c>
      <c r="I352">
        <f>(J352)/1000</f>
        <v>0</v>
      </c>
      <c r="J352">
        <f>IF(DO352, AM352, AG352)</f>
        <v>0</v>
      </c>
      <c r="K352">
        <f>IF(DO352, AH352, AF352)</f>
        <v>0</v>
      </c>
      <c r="L352">
        <f>DQ352 - IF(AT352&gt;1, K352*DK352*100.0/(AV352*EE352), 0)</f>
        <v>0</v>
      </c>
      <c r="M352">
        <f>((S352-I352/2)*L352-K352)/(S352+I352/2)</f>
        <v>0</v>
      </c>
      <c r="N352">
        <f>M352*(DX352+DY352)/1000.0</f>
        <v>0</v>
      </c>
      <c r="O352">
        <f>(DQ352 - IF(AT352&gt;1, K352*DK352*100.0/(AV352*EE352), 0))*(DX352+DY352)/1000.0</f>
        <v>0</v>
      </c>
      <c r="P352">
        <f>2.0/((1/R352-1/Q352)+SIGN(R352)*SQRT((1/R352-1/Q352)*(1/R352-1/Q352) + 4*DL352/((DL352+1)*(DL352+1))*(2*1/R352*1/Q352-1/Q352*1/Q352)))</f>
        <v>0</v>
      </c>
      <c r="Q352">
        <f>IF(LEFT(DM352,1)&lt;&gt;"0",IF(LEFT(DM352,1)="1",3.0,DN352),$D$5+$E$5*(EE352*DX352/($K$5*1000))+$F$5*(EE352*DX352/($K$5*1000))*MAX(MIN(DK352,$J$5),$I$5)*MAX(MIN(DK352,$J$5),$I$5)+$G$5*MAX(MIN(DK352,$J$5),$I$5)*(EE352*DX352/($K$5*1000))+$H$5*(EE352*DX352/($K$5*1000))*(EE352*DX352/($K$5*1000)))</f>
        <v>0</v>
      </c>
      <c r="R352">
        <f>I352*(1000-(1000*0.61365*exp(17.502*V352/(240.97+V352))/(DX352+DY352)+DS352)/2)/(1000*0.61365*exp(17.502*V352/(240.97+V352))/(DX352+DY352)-DS352)</f>
        <v>0</v>
      </c>
      <c r="S352">
        <f>1/((DL352+1)/(P352/1.6)+1/(Q352/1.37)) + DL352/((DL352+1)/(P352/1.6) + DL352/(Q352/1.37))</f>
        <v>0</v>
      </c>
      <c r="T352">
        <f>(DG352*DJ352)</f>
        <v>0</v>
      </c>
      <c r="U352">
        <f>(DZ352+(T352+2*0.95*5.67E-8*(((DZ352+$B$9)+273)^4-(DZ352+273)^4)-44100*I352)/(1.84*29.3*Q352+8*0.95*5.67E-8*(DZ352+273)^3))</f>
        <v>0</v>
      </c>
      <c r="V352">
        <f>($C$9*EA352+$D$9*EB352+$E$9*U352)</f>
        <v>0</v>
      </c>
      <c r="W352">
        <f>0.61365*exp(17.502*V352/(240.97+V352))</f>
        <v>0</v>
      </c>
      <c r="X352">
        <f>(Y352/Z352*100)</f>
        <v>0</v>
      </c>
      <c r="Y352">
        <f>DS352*(DX352+DY352)/1000</f>
        <v>0</v>
      </c>
      <c r="Z352">
        <f>0.61365*exp(17.502*DZ352/(240.97+DZ352))</f>
        <v>0</v>
      </c>
      <c r="AA352">
        <f>(W352-DS352*(DX352+DY352)/1000)</f>
        <v>0</v>
      </c>
      <c r="AB352">
        <f>(-I352*44100)</f>
        <v>0</v>
      </c>
      <c r="AC352">
        <f>2*29.3*Q352*0.92*(DZ352-V352)</f>
        <v>0</v>
      </c>
      <c r="AD352">
        <f>2*0.95*5.67E-8*(((DZ352+$B$9)+273)^4-(V352+273)^4)</f>
        <v>0</v>
      </c>
      <c r="AE352">
        <f>T352+AD352+AB352+AC352</f>
        <v>0</v>
      </c>
      <c r="AF352">
        <f>DW352*AT352*(DR352-DQ352*(1000-AT352*DT352)/(1000-AT352*DS352))/(100*DK352)</f>
        <v>0</v>
      </c>
      <c r="AG352">
        <f>1000*DW352*AT352*(DS352-DT352)/(100*DK352*(1000-AT352*DS352))</f>
        <v>0</v>
      </c>
      <c r="AH352">
        <f>(AI352 - AJ352 - DX352*1E3/(8.314*(DZ352+273.15)) * AL352/DW352 * AK352) * DW352/(100*DK352) * (1000 - DT352)/1000</f>
        <v>0</v>
      </c>
      <c r="AI352">
        <v>759.9562801302577</v>
      </c>
      <c r="AJ352">
        <v>738.7898545454544</v>
      </c>
      <c r="AK352">
        <v>3.440592674929015</v>
      </c>
      <c r="AL352">
        <v>67.30913549146528</v>
      </c>
      <c r="AM352">
        <f>(AO352 - AN352 + DX352*1E3/(8.314*(DZ352+273.15)) * AQ352/DW352 * AP352) * DW352/(100*DK352) * 1000/(1000 - AO352)</f>
        <v>0</v>
      </c>
      <c r="AN352">
        <v>23.8665728504474</v>
      </c>
      <c r="AO352">
        <v>24.20715272727272</v>
      </c>
      <c r="AP352">
        <v>-5.680593850771355E-06</v>
      </c>
      <c r="AQ352">
        <v>94.11788988098148</v>
      </c>
      <c r="AR352">
        <v>0</v>
      </c>
      <c r="AS352">
        <v>0</v>
      </c>
      <c r="AT352">
        <f>IF(AR352*$H$15&gt;=AV352,1.0,(AV352/(AV352-AR352*$H$15)))</f>
        <v>0</v>
      </c>
      <c r="AU352">
        <f>(AT352-1)*100</f>
        <v>0</v>
      </c>
      <c r="AV352">
        <f>MAX(0,($B$15+$C$15*EE352)/(1+$D$15*EE352)*DX352/(DZ352+273)*$E$15)</f>
        <v>0</v>
      </c>
      <c r="AW352" t="s">
        <v>429</v>
      </c>
      <c r="AX352" t="s">
        <v>429</v>
      </c>
      <c r="AY352">
        <v>0</v>
      </c>
      <c r="AZ352">
        <v>0</v>
      </c>
      <c r="BA352">
        <f>1-AY352/AZ352</f>
        <v>0</v>
      </c>
      <c r="BB352">
        <v>0</v>
      </c>
      <c r="BC352" t="s">
        <v>429</v>
      </c>
      <c r="BD352" t="s">
        <v>429</v>
      </c>
      <c r="BE352">
        <v>0</v>
      </c>
      <c r="BF352">
        <v>0</v>
      </c>
      <c r="BG352">
        <f>1-BE352/BF352</f>
        <v>0</v>
      </c>
      <c r="BH352">
        <v>0.5</v>
      </c>
      <c r="BI352">
        <f>DH352</f>
        <v>0</v>
      </c>
      <c r="BJ352">
        <f>K352</f>
        <v>0</v>
      </c>
      <c r="BK352">
        <f>BG352*BH352*BI352</f>
        <v>0</v>
      </c>
      <c r="BL352">
        <f>(BJ352-BB352)/BI352</f>
        <v>0</v>
      </c>
      <c r="BM352">
        <f>(AZ352-BF352)/BF352</f>
        <v>0</v>
      </c>
      <c r="BN352">
        <f>AY352/(BA352+AY352/BF352)</f>
        <v>0</v>
      </c>
      <c r="BO352" t="s">
        <v>429</v>
      </c>
      <c r="BP352">
        <v>0</v>
      </c>
      <c r="BQ352">
        <f>IF(BP352&lt;&gt;0, BP352, BN352)</f>
        <v>0</v>
      </c>
      <c r="BR352">
        <f>1-BQ352/BF352</f>
        <v>0</v>
      </c>
      <c r="BS352">
        <f>(BF352-BE352)/(BF352-BQ352)</f>
        <v>0</v>
      </c>
      <c r="BT352">
        <f>(AZ352-BF352)/(AZ352-BQ352)</f>
        <v>0</v>
      </c>
      <c r="BU352">
        <f>(BF352-BE352)/(BF352-AY352)</f>
        <v>0</v>
      </c>
      <c r="BV352">
        <f>(AZ352-BF352)/(AZ352-AY352)</f>
        <v>0</v>
      </c>
      <c r="BW352">
        <f>(BS352*BQ352/BE352)</f>
        <v>0</v>
      </c>
      <c r="BX352">
        <f>(1-BW352)</f>
        <v>0</v>
      </c>
      <c r="DG352">
        <f>$B$13*EF352+$C$13*EG352+$F$13*ER352*(1-EU352)</f>
        <v>0</v>
      </c>
      <c r="DH352">
        <f>DG352*DI352</f>
        <v>0</v>
      </c>
      <c r="DI352">
        <f>($B$13*$D$11+$C$13*$D$11+$F$13*((FE352+EW352)/MAX(FE352+EW352+FF352, 0.1)*$I$11+FF352/MAX(FE352+EW352+FF352, 0.1)*$J$11))/($B$13+$C$13+$F$13)</f>
        <v>0</v>
      </c>
      <c r="DJ352">
        <f>($B$13*$K$11+$C$13*$K$11+$F$13*((FE352+EW352)/MAX(FE352+EW352+FF352, 0.1)*$P$11+FF352/MAX(FE352+EW352+FF352, 0.1)*$Q$11))/($B$13+$C$13+$F$13)</f>
        <v>0</v>
      </c>
      <c r="DK352">
        <v>2.18</v>
      </c>
      <c r="DL352">
        <v>0.5</v>
      </c>
      <c r="DM352" t="s">
        <v>430</v>
      </c>
      <c r="DN352">
        <v>2</v>
      </c>
      <c r="DO352" t="b">
        <v>1</v>
      </c>
      <c r="DP352">
        <v>1679515906</v>
      </c>
      <c r="DQ352">
        <v>697.4042962962963</v>
      </c>
      <c r="DR352">
        <v>727.315074074074</v>
      </c>
      <c r="DS352">
        <v>24.21536296296296</v>
      </c>
      <c r="DT352">
        <v>23.86862592592593</v>
      </c>
      <c r="DU352">
        <v>698.2415555555555</v>
      </c>
      <c r="DV352">
        <v>23.91821481481481</v>
      </c>
      <c r="DW352">
        <v>499.9974814814815</v>
      </c>
      <c r="DX352">
        <v>89.85084444444446</v>
      </c>
      <c r="DY352">
        <v>0.1000311518518519</v>
      </c>
      <c r="DZ352">
        <v>26.36292222222222</v>
      </c>
      <c r="EA352">
        <v>27.49485555555556</v>
      </c>
      <c r="EB352">
        <v>999.9000000000001</v>
      </c>
      <c r="EC352">
        <v>0</v>
      </c>
      <c r="ED352">
        <v>0</v>
      </c>
      <c r="EE352">
        <v>10002.01814814815</v>
      </c>
      <c r="EF352">
        <v>0</v>
      </c>
      <c r="EG352">
        <v>12.5071</v>
      </c>
      <c r="EH352">
        <v>-29.91075925925926</v>
      </c>
      <c r="EI352">
        <v>714.7112592592592</v>
      </c>
      <c r="EJ352">
        <v>745.0996666666667</v>
      </c>
      <c r="EK352">
        <v>0.346739074074074</v>
      </c>
      <c r="EL352">
        <v>727.315074074074</v>
      </c>
      <c r="EM352">
        <v>23.86862592592593</v>
      </c>
      <c r="EN352">
        <v>2.175771111111111</v>
      </c>
      <c r="EO352">
        <v>2.144615555555555</v>
      </c>
      <c r="EP352">
        <v>18.78501111111111</v>
      </c>
      <c r="EQ352">
        <v>18.55448888888889</v>
      </c>
      <c r="ER352">
        <v>2000.01962962963</v>
      </c>
      <c r="ES352">
        <v>0.9800046666666667</v>
      </c>
      <c r="ET352">
        <v>0.01999553333333333</v>
      </c>
      <c r="EU352">
        <v>0</v>
      </c>
      <c r="EV352">
        <v>189.741</v>
      </c>
      <c r="EW352">
        <v>5.00078</v>
      </c>
      <c r="EX352">
        <v>3780.027777777777</v>
      </c>
      <c r="EY352">
        <v>16379.82222222222</v>
      </c>
      <c r="EZ352">
        <v>39.02281481481482</v>
      </c>
      <c r="FA352">
        <v>39.74514814814815</v>
      </c>
      <c r="FB352">
        <v>39.7427037037037</v>
      </c>
      <c r="FC352">
        <v>39.26822222222222</v>
      </c>
      <c r="FD352">
        <v>40.18951851851852</v>
      </c>
      <c r="FE352">
        <v>1955.129629629629</v>
      </c>
      <c r="FF352">
        <v>39.89000000000001</v>
      </c>
      <c r="FG352">
        <v>0</v>
      </c>
      <c r="FH352">
        <v>1679515895.8</v>
      </c>
      <c r="FI352">
        <v>0</v>
      </c>
      <c r="FJ352">
        <v>189.7279230769231</v>
      </c>
      <c r="FK352">
        <v>0.4896410334776812</v>
      </c>
      <c r="FL352">
        <v>-1.786666679436911</v>
      </c>
      <c r="FM352">
        <v>3779.988461538461</v>
      </c>
      <c r="FN352">
        <v>15</v>
      </c>
      <c r="FO352">
        <v>0</v>
      </c>
      <c r="FP352" t="s">
        <v>431</v>
      </c>
      <c r="FQ352">
        <v>1679456443.1</v>
      </c>
      <c r="FR352">
        <v>1679456433.1</v>
      </c>
      <c r="FS352">
        <v>0</v>
      </c>
      <c r="FT352">
        <v>-0.109</v>
      </c>
      <c r="FU352">
        <v>0.019</v>
      </c>
      <c r="FV352">
        <v>-0.823</v>
      </c>
      <c r="FW352">
        <v>0.271</v>
      </c>
      <c r="FX352">
        <v>420</v>
      </c>
      <c r="FY352">
        <v>24</v>
      </c>
      <c r="FZ352">
        <v>0.71</v>
      </c>
      <c r="GA352">
        <v>0.25</v>
      </c>
      <c r="GB352">
        <v>-29.87872195121951</v>
      </c>
      <c r="GC352">
        <v>-0.4245094076655431</v>
      </c>
      <c r="GD352">
        <v>0.06004293387558474</v>
      </c>
      <c r="GE352">
        <v>0</v>
      </c>
      <c r="GF352">
        <v>0.3494155121951219</v>
      </c>
      <c r="GG352">
        <v>-0.04740806968640957</v>
      </c>
      <c r="GH352">
        <v>0.004741360760331085</v>
      </c>
      <c r="GI352">
        <v>1</v>
      </c>
      <c r="GJ352">
        <v>1</v>
      </c>
      <c r="GK352">
        <v>2</v>
      </c>
      <c r="GL352" t="s">
        <v>432</v>
      </c>
      <c r="GM352">
        <v>3.10458</v>
      </c>
      <c r="GN352">
        <v>2.73532</v>
      </c>
      <c r="GO352">
        <v>0.13008</v>
      </c>
      <c r="GP352">
        <v>0.133644</v>
      </c>
      <c r="GQ352">
        <v>0.108745</v>
      </c>
      <c r="GR352">
        <v>0.109037</v>
      </c>
      <c r="GS352">
        <v>22430.5</v>
      </c>
      <c r="GT352">
        <v>22055.4</v>
      </c>
      <c r="GU352">
        <v>26320</v>
      </c>
      <c r="GV352">
        <v>25783</v>
      </c>
      <c r="GW352">
        <v>37649.6</v>
      </c>
      <c r="GX352">
        <v>35049.1</v>
      </c>
      <c r="GY352">
        <v>46054.3</v>
      </c>
      <c r="GZ352">
        <v>42578</v>
      </c>
      <c r="HA352">
        <v>1.92908</v>
      </c>
      <c r="HB352">
        <v>1.97873</v>
      </c>
      <c r="HC352">
        <v>0.135422</v>
      </c>
      <c r="HD352">
        <v>0</v>
      </c>
      <c r="HE352">
        <v>25.2703</v>
      </c>
      <c r="HF352">
        <v>999.9</v>
      </c>
      <c r="HG352">
        <v>54.6</v>
      </c>
      <c r="HH352">
        <v>29.3</v>
      </c>
      <c r="HI352">
        <v>24.8664</v>
      </c>
      <c r="HJ352">
        <v>61.1971</v>
      </c>
      <c r="HK352">
        <v>25.4607</v>
      </c>
      <c r="HL352">
        <v>1</v>
      </c>
      <c r="HM352">
        <v>-0.170668</v>
      </c>
      <c r="HN352">
        <v>-0.035128</v>
      </c>
      <c r="HO352">
        <v>20.2745</v>
      </c>
      <c r="HP352">
        <v>5.21609</v>
      </c>
      <c r="HQ352">
        <v>11.9784</v>
      </c>
      <c r="HR352">
        <v>4.9649</v>
      </c>
      <c r="HS352">
        <v>3.27395</v>
      </c>
      <c r="HT352">
        <v>9999</v>
      </c>
      <c r="HU352">
        <v>9999</v>
      </c>
      <c r="HV352">
        <v>9999</v>
      </c>
      <c r="HW352">
        <v>937.7</v>
      </c>
      <c r="HX352">
        <v>1.86417</v>
      </c>
      <c r="HY352">
        <v>1.86011</v>
      </c>
      <c r="HZ352">
        <v>1.85834</v>
      </c>
      <c r="IA352">
        <v>1.85989</v>
      </c>
      <c r="IB352">
        <v>1.85989</v>
      </c>
      <c r="IC352">
        <v>1.85823</v>
      </c>
      <c r="ID352">
        <v>1.85731</v>
      </c>
      <c r="IE352">
        <v>1.85236</v>
      </c>
      <c r="IF352">
        <v>0</v>
      </c>
      <c r="IG352">
        <v>0</v>
      </c>
      <c r="IH352">
        <v>0</v>
      </c>
      <c r="II352">
        <v>0</v>
      </c>
      <c r="IJ352" t="s">
        <v>433</v>
      </c>
      <c r="IK352" t="s">
        <v>434</v>
      </c>
      <c r="IL352" t="s">
        <v>435</v>
      </c>
      <c r="IM352" t="s">
        <v>435</v>
      </c>
      <c r="IN352" t="s">
        <v>435</v>
      </c>
      <c r="IO352" t="s">
        <v>435</v>
      </c>
      <c r="IP352">
        <v>0</v>
      </c>
      <c r="IQ352">
        <v>100</v>
      </c>
      <c r="IR352">
        <v>100</v>
      </c>
      <c r="IS352">
        <v>-0.845</v>
      </c>
      <c r="IT352">
        <v>0.2969</v>
      </c>
      <c r="IU352">
        <v>-0.3228139330668147</v>
      </c>
      <c r="IV352">
        <v>-0.001399286051689175</v>
      </c>
      <c r="IW352">
        <v>1.297619083215453E-06</v>
      </c>
      <c r="IX352">
        <v>-4.997941095464379E-10</v>
      </c>
      <c r="IY352">
        <v>-0.005634625857734406</v>
      </c>
      <c r="IZ352">
        <v>-0.003512179546530375</v>
      </c>
      <c r="JA352">
        <v>0.0008073039280847738</v>
      </c>
      <c r="JB352">
        <v>-5.485301315548657E-06</v>
      </c>
      <c r="JC352">
        <v>2</v>
      </c>
      <c r="JD352">
        <v>1997</v>
      </c>
      <c r="JE352">
        <v>1</v>
      </c>
      <c r="JF352">
        <v>25</v>
      </c>
      <c r="JG352">
        <v>991.2</v>
      </c>
      <c r="JH352">
        <v>991.3</v>
      </c>
      <c r="JI352">
        <v>1.8689</v>
      </c>
      <c r="JJ352">
        <v>2.62939</v>
      </c>
      <c r="JK352">
        <v>1.49658</v>
      </c>
      <c r="JL352">
        <v>2.39258</v>
      </c>
      <c r="JM352">
        <v>1.54907</v>
      </c>
      <c r="JN352">
        <v>2.36572</v>
      </c>
      <c r="JO352">
        <v>34.5092</v>
      </c>
      <c r="JP352">
        <v>24.1926</v>
      </c>
      <c r="JQ352">
        <v>18</v>
      </c>
      <c r="JR352">
        <v>488.455</v>
      </c>
      <c r="JS352">
        <v>533.221</v>
      </c>
      <c r="JT352">
        <v>24.8425</v>
      </c>
      <c r="JU352">
        <v>25.1981</v>
      </c>
      <c r="JV352">
        <v>30</v>
      </c>
      <c r="JW352">
        <v>25.3115</v>
      </c>
      <c r="JX352">
        <v>25.2703</v>
      </c>
      <c r="JY352">
        <v>37.5786</v>
      </c>
      <c r="JZ352">
        <v>0</v>
      </c>
      <c r="KA352">
        <v>100</v>
      </c>
      <c r="KB352">
        <v>24.8495</v>
      </c>
      <c r="KC352">
        <v>774.1420000000001</v>
      </c>
      <c r="KD352">
        <v>24.2935</v>
      </c>
      <c r="KE352">
        <v>100.619</v>
      </c>
      <c r="KF352">
        <v>101.014</v>
      </c>
    </row>
    <row r="353" spans="1:292">
      <c r="A353">
        <v>335</v>
      </c>
      <c r="B353">
        <v>1679515918.5</v>
      </c>
      <c r="C353">
        <v>7331</v>
      </c>
      <c r="D353" t="s">
        <v>1104</v>
      </c>
      <c r="E353" t="s">
        <v>1105</v>
      </c>
      <c r="F353">
        <v>5</v>
      </c>
      <c r="G353" t="s">
        <v>821</v>
      </c>
      <c r="H353">
        <v>1679515910.714286</v>
      </c>
      <c r="I353">
        <f>(J353)/1000</f>
        <v>0</v>
      </c>
      <c r="J353">
        <f>IF(DO353, AM353, AG353)</f>
        <v>0</v>
      </c>
      <c r="K353">
        <f>IF(DO353, AH353, AF353)</f>
        <v>0</v>
      </c>
      <c r="L353">
        <f>DQ353 - IF(AT353&gt;1, K353*DK353*100.0/(AV353*EE353), 0)</f>
        <v>0</v>
      </c>
      <c r="M353">
        <f>((S353-I353/2)*L353-K353)/(S353+I353/2)</f>
        <v>0</v>
      </c>
      <c r="N353">
        <f>M353*(DX353+DY353)/1000.0</f>
        <v>0</v>
      </c>
      <c r="O353">
        <f>(DQ353 - IF(AT353&gt;1, K353*DK353*100.0/(AV353*EE353), 0))*(DX353+DY353)/1000.0</f>
        <v>0</v>
      </c>
      <c r="P353">
        <f>2.0/((1/R353-1/Q353)+SIGN(R353)*SQRT((1/R353-1/Q353)*(1/R353-1/Q353) + 4*DL353/((DL353+1)*(DL353+1))*(2*1/R353*1/Q353-1/Q353*1/Q353)))</f>
        <v>0</v>
      </c>
      <c r="Q353">
        <f>IF(LEFT(DM353,1)&lt;&gt;"0",IF(LEFT(DM353,1)="1",3.0,DN353),$D$5+$E$5*(EE353*DX353/($K$5*1000))+$F$5*(EE353*DX353/($K$5*1000))*MAX(MIN(DK353,$J$5),$I$5)*MAX(MIN(DK353,$J$5),$I$5)+$G$5*MAX(MIN(DK353,$J$5),$I$5)*(EE353*DX353/($K$5*1000))+$H$5*(EE353*DX353/($K$5*1000))*(EE353*DX353/($K$5*1000)))</f>
        <v>0</v>
      </c>
      <c r="R353">
        <f>I353*(1000-(1000*0.61365*exp(17.502*V353/(240.97+V353))/(DX353+DY353)+DS353)/2)/(1000*0.61365*exp(17.502*V353/(240.97+V353))/(DX353+DY353)-DS353)</f>
        <v>0</v>
      </c>
      <c r="S353">
        <f>1/((DL353+1)/(P353/1.6)+1/(Q353/1.37)) + DL353/((DL353+1)/(P353/1.6) + DL353/(Q353/1.37))</f>
        <v>0</v>
      </c>
      <c r="T353">
        <f>(DG353*DJ353)</f>
        <v>0</v>
      </c>
      <c r="U353">
        <f>(DZ353+(T353+2*0.95*5.67E-8*(((DZ353+$B$9)+273)^4-(DZ353+273)^4)-44100*I353)/(1.84*29.3*Q353+8*0.95*5.67E-8*(DZ353+273)^3))</f>
        <v>0</v>
      </c>
      <c r="V353">
        <f>($C$9*EA353+$D$9*EB353+$E$9*U353)</f>
        <v>0</v>
      </c>
      <c r="W353">
        <f>0.61365*exp(17.502*V353/(240.97+V353))</f>
        <v>0</v>
      </c>
      <c r="X353">
        <f>(Y353/Z353*100)</f>
        <v>0</v>
      </c>
      <c r="Y353">
        <f>DS353*(DX353+DY353)/1000</f>
        <v>0</v>
      </c>
      <c r="Z353">
        <f>0.61365*exp(17.502*DZ353/(240.97+DZ353))</f>
        <v>0</v>
      </c>
      <c r="AA353">
        <f>(W353-DS353*(DX353+DY353)/1000)</f>
        <v>0</v>
      </c>
      <c r="AB353">
        <f>(-I353*44100)</f>
        <v>0</v>
      </c>
      <c r="AC353">
        <f>2*29.3*Q353*0.92*(DZ353-V353)</f>
        <v>0</v>
      </c>
      <c r="AD353">
        <f>2*0.95*5.67E-8*(((DZ353+$B$9)+273)^4-(V353+273)^4)</f>
        <v>0</v>
      </c>
      <c r="AE353">
        <f>T353+AD353+AB353+AC353</f>
        <v>0</v>
      </c>
      <c r="AF353">
        <f>DW353*AT353*(DR353-DQ353*(1000-AT353*DT353)/(1000-AT353*DS353))/(100*DK353)</f>
        <v>0</v>
      </c>
      <c r="AG353">
        <f>1000*DW353*AT353*(DS353-DT353)/(100*DK353*(1000-AT353*DS353))</f>
        <v>0</v>
      </c>
      <c r="AH353">
        <f>(AI353 - AJ353 - DX353*1E3/(8.314*(DZ353+273.15)) * AL353/DW353 * AK353) * DW353/(100*DK353) * (1000 - DT353)/1000</f>
        <v>0</v>
      </c>
      <c r="AI353">
        <v>776.9844379081071</v>
      </c>
      <c r="AJ353">
        <v>755.9171878787878</v>
      </c>
      <c r="AK353">
        <v>3.418656321235054</v>
      </c>
      <c r="AL353">
        <v>67.30913549146528</v>
      </c>
      <c r="AM353">
        <f>(AO353 - AN353 + DX353*1E3/(8.314*(DZ353+273.15)) * AQ353/DW353 * AP353) * DW353/(100*DK353) * 1000/(1000 - AO353)</f>
        <v>0</v>
      </c>
      <c r="AN353">
        <v>23.86628253605315</v>
      </c>
      <c r="AO353">
        <v>24.20351090909091</v>
      </c>
      <c r="AP353">
        <v>1.900352989908503E-07</v>
      </c>
      <c r="AQ353">
        <v>94.11788988098148</v>
      </c>
      <c r="AR353">
        <v>0</v>
      </c>
      <c r="AS353">
        <v>0</v>
      </c>
      <c r="AT353">
        <f>IF(AR353*$H$15&gt;=AV353,1.0,(AV353/(AV353-AR353*$H$15)))</f>
        <v>0</v>
      </c>
      <c r="AU353">
        <f>(AT353-1)*100</f>
        <v>0</v>
      </c>
      <c r="AV353">
        <f>MAX(0,($B$15+$C$15*EE353)/(1+$D$15*EE353)*DX353/(DZ353+273)*$E$15)</f>
        <v>0</v>
      </c>
      <c r="AW353" t="s">
        <v>429</v>
      </c>
      <c r="AX353" t="s">
        <v>429</v>
      </c>
      <c r="AY353">
        <v>0</v>
      </c>
      <c r="AZ353">
        <v>0</v>
      </c>
      <c r="BA353">
        <f>1-AY353/AZ353</f>
        <v>0</v>
      </c>
      <c r="BB353">
        <v>0</v>
      </c>
      <c r="BC353" t="s">
        <v>429</v>
      </c>
      <c r="BD353" t="s">
        <v>429</v>
      </c>
      <c r="BE353">
        <v>0</v>
      </c>
      <c r="BF353">
        <v>0</v>
      </c>
      <c r="BG353">
        <f>1-BE353/BF353</f>
        <v>0</v>
      </c>
      <c r="BH353">
        <v>0.5</v>
      </c>
      <c r="BI353">
        <f>DH353</f>
        <v>0</v>
      </c>
      <c r="BJ353">
        <f>K353</f>
        <v>0</v>
      </c>
      <c r="BK353">
        <f>BG353*BH353*BI353</f>
        <v>0</v>
      </c>
      <c r="BL353">
        <f>(BJ353-BB353)/BI353</f>
        <v>0</v>
      </c>
      <c r="BM353">
        <f>(AZ353-BF353)/BF353</f>
        <v>0</v>
      </c>
      <c r="BN353">
        <f>AY353/(BA353+AY353/BF353)</f>
        <v>0</v>
      </c>
      <c r="BO353" t="s">
        <v>429</v>
      </c>
      <c r="BP353">
        <v>0</v>
      </c>
      <c r="BQ353">
        <f>IF(BP353&lt;&gt;0, BP353, BN353)</f>
        <v>0</v>
      </c>
      <c r="BR353">
        <f>1-BQ353/BF353</f>
        <v>0</v>
      </c>
      <c r="BS353">
        <f>(BF353-BE353)/(BF353-BQ353)</f>
        <v>0</v>
      </c>
      <c r="BT353">
        <f>(AZ353-BF353)/(AZ353-BQ353)</f>
        <v>0</v>
      </c>
      <c r="BU353">
        <f>(BF353-BE353)/(BF353-AY353)</f>
        <v>0</v>
      </c>
      <c r="BV353">
        <f>(AZ353-BF353)/(AZ353-AY353)</f>
        <v>0</v>
      </c>
      <c r="BW353">
        <f>(BS353*BQ353/BE353)</f>
        <v>0</v>
      </c>
      <c r="BX353">
        <f>(1-BW353)</f>
        <v>0</v>
      </c>
      <c r="DG353">
        <f>$B$13*EF353+$C$13*EG353+$F$13*ER353*(1-EU353)</f>
        <v>0</v>
      </c>
      <c r="DH353">
        <f>DG353*DI353</f>
        <v>0</v>
      </c>
      <c r="DI353">
        <f>($B$13*$D$11+$C$13*$D$11+$F$13*((FE353+EW353)/MAX(FE353+EW353+FF353, 0.1)*$I$11+FF353/MAX(FE353+EW353+FF353, 0.1)*$J$11))/($B$13+$C$13+$F$13)</f>
        <v>0</v>
      </c>
      <c r="DJ353">
        <f>($B$13*$K$11+$C$13*$K$11+$F$13*((FE353+EW353)/MAX(FE353+EW353+FF353, 0.1)*$P$11+FF353/MAX(FE353+EW353+FF353, 0.1)*$Q$11))/($B$13+$C$13+$F$13)</f>
        <v>0</v>
      </c>
      <c r="DK353">
        <v>2.18</v>
      </c>
      <c r="DL353">
        <v>0.5</v>
      </c>
      <c r="DM353" t="s">
        <v>430</v>
      </c>
      <c r="DN353">
        <v>2</v>
      </c>
      <c r="DO353" t="b">
        <v>1</v>
      </c>
      <c r="DP353">
        <v>1679515910.714286</v>
      </c>
      <c r="DQ353">
        <v>713.2307500000001</v>
      </c>
      <c r="DR353">
        <v>743.0895357142857</v>
      </c>
      <c r="DS353">
        <v>24.21038571428571</v>
      </c>
      <c r="DT353">
        <v>23.86731785714286</v>
      </c>
      <c r="DU353">
        <v>714.0730357142857</v>
      </c>
      <c r="DV353">
        <v>23.91336071428571</v>
      </c>
      <c r="DW353">
        <v>499.9843571428572</v>
      </c>
      <c r="DX353">
        <v>89.85121071428571</v>
      </c>
      <c r="DY353">
        <v>0.09996803571428571</v>
      </c>
      <c r="DZ353">
        <v>26.35998571428572</v>
      </c>
      <c r="EA353">
        <v>27.48989642857143</v>
      </c>
      <c r="EB353">
        <v>999.9000000000002</v>
      </c>
      <c r="EC353">
        <v>0</v>
      </c>
      <c r="ED353">
        <v>0</v>
      </c>
      <c r="EE353">
        <v>10004.19785714286</v>
      </c>
      <c r="EF353">
        <v>0</v>
      </c>
      <c r="EG353">
        <v>12.5071</v>
      </c>
      <c r="EH353">
        <v>-29.85872857142857</v>
      </c>
      <c r="EI353">
        <v>730.9268214285715</v>
      </c>
      <c r="EJ353">
        <v>761.25875</v>
      </c>
      <c r="EK353">
        <v>0.3430729642857143</v>
      </c>
      <c r="EL353">
        <v>743.0895357142857</v>
      </c>
      <c r="EM353">
        <v>23.86731785714286</v>
      </c>
      <c r="EN353">
        <v>2.1753325</v>
      </c>
      <c r="EO353">
        <v>2.144506428571429</v>
      </c>
      <c r="EP353">
        <v>18.78179285714285</v>
      </c>
      <c r="EQ353">
        <v>18.553675</v>
      </c>
      <c r="ER353">
        <v>2000.023571428572</v>
      </c>
      <c r="ES353">
        <v>0.9800045357142858</v>
      </c>
      <c r="ET353">
        <v>0.01999566428571429</v>
      </c>
      <c r="EU353">
        <v>0</v>
      </c>
      <c r="EV353">
        <v>189.7724642857143</v>
      </c>
      <c r="EW353">
        <v>5.00078</v>
      </c>
      <c r="EX353">
        <v>3779.868214285714</v>
      </c>
      <c r="EY353">
        <v>16379.85357142857</v>
      </c>
      <c r="EZ353">
        <v>38.97510714285714</v>
      </c>
      <c r="FA353">
        <v>39.6985</v>
      </c>
      <c r="FB353">
        <v>39.68492857142856</v>
      </c>
      <c r="FC353">
        <v>39.21628571428571</v>
      </c>
      <c r="FD353">
        <v>40.15596428571428</v>
      </c>
      <c r="FE353">
        <v>1955.133571428571</v>
      </c>
      <c r="FF353">
        <v>39.89000000000001</v>
      </c>
      <c r="FG353">
        <v>0</v>
      </c>
      <c r="FH353">
        <v>1679515901.2</v>
      </c>
      <c r="FI353">
        <v>0</v>
      </c>
      <c r="FJ353">
        <v>189.7696</v>
      </c>
      <c r="FK353">
        <v>0.2854615441657039</v>
      </c>
      <c r="FL353">
        <v>-1.594615399538533</v>
      </c>
      <c r="FM353">
        <v>3779.8084</v>
      </c>
      <c r="FN353">
        <v>15</v>
      </c>
      <c r="FO353">
        <v>0</v>
      </c>
      <c r="FP353" t="s">
        <v>431</v>
      </c>
      <c r="FQ353">
        <v>1679456443.1</v>
      </c>
      <c r="FR353">
        <v>1679456433.1</v>
      </c>
      <c r="FS353">
        <v>0</v>
      </c>
      <c r="FT353">
        <v>-0.109</v>
      </c>
      <c r="FU353">
        <v>0.019</v>
      </c>
      <c r="FV353">
        <v>-0.823</v>
      </c>
      <c r="FW353">
        <v>0.271</v>
      </c>
      <c r="FX353">
        <v>420</v>
      </c>
      <c r="FY353">
        <v>24</v>
      </c>
      <c r="FZ353">
        <v>0.71</v>
      </c>
      <c r="GA353">
        <v>0.25</v>
      </c>
      <c r="GB353">
        <v>-29.874755</v>
      </c>
      <c r="GC353">
        <v>0.4659647279550457</v>
      </c>
      <c r="GD353">
        <v>0.07243239589437858</v>
      </c>
      <c r="GE353">
        <v>0</v>
      </c>
      <c r="GF353">
        <v>0.34512255</v>
      </c>
      <c r="GG353">
        <v>-0.04538472045028284</v>
      </c>
      <c r="GH353">
        <v>0.004449817181357004</v>
      </c>
      <c r="GI353">
        <v>1</v>
      </c>
      <c r="GJ353">
        <v>1</v>
      </c>
      <c r="GK353">
        <v>2</v>
      </c>
      <c r="GL353" t="s">
        <v>432</v>
      </c>
      <c r="GM353">
        <v>3.10465</v>
      </c>
      <c r="GN353">
        <v>2.73567</v>
      </c>
      <c r="GO353">
        <v>0.132097</v>
      </c>
      <c r="GP353">
        <v>0.135634</v>
      </c>
      <c r="GQ353">
        <v>0.108731</v>
      </c>
      <c r="GR353">
        <v>0.109028</v>
      </c>
      <c r="GS353">
        <v>22378.6</v>
      </c>
      <c r="GT353">
        <v>22004.7</v>
      </c>
      <c r="GU353">
        <v>26320.1</v>
      </c>
      <c r="GV353">
        <v>25782.8</v>
      </c>
      <c r="GW353">
        <v>37650.7</v>
      </c>
      <c r="GX353">
        <v>35049.6</v>
      </c>
      <c r="GY353">
        <v>46054.5</v>
      </c>
      <c r="GZ353">
        <v>42577.9</v>
      </c>
      <c r="HA353">
        <v>1.92932</v>
      </c>
      <c r="HB353">
        <v>1.9788</v>
      </c>
      <c r="HC353">
        <v>0.135534</v>
      </c>
      <c r="HD353">
        <v>0</v>
      </c>
      <c r="HE353">
        <v>25.2677</v>
      </c>
      <c r="HF353">
        <v>999.9</v>
      </c>
      <c r="HG353">
        <v>54.6</v>
      </c>
      <c r="HH353">
        <v>29.3</v>
      </c>
      <c r="HI353">
        <v>24.8694</v>
      </c>
      <c r="HJ353">
        <v>60.6671</v>
      </c>
      <c r="HK353">
        <v>25.2284</v>
      </c>
      <c r="HL353">
        <v>1</v>
      </c>
      <c r="HM353">
        <v>-0.170709</v>
      </c>
      <c r="HN353">
        <v>-0.0490986</v>
      </c>
      <c r="HO353">
        <v>20.2748</v>
      </c>
      <c r="HP353">
        <v>5.21579</v>
      </c>
      <c r="HQ353">
        <v>11.9781</v>
      </c>
      <c r="HR353">
        <v>4.96485</v>
      </c>
      <c r="HS353">
        <v>3.2739</v>
      </c>
      <c r="HT353">
        <v>9999</v>
      </c>
      <c r="HU353">
        <v>9999</v>
      </c>
      <c r="HV353">
        <v>9999</v>
      </c>
      <c r="HW353">
        <v>937.7</v>
      </c>
      <c r="HX353">
        <v>1.86415</v>
      </c>
      <c r="HY353">
        <v>1.8601</v>
      </c>
      <c r="HZ353">
        <v>1.85835</v>
      </c>
      <c r="IA353">
        <v>1.85988</v>
      </c>
      <c r="IB353">
        <v>1.85989</v>
      </c>
      <c r="IC353">
        <v>1.85823</v>
      </c>
      <c r="ID353">
        <v>1.8573</v>
      </c>
      <c r="IE353">
        <v>1.85238</v>
      </c>
      <c r="IF353">
        <v>0</v>
      </c>
      <c r="IG353">
        <v>0</v>
      </c>
      <c r="IH353">
        <v>0</v>
      </c>
      <c r="II353">
        <v>0</v>
      </c>
      <c r="IJ353" t="s">
        <v>433</v>
      </c>
      <c r="IK353" t="s">
        <v>434</v>
      </c>
      <c r="IL353" t="s">
        <v>435</v>
      </c>
      <c r="IM353" t="s">
        <v>435</v>
      </c>
      <c r="IN353" t="s">
        <v>435</v>
      </c>
      <c r="IO353" t="s">
        <v>435</v>
      </c>
      <c r="IP353">
        <v>0</v>
      </c>
      <c r="IQ353">
        <v>100</v>
      </c>
      <c r="IR353">
        <v>100</v>
      </c>
      <c r="IS353">
        <v>-0.85</v>
      </c>
      <c r="IT353">
        <v>0.2968</v>
      </c>
      <c r="IU353">
        <v>-0.3228139330668147</v>
      </c>
      <c r="IV353">
        <v>-0.001399286051689175</v>
      </c>
      <c r="IW353">
        <v>1.297619083215453E-06</v>
      </c>
      <c r="IX353">
        <v>-4.997941095464379E-10</v>
      </c>
      <c r="IY353">
        <v>-0.005634625857734406</v>
      </c>
      <c r="IZ353">
        <v>-0.003512179546530375</v>
      </c>
      <c r="JA353">
        <v>0.0008073039280847738</v>
      </c>
      <c r="JB353">
        <v>-5.485301315548657E-06</v>
      </c>
      <c r="JC353">
        <v>2</v>
      </c>
      <c r="JD353">
        <v>1997</v>
      </c>
      <c r="JE353">
        <v>1</v>
      </c>
      <c r="JF353">
        <v>25</v>
      </c>
      <c r="JG353">
        <v>991.3</v>
      </c>
      <c r="JH353">
        <v>991.4</v>
      </c>
      <c r="JI353">
        <v>1.90063</v>
      </c>
      <c r="JJ353">
        <v>2.62939</v>
      </c>
      <c r="JK353">
        <v>1.49658</v>
      </c>
      <c r="JL353">
        <v>2.39258</v>
      </c>
      <c r="JM353">
        <v>1.54907</v>
      </c>
      <c r="JN353">
        <v>2.39258</v>
      </c>
      <c r="JO353">
        <v>34.5321</v>
      </c>
      <c r="JP353">
        <v>24.1926</v>
      </c>
      <c r="JQ353">
        <v>18</v>
      </c>
      <c r="JR353">
        <v>488.598</v>
      </c>
      <c r="JS353">
        <v>533.268</v>
      </c>
      <c r="JT353">
        <v>24.8492</v>
      </c>
      <c r="JU353">
        <v>25.1965</v>
      </c>
      <c r="JV353">
        <v>29.9999</v>
      </c>
      <c r="JW353">
        <v>25.3115</v>
      </c>
      <c r="JX353">
        <v>25.2699</v>
      </c>
      <c r="JY353">
        <v>38.2742</v>
      </c>
      <c r="JZ353">
        <v>0</v>
      </c>
      <c r="KA353">
        <v>100</v>
      </c>
      <c r="KB353">
        <v>24.8611</v>
      </c>
      <c r="KC353">
        <v>794.177</v>
      </c>
      <c r="KD353">
        <v>24.2935</v>
      </c>
      <c r="KE353">
        <v>100.62</v>
      </c>
      <c r="KF353">
        <v>101.013</v>
      </c>
    </row>
    <row r="354" spans="1:292">
      <c r="A354">
        <v>336</v>
      </c>
      <c r="B354">
        <v>1679515923</v>
      </c>
      <c r="C354">
        <v>7335.5</v>
      </c>
      <c r="D354" t="s">
        <v>1106</v>
      </c>
      <c r="E354" t="s">
        <v>1107</v>
      </c>
      <c r="F354">
        <v>5</v>
      </c>
      <c r="G354" t="s">
        <v>821</v>
      </c>
      <c r="H354">
        <v>1679515915.160714</v>
      </c>
      <c r="I354">
        <f>(J354)/1000</f>
        <v>0</v>
      </c>
      <c r="J354">
        <f>IF(DO354, AM354, AG354)</f>
        <v>0</v>
      </c>
      <c r="K354">
        <f>IF(DO354, AH354, AF354)</f>
        <v>0</v>
      </c>
      <c r="L354">
        <f>DQ354 - IF(AT354&gt;1, K354*DK354*100.0/(AV354*EE354), 0)</f>
        <v>0</v>
      </c>
      <c r="M354">
        <f>((S354-I354/2)*L354-K354)/(S354+I354/2)</f>
        <v>0</v>
      </c>
      <c r="N354">
        <f>M354*(DX354+DY354)/1000.0</f>
        <v>0</v>
      </c>
      <c r="O354">
        <f>(DQ354 - IF(AT354&gt;1, K354*DK354*100.0/(AV354*EE354), 0))*(DX354+DY354)/1000.0</f>
        <v>0</v>
      </c>
      <c r="P354">
        <f>2.0/((1/R354-1/Q354)+SIGN(R354)*SQRT((1/R354-1/Q354)*(1/R354-1/Q354) + 4*DL354/((DL354+1)*(DL354+1))*(2*1/R354*1/Q354-1/Q354*1/Q354)))</f>
        <v>0</v>
      </c>
      <c r="Q354">
        <f>IF(LEFT(DM354,1)&lt;&gt;"0",IF(LEFT(DM354,1)="1",3.0,DN354),$D$5+$E$5*(EE354*DX354/($K$5*1000))+$F$5*(EE354*DX354/($K$5*1000))*MAX(MIN(DK354,$J$5),$I$5)*MAX(MIN(DK354,$J$5),$I$5)+$G$5*MAX(MIN(DK354,$J$5),$I$5)*(EE354*DX354/($K$5*1000))+$H$5*(EE354*DX354/($K$5*1000))*(EE354*DX354/($K$5*1000)))</f>
        <v>0</v>
      </c>
      <c r="R354">
        <f>I354*(1000-(1000*0.61365*exp(17.502*V354/(240.97+V354))/(DX354+DY354)+DS354)/2)/(1000*0.61365*exp(17.502*V354/(240.97+V354))/(DX354+DY354)-DS354)</f>
        <v>0</v>
      </c>
      <c r="S354">
        <f>1/((DL354+1)/(P354/1.6)+1/(Q354/1.37)) + DL354/((DL354+1)/(P354/1.6) + DL354/(Q354/1.37))</f>
        <v>0</v>
      </c>
      <c r="T354">
        <f>(DG354*DJ354)</f>
        <v>0</v>
      </c>
      <c r="U354">
        <f>(DZ354+(T354+2*0.95*5.67E-8*(((DZ354+$B$9)+273)^4-(DZ354+273)^4)-44100*I354)/(1.84*29.3*Q354+8*0.95*5.67E-8*(DZ354+273)^3))</f>
        <v>0</v>
      </c>
      <c r="V354">
        <f>($C$9*EA354+$D$9*EB354+$E$9*U354)</f>
        <v>0</v>
      </c>
      <c r="W354">
        <f>0.61365*exp(17.502*V354/(240.97+V354))</f>
        <v>0</v>
      </c>
      <c r="X354">
        <f>(Y354/Z354*100)</f>
        <v>0</v>
      </c>
      <c r="Y354">
        <f>DS354*(DX354+DY354)/1000</f>
        <v>0</v>
      </c>
      <c r="Z354">
        <f>0.61365*exp(17.502*DZ354/(240.97+DZ354))</f>
        <v>0</v>
      </c>
      <c r="AA354">
        <f>(W354-DS354*(DX354+DY354)/1000)</f>
        <v>0</v>
      </c>
      <c r="AB354">
        <f>(-I354*44100)</f>
        <v>0</v>
      </c>
      <c r="AC354">
        <f>2*29.3*Q354*0.92*(DZ354-V354)</f>
        <v>0</v>
      </c>
      <c r="AD354">
        <f>2*0.95*5.67E-8*(((DZ354+$B$9)+273)^4-(V354+273)^4)</f>
        <v>0</v>
      </c>
      <c r="AE354">
        <f>T354+AD354+AB354+AC354</f>
        <v>0</v>
      </c>
      <c r="AF354">
        <f>DW354*AT354*(DR354-DQ354*(1000-AT354*DT354)/(1000-AT354*DS354))/(100*DK354)</f>
        <v>0</v>
      </c>
      <c r="AG354">
        <f>1000*DW354*AT354*(DS354-DT354)/(100*DK354*(1000-AT354*DS354))</f>
        <v>0</v>
      </c>
      <c r="AH354">
        <f>(AI354 - AJ354 - DX354*1E3/(8.314*(DZ354+273.15)) * AL354/DW354 * AK354) * DW354/(100*DK354) * (1000 - DT354)/1000</f>
        <v>0</v>
      </c>
      <c r="AI354">
        <v>792.529355232462</v>
      </c>
      <c r="AJ354">
        <v>771.3161696969696</v>
      </c>
      <c r="AK354">
        <v>3.425845303765465</v>
      </c>
      <c r="AL354">
        <v>67.30913549146528</v>
      </c>
      <c r="AM354">
        <f>(AO354 - AN354 + DX354*1E3/(8.314*(DZ354+273.15)) * AQ354/DW354 * AP354) * DW354/(100*DK354) * 1000/(1000 - AO354)</f>
        <v>0</v>
      </c>
      <c r="AN354">
        <v>23.86377239168096</v>
      </c>
      <c r="AO354">
        <v>24.19626121212121</v>
      </c>
      <c r="AP354">
        <v>-5.659498117251258E-06</v>
      </c>
      <c r="AQ354">
        <v>94.11788988098148</v>
      </c>
      <c r="AR354">
        <v>0</v>
      </c>
      <c r="AS354">
        <v>0</v>
      </c>
      <c r="AT354">
        <f>IF(AR354*$H$15&gt;=AV354,1.0,(AV354/(AV354-AR354*$H$15)))</f>
        <v>0</v>
      </c>
      <c r="AU354">
        <f>(AT354-1)*100</f>
        <v>0</v>
      </c>
      <c r="AV354">
        <f>MAX(0,($B$15+$C$15*EE354)/(1+$D$15*EE354)*DX354/(DZ354+273)*$E$15)</f>
        <v>0</v>
      </c>
      <c r="AW354" t="s">
        <v>429</v>
      </c>
      <c r="AX354" t="s">
        <v>429</v>
      </c>
      <c r="AY354">
        <v>0</v>
      </c>
      <c r="AZ354">
        <v>0</v>
      </c>
      <c r="BA354">
        <f>1-AY354/AZ354</f>
        <v>0</v>
      </c>
      <c r="BB354">
        <v>0</v>
      </c>
      <c r="BC354" t="s">
        <v>429</v>
      </c>
      <c r="BD354" t="s">
        <v>429</v>
      </c>
      <c r="BE354">
        <v>0</v>
      </c>
      <c r="BF354">
        <v>0</v>
      </c>
      <c r="BG354">
        <f>1-BE354/BF354</f>
        <v>0</v>
      </c>
      <c r="BH354">
        <v>0.5</v>
      </c>
      <c r="BI354">
        <f>DH354</f>
        <v>0</v>
      </c>
      <c r="BJ354">
        <f>K354</f>
        <v>0</v>
      </c>
      <c r="BK354">
        <f>BG354*BH354*BI354</f>
        <v>0</v>
      </c>
      <c r="BL354">
        <f>(BJ354-BB354)/BI354</f>
        <v>0</v>
      </c>
      <c r="BM354">
        <f>(AZ354-BF354)/BF354</f>
        <v>0</v>
      </c>
      <c r="BN354">
        <f>AY354/(BA354+AY354/BF354)</f>
        <v>0</v>
      </c>
      <c r="BO354" t="s">
        <v>429</v>
      </c>
      <c r="BP354">
        <v>0</v>
      </c>
      <c r="BQ354">
        <f>IF(BP354&lt;&gt;0, BP354, BN354)</f>
        <v>0</v>
      </c>
      <c r="BR354">
        <f>1-BQ354/BF354</f>
        <v>0</v>
      </c>
      <c r="BS354">
        <f>(BF354-BE354)/(BF354-BQ354)</f>
        <v>0</v>
      </c>
      <c r="BT354">
        <f>(AZ354-BF354)/(AZ354-BQ354)</f>
        <v>0</v>
      </c>
      <c r="BU354">
        <f>(BF354-BE354)/(BF354-AY354)</f>
        <v>0</v>
      </c>
      <c r="BV354">
        <f>(AZ354-BF354)/(AZ354-AY354)</f>
        <v>0</v>
      </c>
      <c r="BW354">
        <f>(BS354*BQ354/BE354)</f>
        <v>0</v>
      </c>
      <c r="BX354">
        <f>(1-BW354)</f>
        <v>0</v>
      </c>
      <c r="DG354">
        <f>$B$13*EF354+$C$13*EG354+$F$13*ER354*(1-EU354)</f>
        <v>0</v>
      </c>
      <c r="DH354">
        <f>DG354*DI354</f>
        <v>0</v>
      </c>
      <c r="DI354">
        <f>($B$13*$D$11+$C$13*$D$11+$F$13*((FE354+EW354)/MAX(FE354+EW354+FF354, 0.1)*$I$11+FF354/MAX(FE354+EW354+FF354, 0.1)*$J$11))/($B$13+$C$13+$F$13)</f>
        <v>0</v>
      </c>
      <c r="DJ354">
        <f>($B$13*$K$11+$C$13*$K$11+$F$13*((FE354+EW354)/MAX(FE354+EW354+FF354, 0.1)*$P$11+FF354/MAX(FE354+EW354+FF354, 0.1)*$Q$11))/($B$13+$C$13+$F$13)</f>
        <v>0</v>
      </c>
      <c r="DK354">
        <v>2.18</v>
      </c>
      <c r="DL354">
        <v>0.5</v>
      </c>
      <c r="DM354" t="s">
        <v>430</v>
      </c>
      <c r="DN354">
        <v>2</v>
      </c>
      <c r="DO354" t="b">
        <v>1</v>
      </c>
      <c r="DP354">
        <v>1679515915.160714</v>
      </c>
      <c r="DQ354">
        <v>728.1176428571428</v>
      </c>
      <c r="DR354">
        <v>757.991642857143</v>
      </c>
      <c r="DS354">
        <v>24.20551428571429</v>
      </c>
      <c r="DT354">
        <v>23.86558214285714</v>
      </c>
      <c r="DU354">
        <v>728.9645357142856</v>
      </c>
      <c r="DV354">
        <v>23.90861071428571</v>
      </c>
      <c r="DW354">
        <v>500.0069285714285</v>
      </c>
      <c r="DX354">
        <v>89.85017500000001</v>
      </c>
      <c r="DY354">
        <v>0.09996350714285714</v>
      </c>
      <c r="DZ354">
        <v>26.35629285714286</v>
      </c>
      <c r="EA354">
        <v>27.49185357142857</v>
      </c>
      <c r="EB354">
        <v>999.9000000000002</v>
      </c>
      <c r="EC354">
        <v>0</v>
      </c>
      <c r="ED354">
        <v>0</v>
      </c>
      <c r="EE354">
        <v>10009.905</v>
      </c>
      <c r="EF354">
        <v>0</v>
      </c>
      <c r="EG354">
        <v>12.5052</v>
      </c>
      <c r="EH354">
        <v>-29.87391428571429</v>
      </c>
      <c r="EI354">
        <v>746.179357142857</v>
      </c>
      <c r="EJ354">
        <v>776.5237857142859</v>
      </c>
      <c r="EK354">
        <v>0.3399338214285715</v>
      </c>
      <c r="EL354">
        <v>757.991642857143</v>
      </c>
      <c r="EM354">
        <v>23.86558214285714</v>
      </c>
      <c r="EN354">
        <v>2.174869285714286</v>
      </c>
      <c r="EO354">
        <v>2.144326071428571</v>
      </c>
      <c r="EP354">
        <v>18.77838571428572</v>
      </c>
      <c r="EQ354">
        <v>18.55233571428571</v>
      </c>
      <c r="ER354">
        <v>2000.013928571428</v>
      </c>
      <c r="ES354">
        <v>0.9800043214285716</v>
      </c>
      <c r="ET354">
        <v>0.01999587857142857</v>
      </c>
      <c r="EU354">
        <v>0</v>
      </c>
      <c r="EV354">
        <v>189.8254642857143</v>
      </c>
      <c r="EW354">
        <v>5.00078</v>
      </c>
      <c r="EX354">
        <v>3779.646428571428</v>
      </c>
      <c r="EY354">
        <v>16379.76785714285</v>
      </c>
      <c r="EZ354">
        <v>38.92832142857143</v>
      </c>
      <c r="FA354">
        <v>39.66278571428571</v>
      </c>
      <c r="FB354">
        <v>39.70285714285713</v>
      </c>
      <c r="FC354">
        <v>39.16496428571429</v>
      </c>
      <c r="FD354">
        <v>40.11135714285714</v>
      </c>
      <c r="FE354">
        <v>1955.123928571428</v>
      </c>
      <c r="FF354">
        <v>39.89000000000001</v>
      </c>
      <c r="FG354">
        <v>0</v>
      </c>
      <c r="FH354">
        <v>1679515905.4</v>
      </c>
      <c r="FI354">
        <v>0</v>
      </c>
      <c r="FJ354">
        <v>189.8212307692308</v>
      </c>
      <c r="FK354">
        <v>0.4985299129516813</v>
      </c>
      <c r="FL354">
        <v>-2.22393163558326</v>
      </c>
      <c r="FM354">
        <v>3779.608076923077</v>
      </c>
      <c r="FN354">
        <v>15</v>
      </c>
      <c r="FO354">
        <v>0</v>
      </c>
      <c r="FP354" t="s">
        <v>431</v>
      </c>
      <c r="FQ354">
        <v>1679456443.1</v>
      </c>
      <c r="FR354">
        <v>1679456433.1</v>
      </c>
      <c r="FS354">
        <v>0</v>
      </c>
      <c r="FT354">
        <v>-0.109</v>
      </c>
      <c r="FU354">
        <v>0.019</v>
      </c>
      <c r="FV354">
        <v>-0.823</v>
      </c>
      <c r="FW354">
        <v>0.271</v>
      </c>
      <c r="FX354">
        <v>420</v>
      </c>
      <c r="FY354">
        <v>24</v>
      </c>
      <c r="FZ354">
        <v>0.71</v>
      </c>
      <c r="GA354">
        <v>0.25</v>
      </c>
      <c r="GB354">
        <v>-29.876275</v>
      </c>
      <c r="GC354">
        <v>0.1097876172607882</v>
      </c>
      <c r="GD354">
        <v>0.07306255453376917</v>
      </c>
      <c r="GE354">
        <v>0</v>
      </c>
      <c r="GF354">
        <v>0.341939825</v>
      </c>
      <c r="GG354">
        <v>-0.04283717448405257</v>
      </c>
      <c r="GH354">
        <v>0.004189528433412883</v>
      </c>
      <c r="GI354">
        <v>1</v>
      </c>
      <c r="GJ354">
        <v>1</v>
      </c>
      <c r="GK354">
        <v>2</v>
      </c>
      <c r="GL354" t="s">
        <v>432</v>
      </c>
      <c r="GM354">
        <v>3.10493</v>
      </c>
      <c r="GN354">
        <v>2.73536</v>
      </c>
      <c r="GO354">
        <v>0.133892</v>
      </c>
      <c r="GP354">
        <v>0.137408</v>
      </c>
      <c r="GQ354">
        <v>0.108706</v>
      </c>
      <c r="GR354">
        <v>0.109018</v>
      </c>
      <c r="GS354">
        <v>22332.2</v>
      </c>
      <c r="GT354">
        <v>21959.5</v>
      </c>
      <c r="GU354">
        <v>26320</v>
      </c>
      <c r="GV354">
        <v>25782.8</v>
      </c>
      <c r="GW354">
        <v>37651.9</v>
      </c>
      <c r="GX354">
        <v>35050.1</v>
      </c>
      <c r="GY354">
        <v>46054.4</v>
      </c>
      <c r="GZ354">
        <v>42577.9</v>
      </c>
      <c r="HA354">
        <v>1.92988</v>
      </c>
      <c r="HB354">
        <v>1.97835</v>
      </c>
      <c r="HC354">
        <v>0.1368</v>
      </c>
      <c r="HD354">
        <v>0</v>
      </c>
      <c r="HE354">
        <v>25.2655</v>
      </c>
      <c r="HF354">
        <v>999.9</v>
      </c>
      <c r="HG354">
        <v>54.6</v>
      </c>
      <c r="HH354">
        <v>29.3</v>
      </c>
      <c r="HI354">
        <v>24.867</v>
      </c>
      <c r="HJ354">
        <v>60.5271</v>
      </c>
      <c r="HK354">
        <v>25.1803</v>
      </c>
      <c r="HL354">
        <v>1</v>
      </c>
      <c r="HM354">
        <v>-0.170826</v>
      </c>
      <c r="HN354">
        <v>-0.0595697</v>
      </c>
      <c r="HO354">
        <v>20.275</v>
      </c>
      <c r="HP354">
        <v>5.21594</v>
      </c>
      <c r="HQ354">
        <v>11.9791</v>
      </c>
      <c r="HR354">
        <v>4.9649</v>
      </c>
      <c r="HS354">
        <v>3.2739</v>
      </c>
      <c r="HT354">
        <v>9999</v>
      </c>
      <c r="HU354">
        <v>9999</v>
      </c>
      <c r="HV354">
        <v>9999</v>
      </c>
      <c r="HW354">
        <v>937.7</v>
      </c>
      <c r="HX354">
        <v>1.86417</v>
      </c>
      <c r="HY354">
        <v>1.86011</v>
      </c>
      <c r="HZ354">
        <v>1.85834</v>
      </c>
      <c r="IA354">
        <v>1.85988</v>
      </c>
      <c r="IB354">
        <v>1.85989</v>
      </c>
      <c r="IC354">
        <v>1.85824</v>
      </c>
      <c r="ID354">
        <v>1.8573</v>
      </c>
      <c r="IE354">
        <v>1.85236</v>
      </c>
      <c r="IF354">
        <v>0</v>
      </c>
      <c r="IG354">
        <v>0</v>
      </c>
      <c r="IH354">
        <v>0</v>
      </c>
      <c r="II354">
        <v>0</v>
      </c>
      <c r="IJ354" t="s">
        <v>433</v>
      </c>
      <c r="IK354" t="s">
        <v>434</v>
      </c>
      <c r="IL354" t="s">
        <v>435</v>
      </c>
      <c r="IM354" t="s">
        <v>435</v>
      </c>
      <c r="IN354" t="s">
        <v>435</v>
      </c>
      <c r="IO354" t="s">
        <v>435</v>
      </c>
      <c r="IP354">
        <v>0</v>
      </c>
      <c r="IQ354">
        <v>100</v>
      </c>
      <c r="IR354">
        <v>100</v>
      </c>
      <c r="IS354">
        <v>-0.855</v>
      </c>
      <c r="IT354">
        <v>0.2966</v>
      </c>
      <c r="IU354">
        <v>-0.3228139330668147</v>
      </c>
      <c r="IV354">
        <v>-0.001399286051689175</v>
      </c>
      <c r="IW354">
        <v>1.297619083215453E-06</v>
      </c>
      <c r="IX354">
        <v>-4.997941095464379E-10</v>
      </c>
      <c r="IY354">
        <v>-0.005634625857734406</v>
      </c>
      <c r="IZ354">
        <v>-0.003512179546530375</v>
      </c>
      <c r="JA354">
        <v>0.0008073039280847738</v>
      </c>
      <c r="JB354">
        <v>-5.485301315548657E-06</v>
      </c>
      <c r="JC354">
        <v>2</v>
      </c>
      <c r="JD354">
        <v>1997</v>
      </c>
      <c r="JE354">
        <v>1</v>
      </c>
      <c r="JF354">
        <v>25</v>
      </c>
      <c r="JG354">
        <v>991.3</v>
      </c>
      <c r="JH354">
        <v>991.5</v>
      </c>
      <c r="JI354">
        <v>1.92627</v>
      </c>
      <c r="JJ354">
        <v>2.62329</v>
      </c>
      <c r="JK354">
        <v>1.49658</v>
      </c>
      <c r="JL354">
        <v>2.39258</v>
      </c>
      <c r="JM354">
        <v>1.54907</v>
      </c>
      <c r="JN354">
        <v>2.41455</v>
      </c>
      <c r="JO354">
        <v>34.5321</v>
      </c>
      <c r="JP354">
        <v>24.2013</v>
      </c>
      <c r="JQ354">
        <v>18</v>
      </c>
      <c r="JR354">
        <v>488.907</v>
      </c>
      <c r="JS354">
        <v>532.942</v>
      </c>
      <c r="JT354">
        <v>24.8596</v>
      </c>
      <c r="JU354">
        <v>25.196</v>
      </c>
      <c r="JV354">
        <v>30</v>
      </c>
      <c r="JW354">
        <v>25.3106</v>
      </c>
      <c r="JX354">
        <v>25.2682</v>
      </c>
      <c r="JY354">
        <v>38.8591</v>
      </c>
      <c r="JZ354">
        <v>0</v>
      </c>
      <c r="KA354">
        <v>100</v>
      </c>
      <c r="KB354">
        <v>24.8651</v>
      </c>
      <c r="KC354">
        <v>807.6130000000001</v>
      </c>
      <c r="KD354">
        <v>24.2935</v>
      </c>
      <c r="KE354">
        <v>100.619</v>
      </c>
      <c r="KF354">
        <v>101.013</v>
      </c>
    </row>
    <row r="355" spans="1:292">
      <c r="A355">
        <v>337</v>
      </c>
      <c r="B355">
        <v>1679515928</v>
      </c>
      <c r="C355">
        <v>7340.5</v>
      </c>
      <c r="D355" t="s">
        <v>1108</v>
      </c>
      <c r="E355" t="s">
        <v>1109</v>
      </c>
      <c r="F355">
        <v>5</v>
      </c>
      <c r="G355" t="s">
        <v>821</v>
      </c>
      <c r="H355">
        <v>1679515920.462963</v>
      </c>
      <c r="I355">
        <f>(J355)/1000</f>
        <v>0</v>
      </c>
      <c r="J355">
        <f>IF(DO355, AM355, AG355)</f>
        <v>0</v>
      </c>
      <c r="K355">
        <f>IF(DO355, AH355, AF355)</f>
        <v>0</v>
      </c>
      <c r="L355">
        <f>DQ355 - IF(AT355&gt;1, K355*DK355*100.0/(AV355*EE355), 0)</f>
        <v>0</v>
      </c>
      <c r="M355">
        <f>((S355-I355/2)*L355-K355)/(S355+I355/2)</f>
        <v>0</v>
      </c>
      <c r="N355">
        <f>M355*(DX355+DY355)/1000.0</f>
        <v>0</v>
      </c>
      <c r="O355">
        <f>(DQ355 - IF(AT355&gt;1, K355*DK355*100.0/(AV355*EE355), 0))*(DX355+DY355)/1000.0</f>
        <v>0</v>
      </c>
      <c r="P355">
        <f>2.0/((1/R355-1/Q355)+SIGN(R355)*SQRT((1/R355-1/Q355)*(1/R355-1/Q355) + 4*DL355/((DL355+1)*(DL355+1))*(2*1/R355*1/Q355-1/Q355*1/Q355)))</f>
        <v>0</v>
      </c>
      <c r="Q355">
        <f>IF(LEFT(DM355,1)&lt;&gt;"0",IF(LEFT(DM355,1)="1",3.0,DN355),$D$5+$E$5*(EE355*DX355/($K$5*1000))+$F$5*(EE355*DX355/($K$5*1000))*MAX(MIN(DK355,$J$5),$I$5)*MAX(MIN(DK355,$J$5),$I$5)+$G$5*MAX(MIN(DK355,$J$5),$I$5)*(EE355*DX355/($K$5*1000))+$H$5*(EE355*DX355/($K$5*1000))*(EE355*DX355/($K$5*1000)))</f>
        <v>0</v>
      </c>
      <c r="R355">
        <f>I355*(1000-(1000*0.61365*exp(17.502*V355/(240.97+V355))/(DX355+DY355)+DS355)/2)/(1000*0.61365*exp(17.502*V355/(240.97+V355))/(DX355+DY355)-DS355)</f>
        <v>0</v>
      </c>
      <c r="S355">
        <f>1/((DL355+1)/(P355/1.6)+1/(Q355/1.37)) + DL355/((DL355+1)/(P355/1.6) + DL355/(Q355/1.37))</f>
        <v>0</v>
      </c>
      <c r="T355">
        <f>(DG355*DJ355)</f>
        <v>0</v>
      </c>
      <c r="U355">
        <f>(DZ355+(T355+2*0.95*5.67E-8*(((DZ355+$B$9)+273)^4-(DZ355+273)^4)-44100*I355)/(1.84*29.3*Q355+8*0.95*5.67E-8*(DZ355+273)^3))</f>
        <v>0</v>
      </c>
      <c r="V355">
        <f>($C$9*EA355+$D$9*EB355+$E$9*U355)</f>
        <v>0</v>
      </c>
      <c r="W355">
        <f>0.61365*exp(17.502*V355/(240.97+V355))</f>
        <v>0</v>
      </c>
      <c r="X355">
        <f>(Y355/Z355*100)</f>
        <v>0</v>
      </c>
      <c r="Y355">
        <f>DS355*(DX355+DY355)/1000</f>
        <v>0</v>
      </c>
      <c r="Z355">
        <f>0.61365*exp(17.502*DZ355/(240.97+DZ355))</f>
        <v>0</v>
      </c>
      <c r="AA355">
        <f>(W355-DS355*(DX355+DY355)/1000)</f>
        <v>0</v>
      </c>
      <c r="AB355">
        <f>(-I355*44100)</f>
        <v>0</v>
      </c>
      <c r="AC355">
        <f>2*29.3*Q355*0.92*(DZ355-V355)</f>
        <v>0</v>
      </c>
      <c r="AD355">
        <f>2*0.95*5.67E-8*(((DZ355+$B$9)+273)^4-(V355+273)^4)</f>
        <v>0</v>
      </c>
      <c r="AE355">
        <f>T355+AD355+AB355+AC355</f>
        <v>0</v>
      </c>
      <c r="AF355">
        <f>DW355*AT355*(DR355-DQ355*(1000-AT355*DT355)/(1000-AT355*DS355))/(100*DK355)</f>
        <v>0</v>
      </c>
      <c r="AG355">
        <f>1000*DW355*AT355*(DS355-DT355)/(100*DK355*(1000-AT355*DS355))</f>
        <v>0</v>
      </c>
      <c r="AH355">
        <f>(AI355 - AJ355 - DX355*1E3/(8.314*(DZ355+273.15)) * AL355/DW355 * AK355) * DW355/(100*DK355) * (1000 - DT355)/1000</f>
        <v>0</v>
      </c>
      <c r="AI355">
        <v>809.8521428826846</v>
      </c>
      <c r="AJ355">
        <v>788.5156242424241</v>
      </c>
      <c r="AK355">
        <v>3.451920927016936</v>
      </c>
      <c r="AL355">
        <v>67.30913549146528</v>
      </c>
      <c r="AM355">
        <f>(AO355 - AN355 + DX355*1E3/(8.314*(DZ355+273.15)) * AQ355/DW355 * AP355) * DW355/(100*DK355) * 1000/(1000 - AO355)</f>
        <v>0</v>
      </c>
      <c r="AN355">
        <v>23.86148919018736</v>
      </c>
      <c r="AO355">
        <v>24.18819333333332</v>
      </c>
      <c r="AP355">
        <v>-5.0733214069812E-06</v>
      </c>
      <c r="AQ355">
        <v>94.11788988098148</v>
      </c>
      <c r="AR355">
        <v>0</v>
      </c>
      <c r="AS355">
        <v>0</v>
      </c>
      <c r="AT355">
        <f>IF(AR355*$H$15&gt;=AV355,1.0,(AV355/(AV355-AR355*$H$15)))</f>
        <v>0</v>
      </c>
      <c r="AU355">
        <f>(AT355-1)*100</f>
        <v>0</v>
      </c>
      <c r="AV355">
        <f>MAX(0,($B$15+$C$15*EE355)/(1+$D$15*EE355)*DX355/(DZ355+273)*$E$15)</f>
        <v>0</v>
      </c>
      <c r="AW355" t="s">
        <v>429</v>
      </c>
      <c r="AX355" t="s">
        <v>429</v>
      </c>
      <c r="AY355">
        <v>0</v>
      </c>
      <c r="AZ355">
        <v>0</v>
      </c>
      <c r="BA355">
        <f>1-AY355/AZ355</f>
        <v>0</v>
      </c>
      <c r="BB355">
        <v>0</v>
      </c>
      <c r="BC355" t="s">
        <v>429</v>
      </c>
      <c r="BD355" t="s">
        <v>429</v>
      </c>
      <c r="BE355">
        <v>0</v>
      </c>
      <c r="BF355">
        <v>0</v>
      </c>
      <c r="BG355">
        <f>1-BE355/BF355</f>
        <v>0</v>
      </c>
      <c r="BH355">
        <v>0.5</v>
      </c>
      <c r="BI355">
        <f>DH355</f>
        <v>0</v>
      </c>
      <c r="BJ355">
        <f>K355</f>
        <v>0</v>
      </c>
      <c r="BK355">
        <f>BG355*BH355*BI355</f>
        <v>0</v>
      </c>
      <c r="BL355">
        <f>(BJ355-BB355)/BI355</f>
        <v>0</v>
      </c>
      <c r="BM355">
        <f>(AZ355-BF355)/BF355</f>
        <v>0</v>
      </c>
      <c r="BN355">
        <f>AY355/(BA355+AY355/BF355)</f>
        <v>0</v>
      </c>
      <c r="BO355" t="s">
        <v>429</v>
      </c>
      <c r="BP355">
        <v>0</v>
      </c>
      <c r="BQ355">
        <f>IF(BP355&lt;&gt;0, BP355, BN355)</f>
        <v>0</v>
      </c>
      <c r="BR355">
        <f>1-BQ355/BF355</f>
        <v>0</v>
      </c>
      <c r="BS355">
        <f>(BF355-BE355)/(BF355-BQ355)</f>
        <v>0</v>
      </c>
      <c r="BT355">
        <f>(AZ355-BF355)/(AZ355-BQ355)</f>
        <v>0</v>
      </c>
      <c r="BU355">
        <f>(BF355-BE355)/(BF355-AY355)</f>
        <v>0</v>
      </c>
      <c r="BV355">
        <f>(AZ355-BF355)/(AZ355-AY355)</f>
        <v>0</v>
      </c>
      <c r="BW355">
        <f>(BS355*BQ355/BE355)</f>
        <v>0</v>
      </c>
      <c r="BX355">
        <f>(1-BW355)</f>
        <v>0</v>
      </c>
      <c r="DG355">
        <f>$B$13*EF355+$C$13*EG355+$F$13*ER355*(1-EU355)</f>
        <v>0</v>
      </c>
      <c r="DH355">
        <f>DG355*DI355</f>
        <v>0</v>
      </c>
      <c r="DI355">
        <f>($B$13*$D$11+$C$13*$D$11+$F$13*((FE355+EW355)/MAX(FE355+EW355+FF355, 0.1)*$I$11+FF355/MAX(FE355+EW355+FF355, 0.1)*$J$11))/($B$13+$C$13+$F$13)</f>
        <v>0</v>
      </c>
      <c r="DJ355">
        <f>($B$13*$K$11+$C$13*$K$11+$F$13*((FE355+EW355)/MAX(FE355+EW355+FF355, 0.1)*$P$11+FF355/MAX(FE355+EW355+FF355, 0.1)*$Q$11))/($B$13+$C$13+$F$13)</f>
        <v>0</v>
      </c>
      <c r="DK355">
        <v>2.18</v>
      </c>
      <c r="DL355">
        <v>0.5</v>
      </c>
      <c r="DM355" t="s">
        <v>430</v>
      </c>
      <c r="DN355">
        <v>2</v>
      </c>
      <c r="DO355" t="b">
        <v>1</v>
      </c>
      <c r="DP355">
        <v>1679515920.462963</v>
      </c>
      <c r="DQ355">
        <v>745.8652592592591</v>
      </c>
      <c r="DR355">
        <v>775.8062962962963</v>
      </c>
      <c r="DS355">
        <v>24.19897407407407</v>
      </c>
      <c r="DT355">
        <v>23.86344444444444</v>
      </c>
      <c r="DU355">
        <v>746.7174814814813</v>
      </c>
      <c r="DV355">
        <v>23.90224444444444</v>
      </c>
      <c r="DW355">
        <v>500.0087037037037</v>
      </c>
      <c r="DX355">
        <v>89.84835555555554</v>
      </c>
      <c r="DY355">
        <v>0.09997537037037035</v>
      </c>
      <c r="DZ355">
        <v>26.35194814814815</v>
      </c>
      <c r="EA355">
        <v>27.49238518518519</v>
      </c>
      <c r="EB355">
        <v>999.9000000000001</v>
      </c>
      <c r="EC355">
        <v>0</v>
      </c>
      <c r="ED355">
        <v>0</v>
      </c>
      <c r="EE355">
        <v>10004.57666666667</v>
      </c>
      <c r="EF355">
        <v>0</v>
      </c>
      <c r="EG355">
        <v>12.49809259259259</v>
      </c>
      <c r="EH355">
        <v>-29.94105925925926</v>
      </c>
      <c r="EI355">
        <v>764.361962962963</v>
      </c>
      <c r="EJ355">
        <v>794.7722962962963</v>
      </c>
      <c r="EK355">
        <v>0.3355363333333333</v>
      </c>
      <c r="EL355">
        <v>775.8062962962963</v>
      </c>
      <c r="EM355">
        <v>23.86344444444444</v>
      </c>
      <c r="EN355">
        <v>2.174238518518518</v>
      </c>
      <c r="EO355">
        <v>2.144090740740741</v>
      </c>
      <c r="EP355">
        <v>18.77374444444444</v>
      </c>
      <c r="EQ355">
        <v>18.55058148148148</v>
      </c>
      <c r="ER355">
        <v>2000.008888888889</v>
      </c>
      <c r="ES355">
        <v>0.9800041111111113</v>
      </c>
      <c r="ET355">
        <v>0.01999608888888889</v>
      </c>
      <c r="EU355">
        <v>0</v>
      </c>
      <c r="EV355">
        <v>189.8791481481481</v>
      </c>
      <c r="EW355">
        <v>5.00078</v>
      </c>
      <c r="EX355">
        <v>3779.397777777778</v>
      </c>
      <c r="EY355">
        <v>16379.71851851852</v>
      </c>
      <c r="EZ355">
        <v>38.8932962962963</v>
      </c>
      <c r="FA355">
        <v>39.61088888888889</v>
      </c>
      <c r="FB355">
        <v>39.59462962962962</v>
      </c>
      <c r="FC355">
        <v>39.11318518518519</v>
      </c>
      <c r="FD355">
        <v>40.08085185185185</v>
      </c>
      <c r="FE355">
        <v>1955.118888888888</v>
      </c>
      <c r="FF355">
        <v>39.89000000000001</v>
      </c>
      <c r="FG355">
        <v>0</v>
      </c>
      <c r="FH355">
        <v>1679515910.2</v>
      </c>
      <c r="FI355">
        <v>0</v>
      </c>
      <c r="FJ355">
        <v>189.8628076923077</v>
      </c>
      <c r="FK355">
        <v>0.5437606777893031</v>
      </c>
      <c r="FL355">
        <v>-3.634529913800969</v>
      </c>
      <c r="FM355">
        <v>3779.407307692308</v>
      </c>
      <c r="FN355">
        <v>15</v>
      </c>
      <c r="FO355">
        <v>0</v>
      </c>
      <c r="FP355" t="s">
        <v>431</v>
      </c>
      <c r="FQ355">
        <v>1679456443.1</v>
      </c>
      <c r="FR355">
        <v>1679456433.1</v>
      </c>
      <c r="FS355">
        <v>0</v>
      </c>
      <c r="FT355">
        <v>-0.109</v>
      </c>
      <c r="FU355">
        <v>0.019</v>
      </c>
      <c r="FV355">
        <v>-0.823</v>
      </c>
      <c r="FW355">
        <v>0.271</v>
      </c>
      <c r="FX355">
        <v>420</v>
      </c>
      <c r="FY355">
        <v>24</v>
      </c>
      <c r="FZ355">
        <v>0.71</v>
      </c>
      <c r="GA355">
        <v>0.25</v>
      </c>
      <c r="GB355">
        <v>-29.93237073170732</v>
      </c>
      <c r="GC355">
        <v>-0.8356787456446024</v>
      </c>
      <c r="GD355">
        <v>0.1281754042916122</v>
      </c>
      <c r="GE355">
        <v>0</v>
      </c>
      <c r="GF355">
        <v>0.3378859268292683</v>
      </c>
      <c r="GG355">
        <v>-0.04940422996515565</v>
      </c>
      <c r="GH355">
        <v>0.004922309974234751</v>
      </c>
      <c r="GI355">
        <v>1</v>
      </c>
      <c r="GJ355">
        <v>1</v>
      </c>
      <c r="GK355">
        <v>2</v>
      </c>
      <c r="GL355" t="s">
        <v>432</v>
      </c>
      <c r="GM355">
        <v>3.10453</v>
      </c>
      <c r="GN355">
        <v>2.7353</v>
      </c>
      <c r="GO355">
        <v>0.135879</v>
      </c>
      <c r="GP355">
        <v>0.139372</v>
      </c>
      <c r="GQ355">
        <v>0.108681</v>
      </c>
      <c r="GR355">
        <v>0.109004</v>
      </c>
      <c r="GS355">
        <v>22281.2</v>
      </c>
      <c r="GT355">
        <v>21909.8</v>
      </c>
      <c r="GU355">
        <v>26320.2</v>
      </c>
      <c r="GV355">
        <v>25783.1</v>
      </c>
      <c r="GW355">
        <v>37653.4</v>
      </c>
      <c r="GX355">
        <v>35051.1</v>
      </c>
      <c r="GY355">
        <v>46054.7</v>
      </c>
      <c r="GZ355">
        <v>42578.1</v>
      </c>
      <c r="HA355">
        <v>1.92918</v>
      </c>
      <c r="HB355">
        <v>1.97895</v>
      </c>
      <c r="HC355">
        <v>0.13623</v>
      </c>
      <c r="HD355">
        <v>0</v>
      </c>
      <c r="HE355">
        <v>25.2607</v>
      </c>
      <c r="HF355">
        <v>999.9</v>
      </c>
      <c r="HG355">
        <v>54.5</v>
      </c>
      <c r="HH355">
        <v>29.3</v>
      </c>
      <c r="HI355">
        <v>24.8226</v>
      </c>
      <c r="HJ355">
        <v>60.2371</v>
      </c>
      <c r="HK355">
        <v>25.4607</v>
      </c>
      <c r="HL355">
        <v>1</v>
      </c>
      <c r="HM355">
        <v>-0.170777</v>
      </c>
      <c r="HN355">
        <v>-0.0455773</v>
      </c>
      <c r="HO355">
        <v>20.2751</v>
      </c>
      <c r="HP355">
        <v>5.21594</v>
      </c>
      <c r="HQ355">
        <v>11.9787</v>
      </c>
      <c r="HR355">
        <v>4.96485</v>
      </c>
      <c r="HS355">
        <v>3.27387</v>
      </c>
      <c r="HT355">
        <v>9999</v>
      </c>
      <c r="HU355">
        <v>9999</v>
      </c>
      <c r="HV355">
        <v>9999</v>
      </c>
      <c r="HW355">
        <v>937.7</v>
      </c>
      <c r="HX355">
        <v>1.86417</v>
      </c>
      <c r="HY355">
        <v>1.8601</v>
      </c>
      <c r="HZ355">
        <v>1.85834</v>
      </c>
      <c r="IA355">
        <v>1.85987</v>
      </c>
      <c r="IB355">
        <v>1.85989</v>
      </c>
      <c r="IC355">
        <v>1.85823</v>
      </c>
      <c r="ID355">
        <v>1.85731</v>
      </c>
      <c r="IE355">
        <v>1.85236</v>
      </c>
      <c r="IF355">
        <v>0</v>
      </c>
      <c r="IG355">
        <v>0</v>
      </c>
      <c r="IH355">
        <v>0</v>
      </c>
      <c r="II355">
        <v>0</v>
      </c>
      <c r="IJ355" t="s">
        <v>433</v>
      </c>
      <c r="IK355" t="s">
        <v>434</v>
      </c>
      <c r="IL355" t="s">
        <v>435</v>
      </c>
      <c r="IM355" t="s">
        <v>435</v>
      </c>
      <c r="IN355" t="s">
        <v>435</v>
      </c>
      <c r="IO355" t="s">
        <v>435</v>
      </c>
      <c r="IP355">
        <v>0</v>
      </c>
      <c r="IQ355">
        <v>100</v>
      </c>
      <c r="IR355">
        <v>100</v>
      </c>
      <c r="IS355">
        <v>-0.859</v>
      </c>
      <c r="IT355">
        <v>0.2965</v>
      </c>
      <c r="IU355">
        <v>-0.3228139330668147</v>
      </c>
      <c r="IV355">
        <v>-0.001399286051689175</v>
      </c>
      <c r="IW355">
        <v>1.297619083215453E-06</v>
      </c>
      <c r="IX355">
        <v>-4.997941095464379E-10</v>
      </c>
      <c r="IY355">
        <v>-0.005634625857734406</v>
      </c>
      <c r="IZ355">
        <v>-0.003512179546530375</v>
      </c>
      <c r="JA355">
        <v>0.0008073039280847738</v>
      </c>
      <c r="JB355">
        <v>-5.485301315548657E-06</v>
      </c>
      <c r="JC355">
        <v>2</v>
      </c>
      <c r="JD355">
        <v>1997</v>
      </c>
      <c r="JE355">
        <v>1</v>
      </c>
      <c r="JF355">
        <v>25</v>
      </c>
      <c r="JG355">
        <v>991.4</v>
      </c>
      <c r="JH355">
        <v>991.6</v>
      </c>
      <c r="JI355">
        <v>1.96289</v>
      </c>
      <c r="JJ355">
        <v>2.62573</v>
      </c>
      <c r="JK355">
        <v>1.49658</v>
      </c>
      <c r="JL355">
        <v>2.39258</v>
      </c>
      <c r="JM355">
        <v>1.54907</v>
      </c>
      <c r="JN355">
        <v>2.33276</v>
      </c>
      <c r="JO355">
        <v>34.5321</v>
      </c>
      <c r="JP355">
        <v>24.1926</v>
      </c>
      <c r="JQ355">
        <v>18</v>
      </c>
      <c r="JR355">
        <v>488.495</v>
      </c>
      <c r="JS355">
        <v>533.355</v>
      </c>
      <c r="JT355">
        <v>24.8665</v>
      </c>
      <c r="JU355">
        <v>25.1956</v>
      </c>
      <c r="JV355">
        <v>30.0001</v>
      </c>
      <c r="JW355">
        <v>25.3094</v>
      </c>
      <c r="JX355">
        <v>25.2682</v>
      </c>
      <c r="JY355">
        <v>39.4453</v>
      </c>
      <c r="JZ355">
        <v>0</v>
      </c>
      <c r="KA355">
        <v>100</v>
      </c>
      <c r="KB355">
        <v>24.8652</v>
      </c>
      <c r="KC355">
        <v>820.97</v>
      </c>
      <c r="KD355">
        <v>24.2935</v>
      </c>
      <c r="KE355">
        <v>100.62</v>
      </c>
      <c r="KF355">
        <v>101.014</v>
      </c>
    </row>
    <row r="356" spans="1:292">
      <c r="A356">
        <v>338</v>
      </c>
      <c r="B356">
        <v>1679515933</v>
      </c>
      <c r="C356">
        <v>7345.5</v>
      </c>
      <c r="D356" t="s">
        <v>1110</v>
      </c>
      <c r="E356" t="s">
        <v>1111</v>
      </c>
      <c r="F356">
        <v>5</v>
      </c>
      <c r="G356" t="s">
        <v>821</v>
      </c>
      <c r="H356">
        <v>1679515925.481482</v>
      </c>
      <c r="I356">
        <f>(J356)/1000</f>
        <v>0</v>
      </c>
      <c r="J356">
        <f>IF(DO356, AM356, AG356)</f>
        <v>0</v>
      </c>
      <c r="K356">
        <f>IF(DO356, AH356, AF356)</f>
        <v>0</v>
      </c>
      <c r="L356">
        <f>DQ356 - IF(AT356&gt;1, K356*DK356*100.0/(AV356*EE356), 0)</f>
        <v>0</v>
      </c>
      <c r="M356">
        <f>((S356-I356/2)*L356-K356)/(S356+I356/2)</f>
        <v>0</v>
      </c>
      <c r="N356">
        <f>M356*(DX356+DY356)/1000.0</f>
        <v>0</v>
      </c>
      <c r="O356">
        <f>(DQ356 - IF(AT356&gt;1, K356*DK356*100.0/(AV356*EE356), 0))*(DX356+DY356)/1000.0</f>
        <v>0</v>
      </c>
      <c r="P356">
        <f>2.0/((1/R356-1/Q356)+SIGN(R356)*SQRT((1/R356-1/Q356)*(1/R356-1/Q356) + 4*DL356/((DL356+1)*(DL356+1))*(2*1/R356*1/Q356-1/Q356*1/Q356)))</f>
        <v>0</v>
      </c>
      <c r="Q356">
        <f>IF(LEFT(DM356,1)&lt;&gt;"0",IF(LEFT(DM356,1)="1",3.0,DN356),$D$5+$E$5*(EE356*DX356/($K$5*1000))+$F$5*(EE356*DX356/($K$5*1000))*MAX(MIN(DK356,$J$5),$I$5)*MAX(MIN(DK356,$J$5),$I$5)+$G$5*MAX(MIN(DK356,$J$5),$I$5)*(EE356*DX356/($K$5*1000))+$H$5*(EE356*DX356/($K$5*1000))*(EE356*DX356/($K$5*1000)))</f>
        <v>0</v>
      </c>
      <c r="R356">
        <f>I356*(1000-(1000*0.61365*exp(17.502*V356/(240.97+V356))/(DX356+DY356)+DS356)/2)/(1000*0.61365*exp(17.502*V356/(240.97+V356))/(DX356+DY356)-DS356)</f>
        <v>0</v>
      </c>
      <c r="S356">
        <f>1/((DL356+1)/(P356/1.6)+1/(Q356/1.37)) + DL356/((DL356+1)/(P356/1.6) + DL356/(Q356/1.37))</f>
        <v>0</v>
      </c>
      <c r="T356">
        <f>(DG356*DJ356)</f>
        <v>0</v>
      </c>
      <c r="U356">
        <f>(DZ356+(T356+2*0.95*5.67E-8*(((DZ356+$B$9)+273)^4-(DZ356+273)^4)-44100*I356)/(1.84*29.3*Q356+8*0.95*5.67E-8*(DZ356+273)^3))</f>
        <v>0</v>
      </c>
      <c r="V356">
        <f>($C$9*EA356+$D$9*EB356+$E$9*U356)</f>
        <v>0</v>
      </c>
      <c r="W356">
        <f>0.61365*exp(17.502*V356/(240.97+V356))</f>
        <v>0</v>
      </c>
      <c r="X356">
        <f>(Y356/Z356*100)</f>
        <v>0</v>
      </c>
      <c r="Y356">
        <f>DS356*(DX356+DY356)/1000</f>
        <v>0</v>
      </c>
      <c r="Z356">
        <f>0.61365*exp(17.502*DZ356/(240.97+DZ356))</f>
        <v>0</v>
      </c>
      <c r="AA356">
        <f>(W356-DS356*(DX356+DY356)/1000)</f>
        <v>0</v>
      </c>
      <c r="AB356">
        <f>(-I356*44100)</f>
        <v>0</v>
      </c>
      <c r="AC356">
        <f>2*29.3*Q356*0.92*(DZ356-V356)</f>
        <v>0</v>
      </c>
      <c r="AD356">
        <f>2*0.95*5.67E-8*(((DZ356+$B$9)+273)^4-(V356+273)^4)</f>
        <v>0</v>
      </c>
      <c r="AE356">
        <f>T356+AD356+AB356+AC356</f>
        <v>0</v>
      </c>
      <c r="AF356">
        <f>DW356*AT356*(DR356-DQ356*(1000-AT356*DT356)/(1000-AT356*DS356))/(100*DK356)</f>
        <v>0</v>
      </c>
      <c r="AG356">
        <f>1000*DW356*AT356*(DS356-DT356)/(100*DK356*(1000-AT356*DS356))</f>
        <v>0</v>
      </c>
      <c r="AH356">
        <f>(AI356 - AJ356 - DX356*1E3/(8.314*(DZ356+273.15)) * AL356/DW356 * AK356) * DW356/(100*DK356) * (1000 - DT356)/1000</f>
        <v>0</v>
      </c>
      <c r="AI356">
        <v>826.7653942576432</v>
      </c>
      <c r="AJ356">
        <v>805.6188484848481</v>
      </c>
      <c r="AK356">
        <v>3.42559537610714</v>
      </c>
      <c r="AL356">
        <v>67.30913549146528</v>
      </c>
      <c r="AM356">
        <f>(AO356 - AN356 + DX356*1E3/(8.314*(DZ356+273.15)) * AQ356/DW356 * AP356) * DW356/(100*DK356) * 1000/(1000 - AO356)</f>
        <v>0</v>
      </c>
      <c r="AN356">
        <v>23.85802741052845</v>
      </c>
      <c r="AO356">
        <v>24.18297151515151</v>
      </c>
      <c r="AP356">
        <v>-3.126900773370168E-06</v>
      </c>
      <c r="AQ356">
        <v>94.11788988098148</v>
      </c>
      <c r="AR356">
        <v>0</v>
      </c>
      <c r="AS356">
        <v>0</v>
      </c>
      <c r="AT356">
        <f>IF(AR356*$H$15&gt;=AV356,1.0,(AV356/(AV356-AR356*$H$15)))</f>
        <v>0</v>
      </c>
      <c r="AU356">
        <f>(AT356-1)*100</f>
        <v>0</v>
      </c>
      <c r="AV356">
        <f>MAX(0,($B$15+$C$15*EE356)/(1+$D$15*EE356)*DX356/(DZ356+273)*$E$15)</f>
        <v>0</v>
      </c>
      <c r="AW356" t="s">
        <v>429</v>
      </c>
      <c r="AX356" t="s">
        <v>429</v>
      </c>
      <c r="AY356">
        <v>0</v>
      </c>
      <c r="AZ356">
        <v>0</v>
      </c>
      <c r="BA356">
        <f>1-AY356/AZ356</f>
        <v>0</v>
      </c>
      <c r="BB356">
        <v>0</v>
      </c>
      <c r="BC356" t="s">
        <v>429</v>
      </c>
      <c r="BD356" t="s">
        <v>429</v>
      </c>
      <c r="BE356">
        <v>0</v>
      </c>
      <c r="BF356">
        <v>0</v>
      </c>
      <c r="BG356">
        <f>1-BE356/BF356</f>
        <v>0</v>
      </c>
      <c r="BH356">
        <v>0.5</v>
      </c>
      <c r="BI356">
        <f>DH356</f>
        <v>0</v>
      </c>
      <c r="BJ356">
        <f>K356</f>
        <v>0</v>
      </c>
      <c r="BK356">
        <f>BG356*BH356*BI356</f>
        <v>0</v>
      </c>
      <c r="BL356">
        <f>(BJ356-BB356)/BI356</f>
        <v>0</v>
      </c>
      <c r="BM356">
        <f>(AZ356-BF356)/BF356</f>
        <v>0</v>
      </c>
      <c r="BN356">
        <f>AY356/(BA356+AY356/BF356)</f>
        <v>0</v>
      </c>
      <c r="BO356" t="s">
        <v>429</v>
      </c>
      <c r="BP356">
        <v>0</v>
      </c>
      <c r="BQ356">
        <f>IF(BP356&lt;&gt;0, BP356, BN356)</f>
        <v>0</v>
      </c>
      <c r="BR356">
        <f>1-BQ356/BF356</f>
        <v>0</v>
      </c>
      <c r="BS356">
        <f>(BF356-BE356)/(BF356-BQ356)</f>
        <v>0</v>
      </c>
      <c r="BT356">
        <f>(AZ356-BF356)/(AZ356-BQ356)</f>
        <v>0</v>
      </c>
      <c r="BU356">
        <f>(BF356-BE356)/(BF356-AY356)</f>
        <v>0</v>
      </c>
      <c r="BV356">
        <f>(AZ356-BF356)/(AZ356-AY356)</f>
        <v>0</v>
      </c>
      <c r="BW356">
        <f>(BS356*BQ356/BE356)</f>
        <v>0</v>
      </c>
      <c r="BX356">
        <f>(1-BW356)</f>
        <v>0</v>
      </c>
      <c r="DG356">
        <f>$B$13*EF356+$C$13*EG356+$F$13*ER356*(1-EU356)</f>
        <v>0</v>
      </c>
      <c r="DH356">
        <f>DG356*DI356</f>
        <v>0</v>
      </c>
      <c r="DI356">
        <f>($B$13*$D$11+$C$13*$D$11+$F$13*((FE356+EW356)/MAX(FE356+EW356+FF356, 0.1)*$I$11+FF356/MAX(FE356+EW356+FF356, 0.1)*$J$11))/($B$13+$C$13+$F$13)</f>
        <v>0</v>
      </c>
      <c r="DJ356">
        <f>($B$13*$K$11+$C$13*$K$11+$F$13*((FE356+EW356)/MAX(FE356+EW356+FF356, 0.1)*$P$11+FF356/MAX(FE356+EW356+FF356, 0.1)*$Q$11))/($B$13+$C$13+$F$13)</f>
        <v>0</v>
      </c>
      <c r="DK356">
        <v>2.18</v>
      </c>
      <c r="DL356">
        <v>0.5</v>
      </c>
      <c r="DM356" t="s">
        <v>430</v>
      </c>
      <c r="DN356">
        <v>2</v>
      </c>
      <c r="DO356" t="b">
        <v>1</v>
      </c>
      <c r="DP356">
        <v>1679515925.481482</v>
      </c>
      <c r="DQ356">
        <v>762.6517407407408</v>
      </c>
      <c r="DR356">
        <v>792.5577777777777</v>
      </c>
      <c r="DS356">
        <v>24.19177777777778</v>
      </c>
      <c r="DT356">
        <v>23.86080740740741</v>
      </c>
      <c r="DU356">
        <v>763.5088148148147</v>
      </c>
      <c r="DV356">
        <v>23.89522592592593</v>
      </c>
      <c r="DW356">
        <v>500.0198148148148</v>
      </c>
      <c r="DX356">
        <v>89.84630740740741</v>
      </c>
      <c r="DY356">
        <v>0.1000302703703704</v>
      </c>
      <c r="DZ356">
        <v>26.35004444444445</v>
      </c>
      <c r="EA356">
        <v>27.49563333333333</v>
      </c>
      <c r="EB356">
        <v>999.9000000000001</v>
      </c>
      <c r="EC356">
        <v>0</v>
      </c>
      <c r="ED356">
        <v>0</v>
      </c>
      <c r="EE356">
        <v>9995.945185185186</v>
      </c>
      <c r="EF356">
        <v>0</v>
      </c>
      <c r="EG356">
        <v>12.49077407407407</v>
      </c>
      <c r="EH356">
        <v>-29.9061037037037</v>
      </c>
      <c r="EI356">
        <v>781.558851851852</v>
      </c>
      <c r="EJ356">
        <v>811.9310370370372</v>
      </c>
      <c r="EK356">
        <v>0.3309717777777778</v>
      </c>
      <c r="EL356">
        <v>792.5577777777777</v>
      </c>
      <c r="EM356">
        <v>23.86080740740741</v>
      </c>
      <c r="EN356">
        <v>2.173541481481482</v>
      </c>
      <c r="EO356">
        <v>2.143804814814815</v>
      </c>
      <c r="EP356">
        <v>18.76861481481481</v>
      </c>
      <c r="EQ356">
        <v>18.54845185185185</v>
      </c>
      <c r="ER356">
        <v>2000.015925925926</v>
      </c>
      <c r="ES356">
        <v>0.9800040000000001</v>
      </c>
      <c r="ET356">
        <v>0.0199962</v>
      </c>
      <c r="EU356">
        <v>0</v>
      </c>
      <c r="EV356">
        <v>189.9145185185185</v>
      </c>
      <c r="EW356">
        <v>5.00078</v>
      </c>
      <c r="EX356">
        <v>3779.079259259259</v>
      </c>
      <c r="EY356">
        <v>16379.77037037037</v>
      </c>
      <c r="EZ356">
        <v>38.86318518518518</v>
      </c>
      <c r="FA356">
        <v>39.58299999999999</v>
      </c>
      <c r="FB356">
        <v>39.59233333333332</v>
      </c>
      <c r="FC356">
        <v>39.06459259259259</v>
      </c>
      <c r="FD356">
        <v>40.05311111111111</v>
      </c>
      <c r="FE356">
        <v>1955.125925925926</v>
      </c>
      <c r="FF356">
        <v>39.89000000000001</v>
      </c>
      <c r="FG356">
        <v>0</v>
      </c>
      <c r="FH356">
        <v>1679515915.6</v>
      </c>
      <c r="FI356">
        <v>0</v>
      </c>
      <c r="FJ356">
        <v>189.89624</v>
      </c>
      <c r="FK356">
        <v>0.007692295593717283</v>
      </c>
      <c r="FL356">
        <v>-2.975384610551642</v>
      </c>
      <c r="FM356">
        <v>3779.0604</v>
      </c>
      <c r="FN356">
        <v>15</v>
      </c>
      <c r="FO356">
        <v>0</v>
      </c>
      <c r="FP356" t="s">
        <v>431</v>
      </c>
      <c r="FQ356">
        <v>1679456443.1</v>
      </c>
      <c r="FR356">
        <v>1679456433.1</v>
      </c>
      <c r="FS356">
        <v>0</v>
      </c>
      <c r="FT356">
        <v>-0.109</v>
      </c>
      <c r="FU356">
        <v>0.019</v>
      </c>
      <c r="FV356">
        <v>-0.823</v>
      </c>
      <c r="FW356">
        <v>0.271</v>
      </c>
      <c r="FX356">
        <v>420</v>
      </c>
      <c r="FY356">
        <v>24</v>
      </c>
      <c r="FZ356">
        <v>0.71</v>
      </c>
      <c r="GA356">
        <v>0.25</v>
      </c>
      <c r="GB356">
        <v>-29.91442195121951</v>
      </c>
      <c r="GC356">
        <v>-0.3494487804878284</v>
      </c>
      <c r="GD356">
        <v>0.1743490128983577</v>
      </c>
      <c r="GE356">
        <v>0</v>
      </c>
      <c r="GF356">
        <v>0.3344518780487805</v>
      </c>
      <c r="GG356">
        <v>-0.05130901045296177</v>
      </c>
      <c r="GH356">
        <v>0.005119590566685362</v>
      </c>
      <c r="GI356">
        <v>1</v>
      </c>
      <c r="GJ356">
        <v>1</v>
      </c>
      <c r="GK356">
        <v>2</v>
      </c>
      <c r="GL356" t="s">
        <v>432</v>
      </c>
      <c r="GM356">
        <v>3.1047</v>
      </c>
      <c r="GN356">
        <v>2.73529</v>
      </c>
      <c r="GO356">
        <v>0.137825</v>
      </c>
      <c r="GP356">
        <v>0.141168</v>
      </c>
      <c r="GQ356">
        <v>0.108663</v>
      </c>
      <c r="GR356">
        <v>0.109002</v>
      </c>
      <c r="GS356">
        <v>22231.1</v>
      </c>
      <c r="GT356">
        <v>21864.2</v>
      </c>
      <c r="GU356">
        <v>26320.2</v>
      </c>
      <c r="GV356">
        <v>25783.2</v>
      </c>
      <c r="GW356">
        <v>37654.2</v>
      </c>
      <c r="GX356">
        <v>35051.6</v>
      </c>
      <c r="GY356">
        <v>46054.5</v>
      </c>
      <c r="GZ356">
        <v>42578.2</v>
      </c>
      <c r="HA356">
        <v>1.92915</v>
      </c>
      <c r="HB356">
        <v>1.9789</v>
      </c>
      <c r="HC356">
        <v>0.136387</v>
      </c>
      <c r="HD356">
        <v>0</v>
      </c>
      <c r="HE356">
        <v>25.2551</v>
      </c>
      <c r="HF356">
        <v>999.9</v>
      </c>
      <c r="HG356">
        <v>54.5</v>
      </c>
      <c r="HH356">
        <v>29.3</v>
      </c>
      <c r="HI356">
        <v>24.8228</v>
      </c>
      <c r="HJ356">
        <v>60.3071</v>
      </c>
      <c r="HK356">
        <v>25.2284</v>
      </c>
      <c r="HL356">
        <v>1</v>
      </c>
      <c r="HM356">
        <v>-0.171011</v>
      </c>
      <c r="HN356">
        <v>-0.0396432</v>
      </c>
      <c r="HO356">
        <v>20.2751</v>
      </c>
      <c r="HP356">
        <v>5.21639</v>
      </c>
      <c r="HQ356">
        <v>11.9787</v>
      </c>
      <c r="HR356">
        <v>4.9648</v>
      </c>
      <c r="HS356">
        <v>3.27393</v>
      </c>
      <c r="HT356">
        <v>9999</v>
      </c>
      <c r="HU356">
        <v>9999</v>
      </c>
      <c r="HV356">
        <v>9999</v>
      </c>
      <c r="HW356">
        <v>937.7</v>
      </c>
      <c r="HX356">
        <v>1.86416</v>
      </c>
      <c r="HY356">
        <v>1.86008</v>
      </c>
      <c r="HZ356">
        <v>1.85831</v>
      </c>
      <c r="IA356">
        <v>1.85986</v>
      </c>
      <c r="IB356">
        <v>1.85989</v>
      </c>
      <c r="IC356">
        <v>1.85823</v>
      </c>
      <c r="ID356">
        <v>1.8573</v>
      </c>
      <c r="IE356">
        <v>1.85231</v>
      </c>
      <c r="IF356">
        <v>0</v>
      </c>
      <c r="IG356">
        <v>0</v>
      </c>
      <c r="IH356">
        <v>0</v>
      </c>
      <c r="II356">
        <v>0</v>
      </c>
      <c r="IJ356" t="s">
        <v>433</v>
      </c>
      <c r="IK356" t="s">
        <v>434</v>
      </c>
      <c r="IL356" t="s">
        <v>435</v>
      </c>
      <c r="IM356" t="s">
        <v>435</v>
      </c>
      <c r="IN356" t="s">
        <v>435</v>
      </c>
      <c r="IO356" t="s">
        <v>435</v>
      </c>
      <c r="IP356">
        <v>0</v>
      </c>
      <c r="IQ356">
        <v>100</v>
      </c>
      <c r="IR356">
        <v>100</v>
      </c>
      <c r="IS356">
        <v>-0.865</v>
      </c>
      <c r="IT356">
        <v>0.2963</v>
      </c>
      <c r="IU356">
        <v>-0.3228139330668147</v>
      </c>
      <c r="IV356">
        <v>-0.001399286051689175</v>
      </c>
      <c r="IW356">
        <v>1.297619083215453E-06</v>
      </c>
      <c r="IX356">
        <v>-4.997941095464379E-10</v>
      </c>
      <c r="IY356">
        <v>-0.005634625857734406</v>
      </c>
      <c r="IZ356">
        <v>-0.003512179546530375</v>
      </c>
      <c r="JA356">
        <v>0.0008073039280847738</v>
      </c>
      <c r="JB356">
        <v>-5.485301315548657E-06</v>
      </c>
      <c r="JC356">
        <v>2</v>
      </c>
      <c r="JD356">
        <v>1997</v>
      </c>
      <c r="JE356">
        <v>1</v>
      </c>
      <c r="JF356">
        <v>25</v>
      </c>
      <c r="JG356">
        <v>991.5</v>
      </c>
      <c r="JH356">
        <v>991.7</v>
      </c>
      <c r="JI356">
        <v>1.98975</v>
      </c>
      <c r="JJ356">
        <v>2.62573</v>
      </c>
      <c r="JK356">
        <v>1.49658</v>
      </c>
      <c r="JL356">
        <v>2.39258</v>
      </c>
      <c r="JM356">
        <v>1.54907</v>
      </c>
      <c r="JN356">
        <v>2.42676</v>
      </c>
      <c r="JO356">
        <v>34.5321</v>
      </c>
      <c r="JP356">
        <v>24.2013</v>
      </c>
      <c r="JQ356">
        <v>18</v>
      </c>
      <c r="JR356">
        <v>488.469</v>
      </c>
      <c r="JS356">
        <v>533.3</v>
      </c>
      <c r="JT356">
        <v>24.8673</v>
      </c>
      <c r="JU356">
        <v>25.1939</v>
      </c>
      <c r="JV356">
        <v>30.0001</v>
      </c>
      <c r="JW356">
        <v>25.308</v>
      </c>
      <c r="JX356">
        <v>25.2661</v>
      </c>
      <c r="JY356">
        <v>40.1124</v>
      </c>
      <c r="JZ356">
        <v>0</v>
      </c>
      <c r="KA356">
        <v>100</v>
      </c>
      <c r="KB356">
        <v>24.8709</v>
      </c>
      <c r="KC356">
        <v>841.005</v>
      </c>
      <c r="KD356">
        <v>24.2935</v>
      </c>
      <c r="KE356">
        <v>100.62</v>
      </c>
      <c r="KF356">
        <v>101.014</v>
      </c>
    </row>
    <row r="357" spans="1:292">
      <c r="A357">
        <v>339</v>
      </c>
      <c r="B357">
        <v>1679515938</v>
      </c>
      <c r="C357">
        <v>7350.5</v>
      </c>
      <c r="D357" t="s">
        <v>1112</v>
      </c>
      <c r="E357" t="s">
        <v>1113</v>
      </c>
      <c r="F357">
        <v>5</v>
      </c>
      <c r="G357" t="s">
        <v>821</v>
      </c>
      <c r="H357">
        <v>1679515930.5</v>
      </c>
      <c r="I357">
        <f>(J357)/1000</f>
        <v>0</v>
      </c>
      <c r="J357">
        <f>IF(DO357, AM357, AG357)</f>
        <v>0</v>
      </c>
      <c r="K357">
        <f>IF(DO357, AH357, AF357)</f>
        <v>0</v>
      </c>
      <c r="L357">
        <f>DQ357 - IF(AT357&gt;1, K357*DK357*100.0/(AV357*EE357), 0)</f>
        <v>0</v>
      </c>
      <c r="M357">
        <f>((S357-I357/2)*L357-K357)/(S357+I357/2)</f>
        <v>0</v>
      </c>
      <c r="N357">
        <f>M357*(DX357+DY357)/1000.0</f>
        <v>0</v>
      </c>
      <c r="O357">
        <f>(DQ357 - IF(AT357&gt;1, K357*DK357*100.0/(AV357*EE357), 0))*(DX357+DY357)/1000.0</f>
        <v>0</v>
      </c>
      <c r="P357">
        <f>2.0/((1/R357-1/Q357)+SIGN(R357)*SQRT((1/R357-1/Q357)*(1/R357-1/Q357) + 4*DL357/((DL357+1)*(DL357+1))*(2*1/R357*1/Q357-1/Q357*1/Q357)))</f>
        <v>0</v>
      </c>
      <c r="Q357">
        <f>IF(LEFT(DM357,1)&lt;&gt;"0",IF(LEFT(DM357,1)="1",3.0,DN357),$D$5+$E$5*(EE357*DX357/($K$5*1000))+$F$5*(EE357*DX357/($K$5*1000))*MAX(MIN(DK357,$J$5),$I$5)*MAX(MIN(DK357,$J$5),$I$5)+$G$5*MAX(MIN(DK357,$J$5),$I$5)*(EE357*DX357/($K$5*1000))+$H$5*(EE357*DX357/($K$5*1000))*(EE357*DX357/($K$5*1000)))</f>
        <v>0</v>
      </c>
      <c r="R357">
        <f>I357*(1000-(1000*0.61365*exp(17.502*V357/(240.97+V357))/(DX357+DY357)+DS357)/2)/(1000*0.61365*exp(17.502*V357/(240.97+V357))/(DX357+DY357)-DS357)</f>
        <v>0</v>
      </c>
      <c r="S357">
        <f>1/((DL357+1)/(P357/1.6)+1/(Q357/1.37)) + DL357/((DL357+1)/(P357/1.6) + DL357/(Q357/1.37))</f>
        <v>0</v>
      </c>
      <c r="T357">
        <f>(DG357*DJ357)</f>
        <v>0</v>
      </c>
      <c r="U357">
        <f>(DZ357+(T357+2*0.95*5.67E-8*(((DZ357+$B$9)+273)^4-(DZ357+273)^4)-44100*I357)/(1.84*29.3*Q357+8*0.95*5.67E-8*(DZ357+273)^3))</f>
        <v>0</v>
      </c>
      <c r="V357">
        <f>($C$9*EA357+$D$9*EB357+$E$9*U357)</f>
        <v>0</v>
      </c>
      <c r="W357">
        <f>0.61365*exp(17.502*V357/(240.97+V357))</f>
        <v>0</v>
      </c>
      <c r="X357">
        <f>(Y357/Z357*100)</f>
        <v>0</v>
      </c>
      <c r="Y357">
        <f>DS357*(DX357+DY357)/1000</f>
        <v>0</v>
      </c>
      <c r="Z357">
        <f>0.61365*exp(17.502*DZ357/(240.97+DZ357))</f>
        <v>0</v>
      </c>
      <c r="AA357">
        <f>(W357-DS357*(DX357+DY357)/1000)</f>
        <v>0</v>
      </c>
      <c r="AB357">
        <f>(-I357*44100)</f>
        <v>0</v>
      </c>
      <c r="AC357">
        <f>2*29.3*Q357*0.92*(DZ357-V357)</f>
        <v>0</v>
      </c>
      <c r="AD357">
        <f>2*0.95*5.67E-8*(((DZ357+$B$9)+273)^4-(V357+273)^4)</f>
        <v>0</v>
      </c>
      <c r="AE357">
        <f>T357+AD357+AB357+AC357</f>
        <v>0</v>
      </c>
      <c r="AF357">
        <f>DW357*AT357*(DR357-DQ357*(1000-AT357*DT357)/(1000-AT357*DS357))/(100*DK357)</f>
        <v>0</v>
      </c>
      <c r="AG357">
        <f>1000*DW357*AT357*(DS357-DT357)/(100*DK357*(1000-AT357*DS357))</f>
        <v>0</v>
      </c>
      <c r="AH357">
        <f>(AI357 - AJ357 - DX357*1E3/(8.314*(DZ357+273.15)) * AL357/DW357 * AK357) * DW357/(100*DK357) * (1000 - DT357)/1000</f>
        <v>0</v>
      </c>
      <c r="AI357">
        <v>842.7959823991056</v>
      </c>
      <c r="AJ357">
        <v>822.2550909090909</v>
      </c>
      <c r="AK357">
        <v>3.320736853983584</v>
      </c>
      <c r="AL357">
        <v>67.30913549146528</v>
      </c>
      <c r="AM357">
        <f>(AO357 - AN357 + DX357*1E3/(8.314*(DZ357+273.15)) * AQ357/DW357 * AP357) * DW357/(100*DK357) * 1000/(1000 - AO357)</f>
        <v>0</v>
      </c>
      <c r="AN357">
        <v>23.85653008495334</v>
      </c>
      <c r="AO357">
        <v>24.17753636363636</v>
      </c>
      <c r="AP357">
        <v>-4.693305941861274E-06</v>
      </c>
      <c r="AQ357">
        <v>94.11788988098148</v>
      </c>
      <c r="AR357">
        <v>0</v>
      </c>
      <c r="AS357">
        <v>0</v>
      </c>
      <c r="AT357">
        <f>IF(AR357*$H$15&gt;=AV357,1.0,(AV357/(AV357-AR357*$H$15)))</f>
        <v>0</v>
      </c>
      <c r="AU357">
        <f>(AT357-1)*100</f>
        <v>0</v>
      </c>
      <c r="AV357">
        <f>MAX(0,($B$15+$C$15*EE357)/(1+$D$15*EE357)*DX357/(DZ357+273)*$E$15)</f>
        <v>0</v>
      </c>
      <c r="AW357" t="s">
        <v>429</v>
      </c>
      <c r="AX357" t="s">
        <v>429</v>
      </c>
      <c r="AY357">
        <v>0</v>
      </c>
      <c r="AZ357">
        <v>0</v>
      </c>
      <c r="BA357">
        <f>1-AY357/AZ357</f>
        <v>0</v>
      </c>
      <c r="BB357">
        <v>0</v>
      </c>
      <c r="BC357" t="s">
        <v>429</v>
      </c>
      <c r="BD357" t="s">
        <v>429</v>
      </c>
      <c r="BE357">
        <v>0</v>
      </c>
      <c r="BF357">
        <v>0</v>
      </c>
      <c r="BG357">
        <f>1-BE357/BF357</f>
        <v>0</v>
      </c>
      <c r="BH357">
        <v>0.5</v>
      </c>
      <c r="BI357">
        <f>DH357</f>
        <v>0</v>
      </c>
      <c r="BJ357">
        <f>K357</f>
        <v>0</v>
      </c>
      <c r="BK357">
        <f>BG357*BH357*BI357</f>
        <v>0</v>
      </c>
      <c r="BL357">
        <f>(BJ357-BB357)/BI357</f>
        <v>0</v>
      </c>
      <c r="BM357">
        <f>(AZ357-BF357)/BF357</f>
        <v>0</v>
      </c>
      <c r="BN357">
        <f>AY357/(BA357+AY357/BF357)</f>
        <v>0</v>
      </c>
      <c r="BO357" t="s">
        <v>429</v>
      </c>
      <c r="BP357">
        <v>0</v>
      </c>
      <c r="BQ357">
        <f>IF(BP357&lt;&gt;0, BP357, BN357)</f>
        <v>0</v>
      </c>
      <c r="BR357">
        <f>1-BQ357/BF357</f>
        <v>0</v>
      </c>
      <c r="BS357">
        <f>(BF357-BE357)/(BF357-BQ357)</f>
        <v>0</v>
      </c>
      <c r="BT357">
        <f>(AZ357-BF357)/(AZ357-BQ357)</f>
        <v>0</v>
      </c>
      <c r="BU357">
        <f>(BF357-BE357)/(BF357-AY357)</f>
        <v>0</v>
      </c>
      <c r="BV357">
        <f>(AZ357-BF357)/(AZ357-AY357)</f>
        <v>0</v>
      </c>
      <c r="BW357">
        <f>(BS357*BQ357/BE357)</f>
        <v>0</v>
      </c>
      <c r="BX357">
        <f>(1-BW357)</f>
        <v>0</v>
      </c>
      <c r="DG357">
        <f>$B$13*EF357+$C$13*EG357+$F$13*ER357*(1-EU357)</f>
        <v>0</v>
      </c>
      <c r="DH357">
        <f>DG357*DI357</f>
        <v>0</v>
      </c>
      <c r="DI357">
        <f>($B$13*$D$11+$C$13*$D$11+$F$13*((FE357+EW357)/MAX(FE357+EW357+FF357, 0.1)*$I$11+FF357/MAX(FE357+EW357+FF357, 0.1)*$J$11))/($B$13+$C$13+$F$13)</f>
        <v>0</v>
      </c>
      <c r="DJ357">
        <f>($B$13*$K$11+$C$13*$K$11+$F$13*((FE357+EW357)/MAX(FE357+EW357+FF357, 0.1)*$P$11+FF357/MAX(FE357+EW357+FF357, 0.1)*$Q$11))/($B$13+$C$13+$F$13)</f>
        <v>0</v>
      </c>
      <c r="DK357">
        <v>2.18</v>
      </c>
      <c r="DL357">
        <v>0.5</v>
      </c>
      <c r="DM357" t="s">
        <v>430</v>
      </c>
      <c r="DN357">
        <v>2</v>
      </c>
      <c r="DO357" t="b">
        <v>1</v>
      </c>
      <c r="DP357">
        <v>1679515930.5</v>
      </c>
      <c r="DQ357">
        <v>779.3413703703706</v>
      </c>
      <c r="DR357">
        <v>808.9663333333333</v>
      </c>
      <c r="DS357">
        <v>24.18531481481482</v>
      </c>
      <c r="DT357">
        <v>23.85859629629629</v>
      </c>
      <c r="DU357">
        <v>780.2032592592592</v>
      </c>
      <c r="DV357">
        <v>23.88892592592593</v>
      </c>
      <c r="DW357">
        <v>500.001962962963</v>
      </c>
      <c r="DX357">
        <v>89.84503703703703</v>
      </c>
      <c r="DY357">
        <v>0.1000055444444445</v>
      </c>
      <c r="DZ357">
        <v>26.34988518518519</v>
      </c>
      <c r="EA357">
        <v>27.49291481481482</v>
      </c>
      <c r="EB357">
        <v>999.9000000000001</v>
      </c>
      <c r="EC357">
        <v>0</v>
      </c>
      <c r="ED357">
        <v>0</v>
      </c>
      <c r="EE357">
        <v>9986.994074074073</v>
      </c>
      <c r="EF357">
        <v>0</v>
      </c>
      <c r="EG357">
        <v>12.4888037037037</v>
      </c>
      <c r="EH357">
        <v>-29.62502222222222</v>
      </c>
      <c r="EI357">
        <v>798.6568888888889</v>
      </c>
      <c r="EJ357">
        <v>828.7388148148149</v>
      </c>
      <c r="EK357">
        <v>0.3267180370370371</v>
      </c>
      <c r="EL357">
        <v>808.9663333333333</v>
      </c>
      <c r="EM357">
        <v>23.85859629629629</v>
      </c>
      <c r="EN357">
        <v>2.17293</v>
      </c>
      <c r="EO357">
        <v>2.143575925925926</v>
      </c>
      <c r="EP357">
        <v>18.76412222222222</v>
      </c>
      <c r="EQ357">
        <v>18.54674444444445</v>
      </c>
      <c r="ER357">
        <v>2000.03</v>
      </c>
      <c r="ES357">
        <v>0.9800038888888888</v>
      </c>
      <c r="ET357">
        <v>0.01999632222222222</v>
      </c>
      <c r="EU357">
        <v>0</v>
      </c>
      <c r="EV357">
        <v>189.9222222222222</v>
      </c>
      <c r="EW357">
        <v>5.00078</v>
      </c>
      <c r="EX357">
        <v>3778.872592592592</v>
      </c>
      <c r="EY357">
        <v>16379.89259259259</v>
      </c>
      <c r="EZ357">
        <v>38.82374074074074</v>
      </c>
      <c r="FA357">
        <v>39.54133333333333</v>
      </c>
      <c r="FB357">
        <v>39.58074074074074</v>
      </c>
      <c r="FC357">
        <v>39.01829629629629</v>
      </c>
      <c r="FD357">
        <v>40.01603703703704</v>
      </c>
      <c r="FE357">
        <v>1955.14</v>
      </c>
      <c r="FF357">
        <v>39.89000000000001</v>
      </c>
      <c r="FG357">
        <v>0</v>
      </c>
      <c r="FH357">
        <v>1679515920.4</v>
      </c>
      <c r="FI357">
        <v>0</v>
      </c>
      <c r="FJ357">
        <v>189.91652</v>
      </c>
      <c r="FK357">
        <v>0.7279999998844895</v>
      </c>
      <c r="FL357">
        <v>-3.306923065709774</v>
      </c>
      <c r="FM357">
        <v>3778.84</v>
      </c>
      <c r="FN357">
        <v>15</v>
      </c>
      <c r="FO357">
        <v>0</v>
      </c>
      <c r="FP357" t="s">
        <v>431</v>
      </c>
      <c r="FQ357">
        <v>1679456443.1</v>
      </c>
      <c r="FR357">
        <v>1679456433.1</v>
      </c>
      <c r="FS357">
        <v>0</v>
      </c>
      <c r="FT357">
        <v>-0.109</v>
      </c>
      <c r="FU357">
        <v>0.019</v>
      </c>
      <c r="FV357">
        <v>-0.823</v>
      </c>
      <c r="FW357">
        <v>0.271</v>
      </c>
      <c r="FX357">
        <v>420</v>
      </c>
      <c r="FY357">
        <v>24</v>
      </c>
      <c r="FZ357">
        <v>0.71</v>
      </c>
      <c r="GA357">
        <v>0.25</v>
      </c>
      <c r="GB357">
        <v>-29.7152</v>
      </c>
      <c r="GC357">
        <v>3.236042508710768</v>
      </c>
      <c r="GD357">
        <v>0.4129765404073568</v>
      </c>
      <c r="GE357">
        <v>0</v>
      </c>
      <c r="GF357">
        <v>0.329488756097561</v>
      </c>
      <c r="GG357">
        <v>-0.0526183066202086</v>
      </c>
      <c r="GH357">
        <v>0.005226602047688519</v>
      </c>
      <c r="GI357">
        <v>1</v>
      </c>
      <c r="GJ357">
        <v>1</v>
      </c>
      <c r="GK357">
        <v>2</v>
      </c>
      <c r="GL357" t="s">
        <v>432</v>
      </c>
      <c r="GM357">
        <v>3.10464</v>
      </c>
      <c r="GN357">
        <v>2.73514</v>
      </c>
      <c r="GO357">
        <v>0.139708</v>
      </c>
      <c r="GP357">
        <v>0.143024</v>
      </c>
      <c r="GQ357">
        <v>0.108644</v>
      </c>
      <c r="GR357">
        <v>0.109</v>
      </c>
      <c r="GS357">
        <v>22182.7</v>
      </c>
      <c r="GT357">
        <v>21817</v>
      </c>
      <c r="GU357">
        <v>26320.4</v>
      </c>
      <c r="GV357">
        <v>25783.2</v>
      </c>
      <c r="GW357">
        <v>37655.1</v>
      </c>
      <c r="GX357">
        <v>35051.9</v>
      </c>
      <c r="GY357">
        <v>46054.3</v>
      </c>
      <c r="GZ357">
        <v>42578.3</v>
      </c>
      <c r="HA357">
        <v>1.92897</v>
      </c>
      <c r="HB357">
        <v>1.97892</v>
      </c>
      <c r="HC357">
        <v>0.136644</v>
      </c>
      <c r="HD357">
        <v>0</v>
      </c>
      <c r="HE357">
        <v>25.2509</v>
      </c>
      <c r="HF357">
        <v>999.9</v>
      </c>
      <c r="HG357">
        <v>54.5</v>
      </c>
      <c r="HH357">
        <v>29.3</v>
      </c>
      <c r="HI357">
        <v>24.8232</v>
      </c>
      <c r="HJ357">
        <v>60.4371</v>
      </c>
      <c r="HK357">
        <v>25.4367</v>
      </c>
      <c r="HL357">
        <v>1</v>
      </c>
      <c r="HM357">
        <v>-0.171181</v>
      </c>
      <c r="HN357">
        <v>-0.0521514</v>
      </c>
      <c r="HO357">
        <v>20.2751</v>
      </c>
      <c r="HP357">
        <v>5.21624</v>
      </c>
      <c r="HQ357">
        <v>11.979</v>
      </c>
      <c r="HR357">
        <v>4.9647</v>
      </c>
      <c r="HS357">
        <v>3.27405</v>
      </c>
      <c r="HT357">
        <v>9999</v>
      </c>
      <c r="HU357">
        <v>9999</v>
      </c>
      <c r="HV357">
        <v>9999</v>
      </c>
      <c r="HW357">
        <v>937.7</v>
      </c>
      <c r="HX357">
        <v>1.86415</v>
      </c>
      <c r="HY357">
        <v>1.86012</v>
      </c>
      <c r="HZ357">
        <v>1.85833</v>
      </c>
      <c r="IA357">
        <v>1.85988</v>
      </c>
      <c r="IB357">
        <v>1.85989</v>
      </c>
      <c r="IC357">
        <v>1.85823</v>
      </c>
      <c r="ID357">
        <v>1.85731</v>
      </c>
      <c r="IE357">
        <v>1.85229</v>
      </c>
      <c r="IF357">
        <v>0</v>
      </c>
      <c r="IG357">
        <v>0</v>
      </c>
      <c r="IH357">
        <v>0</v>
      </c>
      <c r="II357">
        <v>0</v>
      </c>
      <c r="IJ357" t="s">
        <v>433</v>
      </c>
      <c r="IK357" t="s">
        <v>434</v>
      </c>
      <c r="IL357" t="s">
        <v>435</v>
      </c>
      <c r="IM357" t="s">
        <v>435</v>
      </c>
      <c r="IN357" t="s">
        <v>435</v>
      </c>
      <c r="IO357" t="s">
        <v>435</v>
      </c>
      <c r="IP357">
        <v>0</v>
      </c>
      <c r="IQ357">
        <v>100</v>
      </c>
      <c r="IR357">
        <v>100</v>
      </c>
      <c r="IS357">
        <v>-0.869</v>
      </c>
      <c r="IT357">
        <v>0.2962</v>
      </c>
      <c r="IU357">
        <v>-0.3228139330668147</v>
      </c>
      <c r="IV357">
        <v>-0.001399286051689175</v>
      </c>
      <c r="IW357">
        <v>1.297619083215453E-06</v>
      </c>
      <c r="IX357">
        <v>-4.997941095464379E-10</v>
      </c>
      <c r="IY357">
        <v>-0.005634625857734406</v>
      </c>
      <c r="IZ357">
        <v>-0.003512179546530375</v>
      </c>
      <c r="JA357">
        <v>0.0008073039280847738</v>
      </c>
      <c r="JB357">
        <v>-5.485301315548657E-06</v>
      </c>
      <c r="JC357">
        <v>2</v>
      </c>
      <c r="JD357">
        <v>1997</v>
      </c>
      <c r="JE357">
        <v>1</v>
      </c>
      <c r="JF357">
        <v>25</v>
      </c>
      <c r="JG357">
        <v>991.6</v>
      </c>
      <c r="JH357">
        <v>991.7</v>
      </c>
      <c r="JI357">
        <v>2.02637</v>
      </c>
      <c r="JJ357">
        <v>2.62573</v>
      </c>
      <c r="JK357">
        <v>1.49658</v>
      </c>
      <c r="JL357">
        <v>2.39258</v>
      </c>
      <c r="JM357">
        <v>1.54907</v>
      </c>
      <c r="JN357">
        <v>2.32056</v>
      </c>
      <c r="JO357">
        <v>34.5092</v>
      </c>
      <c r="JP357">
        <v>24.1926</v>
      </c>
      <c r="JQ357">
        <v>18</v>
      </c>
      <c r="JR357">
        <v>488.363</v>
      </c>
      <c r="JS357">
        <v>533.3099999999999</v>
      </c>
      <c r="JT357">
        <v>24.8716</v>
      </c>
      <c r="JU357">
        <v>25.1939</v>
      </c>
      <c r="JV357">
        <v>30</v>
      </c>
      <c r="JW357">
        <v>25.3073</v>
      </c>
      <c r="JX357">
        <v>25.2653</v>
      </c>
      <c r="JY357">
        <v>40.7297</v>
      </c>
      <c r="JZ357">
        <v>0</v>
      </c>
      <c r="KA357">
        <v>100</v>
      </c>
      <c r="KB357">
        <v>24.8785</v>
      </c>
      <c r="KC357">
        <v>854.3630000000001</v>
      </c>
      <c r="KD357">
        <v>24.2935</v>
      </c>
      <c r="KE357">
        <v>100.62</v>
      </c>
      <c r="KF357">
        <v>101.014</v>
      </c>
    </row>
    <row r="358" spans="1:292">
      <c r="A358">
        <v>340</v>
      </c>
      <c r="B358">
        <v>1679515943</v>
      </c>
      <c r="C358">
        <v>7355.5</v>
      </c>
      <c r="D358" t="s">
        <v>1114</v>
      </c>
      <c r="E358" t="s">
        <v>1115</v>
      </c>
      <c r="F358">
        <v>5</v>
      </c>
      <c r="G358" t="s">
        <v>821</v>
      </c>
      <c r="H358">
        <v>1679515935.214286</v>
      </c>
      <c r="I358">
        <f>(J358)/1000</f>
        <v>0</v>
      </c>
      <c r="J358">
        <f>IF(DO358, AM358, AG358)</f>
        <v>0</v>
      </c>
      <c r="K358">
        <f>IF(DO358, AH358, AF358)</f>
        <v>0</v>
      </c>
      <c r="L358">
        <f>DQ358 - IF(AT358&gt;1, K358*DK358*100.0/(AV358*EE358), 0)</f>
        <v>0</v>
      </c>
      <c r="M358">
        <f>((S358-I358/2)*L358-K358)/(S358+I358/2)</f>
        <v>0</v>
      </c>
      <c r="N358">
        <f>M358*(DX358+DY358)/1000.0</f>
        <v>0</v>
      </c>
      <c r="O358">
        <f>(DQ358 - IF(AT358&gt;1, K358*DK358*100.0/(AV358*EE358), 0))*(DX358+DY358)/1000.0</f>
        <v>0</v>
      </c>
      <c r="P358">
        <f>2.0/((1/R358-1/Q358)+SIGN(R358)*SQRT((1/R358-1/Q358)*(1/R358-1/Q358) + 4*DL358/((DL358+1)*(DL358+1))*(2*1/R358*1/Q358-1/Q358*1/Q358)))</f>
        <v>0</v>
      </c>
      <c r="Q358">
        <f>IF(LEFT(DM358,1)&lt;&gt;"0",IF(LEFT(DM358,1)="1",3.0,DN358),$D$5+$E$5*(EE358*DX358/($K$5*1000))+$F$5*(EE358*DX358/($K$5*1000))*MAX(MIN(DK358,$J$5),$I$5)*MAX(MIN(DK358,$J$5),$I$5)+$G$5*MAX(MIN(DK358,$J$5),$I$5)*(EE358*DX358/($K$5*1000))+$H$5*(EE358*DX358/($K$5*1000))*(EE358*DX358/($K$5*1000)))</f>
        <v>0</v>
      </c>
      <c r="R358">
        <f>I358*(1000-(1000*0.61365*exp(17.502*V358/(240.97+V358))/(DX358+DY358)+DS358)/2)/(1000*0.61365*exp(17.502*V358/(240.97+V358))/(DX358+DY358)-DS358)</f>
        <v>0</v>
      </c>
      <c r="S358">
        <f>1/((DL358+1)/(P358/1.6)+1/(Q358/1.37)) + DL358/((DL358+1)/(P358/1.6) + DL358/(Q358/1.37))</f>
        <v>0</v>
      </c>
      <c r="T358">
        <f>(DG358*DJ358)</f>
        <v>0</v>
      </c>
      <c r="U358">
        <f>(DZ358+(T358+2*0.95*5.67E-8*(((DZ358+$B$9)+273)^4-(DZ358+273)^4)-44100*I358)/(1.84*29.3*Q358+8*0.95*5.67E-8*(DZ358+273)^3))</f>
        <v>0</v>
      </c>
      <c r="V358">
        <f>($C$9*EA358+$D$9*EB358+$E$9*U358)</f>
        <v>0</v>
      </c>
      <c r="W358">
        <f>0.61365*exp(17.502*V358/(240.97+V358))</f>
        <v>0</v>
      </c>
      <c r="X358">
        <f>(Y358/Z358*100)</f>
        <v>0</v>
      </c>
      <c r="Y358">
        <f>DS358*(DX358+DY358)/1000</f>
        <v>0</v>
      </c>
      <c r="Z358">
        <f>0.61365*exp(17.502*DZ358/(240.97+DZ358))</f>
        <v>0</v>
      </c>
      <c r="AA358">
        <f>(W358-DS358*(DX358+DY358)/1000)</f>
        <v>0</v>
      </c>
      <c r="AB358">
        <f>(-I358*44100)</f>
        <v>0</v>
      </c>
      <c r="AC358">
        <f>2*29.3*Q358*0.92*(DZ358-V358)</f>
        <v>0</v>
      </c>
      <c r="AD358">
        <f>2*0.95*5.67E-8*(((DZ358+$B$9)+273)^4-(V358+273)^4)</f>
        <v>0</v>
      </c>
      <c r="AE358">
        <f>T358+AD358+AB358+AC358</f>
        <v>0</v>
      </c>
      <c r="AF358">
        <f>DW358*AT358*(DR358-DQ358*(1000-AT358*DT358)/(1000-AT358*DS358))/(100*DK358)</f>
        <v>0</v>
      </c>
      <c r="AG358">
        <f>1000*DW358*AT358*(DS358-DT358)/(100*DK358*(1000-AT358*DS358))</f>
        <v>0</v>
      </c>
      <c r="AH358">
        <f>(AI358 - AJ358 - DX358*1E3/(8.314*(DZ358+273.15)) * AL358/DW358 * AK358) * DW358/(100*DK358) * (1000 - DT358)/1000</f>
        <v>0</v>
      </c>
      <c r="AI358">
        <v>859.711559969698</v>
      </c>
      <c r="AJ358">
        <v>838.8548545454543</v>
      </c>
      <c r="AK358">
        <v>3.309734770713463</v>
      </c>
      <c r="AL358">
        <v>67.30913549146528</v>
      </c>
      <c r="AM358">
        <f>(AO358 - AN358 + DX358*1E3/(8.314*(DZ358+273.15)) * AQ358/DW358 * AP358) * DW358/(100*DK358) * 1000/(1000 - AO358)</f>
        <v>0</v>
      </c>
      <c r="AN358">
        <v>23.85419692130763</v>
      </c>
      <c r="AO358">
        <v>24.17076303030302</v>
      </c>
      <c r="AP358">
        <v>-5.433600557108324E-06</v>
      </c>
      <c r="AQ358">
        <v>94.11788988098148</v>
      </c>
      <c r="AR358">
        <v>0</v>
      </c>
      <c r="AS358">
        <v>0</v>
      </c>
      <c r="AT358">
        <f>IF(AR358*$H$15&gt;=AV358,1.0,(AV358/(AV358-AR358*$H$15)))</f>
        <v>0</v>
      </c>
      <c r="AU358">
        <f>(AT358-1)*100</f>
        <v>0</v>
      </c>
      <c r="AV358">
        <f>MAX(0,($B$15+$C$15*EE358)/(1+$D$15*EE358)*DX358/(DZ358+273)*$E$15)</f>
        <v>0</v>
      </c>
      <c r="AW358" t="s">
        <v>429</v>
      </c>
      <c r="AX358" t="s">
        <v>429</v>
      </c>
      <c r="AY358">
        <v>0</v>
      </c>
      <c r="AZ358">
        <v>0</v>
      </c>
      <c r="BA358">
        <f>1-AY358/AZ358</f>
        <v>0</v>
      </c>
      <c r="BB358">
        <v>0</v>
      </c>
      <c r="BC358" t="s">
        <v>429</v>
      </c>
      <c r="BD358" t="s">
        <v>429</v>
      </c>
      <c r="BE358">
        <v>0</v>
      </c>
      <c r="BF358">
        <v>0</v>
      </c>
      <c r="BG358">
        <f>1-BE358/BF358</f>
        <v>0</v>
      </c>
      <c r="BH358">
        <v>0.5</v>
      </c>
      <c r="BI358">
        <f>DH358</f>
        <v>0</v>
      </c>
      <c r="BJ358">
        <f>K358</f>
        <v>0</v>
      </c>
      <c r="BK358">
        <f>BG358*BH358*BI358</f>
        <v>0</v>
      </c>
      <c r="BL358">
        <f>(BJ358-BB358)/BI358</f>
        <v>0</v>
      </c>
      <c r="BM358">
        <f>(AZ358-BF358)/BF358</f>
        <v>0</v>
      </c>
      <c r="BN358">
        <f>AY358/(BA358+AY358/BF358)</f>
        <v>0</v>
      </c>
      <c r="BO358" t="s">
        <v>429</v>
      </c>
      <c r="BP358">
        <v>0</v>
      </c>
      <c r="BQ358">
        <f>IF(BP358&lt;&gt;0, BP358, BN358)</f>
        <v>0</v>
      </c>
      <c r="BR358">
        <f>1-BQ358/BF358</f>
        <v>0</v>
      </c>
      <c r="BS358">
        <f>(BF358-BE358)/(BF358-BQ358)</f>
        <v>0</v>
      </c>
      <c r="BT358">
        <f>(AZ358-BF358)/(AZ358-BQ358)</f>
        <v>0</v>
      </c>
      <c r="BU358">
        <f>(BF358-BE358)/(BF358-AY358)</f>
        <v>0</v>
      </c>
      <c r="BV358">
        <f>(AZ358-BF358)/(AZ358-AY358)</f>
        <v>0</v>
      </c>
      <c r="BW358">
        <f>(BS358*BQ358/BE358)</f>
        <v>0</v>
      </c>
      <c r="BX358">
        <f>(1-BW358)</f>
        <v>0</v>
      </c>
      <c r="DG358">
        <f>$B$13*EF358+$C$13*EG358+$F$13*ER358*(1-EU358)</f>
        <v>0</v>
      </c>
      <c r="DH358">
        <f>DG358*DI358</f>
        <v>0</v>
      </c>
      <c r="DI358">
        <f>($B$13*$D$11+$C$13*$D$11+$F$13*((FE358+EW358)/MAX(FE358+EW358+FF358, 0.1)*$I$11+FF358/MAX(FE358+EW358+FF358, 0.1)*$J$11))/($B$13+$C$13+$F$13)</f>
        <v>0</v>
      </c>
      <c r="DJ358">
        <f>($B$13*$K$11+$C$13*$K$11+$F$13*((FE358+EW358)/MAX(FE358+EW358+FF358, 0.1)*$P$11+FF358/MAX(FE358+EW358+FF358, 0.1)*$Q$11))/($B$13+$C$13+$F$13)</f>
        <v>0</v>
      </c>
      <c r="DK358">
        <v>2.18</v>
      </c>
      <c r="DL358">
        <v>0.5</v>
      </c>
      <c r="DM358" t="s">
        <v>430</v>
      </c>
      <c r="DN358">
        <v>2</v>
      </c>
      <c r="DO358" t="b">
        <v>1</v>
      </c>
      <c r="DP358">
        <v>1679515935.214286</v>
      </c>
      <c r="DQ358">
        <v>794.8685714285714</v>
      </c>
      <c r="DR358">
        <v>824.2730357142856</v>
      </c>
      <c r="DS358">
        <v>24.17940357142857</v>
      </c>
      <c r="DT358">
        <v>23.856475</v>
      </c>
      <c r="DU358">
        <v>795.7349999999999</v>
      </c>
      <c r="DV358">
        <v>23.88316071428572</v>
      </c>
      <c r="DW358">
        <v>499.996857142857</v>
      </c>
      <c r="DX358">
        <v>89.84424285714285</v>
      </c>
      <c r="DY358">
        <v>0.09997870000000002</v>
      </c>
      <c r="DZ358">
        <v>26.34992142857143</v>
      </c>
      <c r="EA358">
        <v>27.48984285714285</v>
      </c>
      <c r="EB358">
        <v>999.9000000000002</v>
      </c>
      <c r="EC358">
        <v>0</v>
      </c>
      <c r="ED358">
        <v>0</v>
      </c>
      <c r="EE358">
        <v>9985.625357142857</v>
      </c>
      <c r="EF358">
        <v>0</v>
      </c>
      <c r="EG358">
        <v>12.48592857142857</v>
      </c>
      <c r="EH358">
        <v>-29.40438571428571</v>
      </c>
      <c r="EI358">
        <v>814.5641428571428</v>
      </c>
      <c r="EJ358">
        <v>844.4177499999998</v>
      </c>
      <c r="EK358">
        <v>0.3229295</v>
      </c>
      <c r="EL358">
        <v>824.2730357142856</v>
      </c>
      <c r="EM358">
        <v>23.856475</v>
      </c>
      <c r="EN358">
        <v>2.172379642857143</v>
      </c>
      <c r="EO358">
        <v>2.143366428571428</v>
      </c>
      <c r="EP358">
        <v>18.760075</v>
      </c>
      <c r="EQ358">
        <v>18.54517857142857</v>
      </c>
      <c r="ER358">
        <v>2000.004642857143</v>
      </c>
      <c r="ES358">
        <v>0.9800033571428572</v>
      </c>
      <c r="ET358">
        <v>0.01999686071428572</v>
      </c>
      <c r="EU358">
        <v>0</v>
      </c>
      <c r="EV358">
        <v>190.0160714285715</v>
      </c>
      <c r="EW358">
        <v>5.00078</v>
      </c>
      <c r="EX358">
        <v>3778.480714285714</v>
      </c>
      <c r="EY358">
        <v>16379.67857142857</v>
      </c>
      <c r="EZ358">
        <v>38.78314285714286</v>
      </c>
      <c r="FA358">
        <v>39.51764285714285</v>
      </c>
      <c r="FB358">
        <v>39.60471428571429</v>
      </c>
      <c r="FC358">
        <v>38.97296428571428</v>
      </c>
      <c r="FD358">
        <v>39.96853571428571</v>
      </c>
      <c r="FE358">
        <v>1955.113928571429</v>
      </c>
      <c r="FF358">
        <v>39.89000000000001</v>
      </c>
      <c r="FG358">
        <v>0</v>
      </c>
      <c r="FH358">
        <v>1679515925.2</v>
      </c>
      <c r="FI358">
        <v>0</v>
      </c>
      <c r="FJ358">
        <v>189.98564</v>
      </c>
      <c r="FK358">
        <v>1.170153842614029</v>
      </c>
      <c r="FL358">
        <v>-4.905384612083846</v>
      </c>
      <c r="FM358">
        <v>3778.468</v>
      </c>
      <c r="FN358">
        <v>15</v>
      </c>
      <c r="FO358">
        <v>0</v>
      </c>
      <c r="FP358" t="s">
        <v>431</v>
      </c>
      <c r="FQ358">
        <v>1679456443.1</v>
      </c>
      <c r="FR358">
        <v>1679456433.1</v>
      </c>
      <c r="FS358">
        <v>0</v>
      </c>
      <c r="FT358">
        <v>-0.109</v>
      </c>
      <c r="FU358">
        <v>0.019</v>
      </c>
      <c r="FV358">
        <v>-0.823</v>
      </c>
      <c r="FW358">
        <v>0.271</v>
      </c>
      <c r="FX358">
        <v>420</v>
      </c>
      <c r="FY358">
        <v>24</v>
      </c>
      <c r="FZ358">
        <v>0.71</v>
      </c>
      <c r="GA358">
        <v>0.25</v>
      </c>
      <c r="GB358">
        <v>-29.60034390243903</v>
      </c>
      <c r="GC358">
        <v>3.529705923344953</v>
      </c>
      <c r="GD358">
        <v>0.4275272189587753</v>
      </c>
      <c r="GE358">
        <v>0</v>
      </c>
      <c r="GF358">
        <v>0.3260116585365854</v>
      </c>
      <c r="GG358">
        <v>-0.05001303135888562</v>
      </c>
      <c r="GH358">
        <v>0.004971771140513875</v>
      </c>
      <c r="GI358">
        <v>1</v>
      </c>
      <c r="GJ358">
        <v>1</v>
      </c>
      <c r="GK358">
        <v>2</v>
      </c>
      <c r="GL358" t="s">
        <v>432</v>
      </c>
      <c r="GM358">
        <v>3.10464</v>
      </c>
      <c r="GN358">
        <v>2.73532</v>
      </c>
      <c r="GO358">
        <v>0.141567</v>
      </c>
      <c r="GP358">
        <v>0.144901</v>
      </c>
      <c r="GQ358">
        <v>0.108623</v>
      </c>
      <c r="GR358">
        <v>0.108989</v>
      </c>
      <c r="GS358">
        <v>22134.7</v>
      </c>
      <c r="GT358">
        <v>21769.2</v>
      </c>
      <c r="GU358">
        <v>26320.2</v>
      </c>
      <c r="GV358">
        <v>25783.1</v>
      </c>
      <c r="GW358">
        <v>37656.2</v>
      </c>
      <c r="GX358">
        <v>35052.4</v>
      </c>
      <c r="GY358">
        <v>46054.3</v>
      </c>
      <c r="GZ358">
        <v>42578.2</v>
      </c>
      <c r="HA358">
        <v>1.92908</v>
      </c>
      <c r="HB358">
        <v>1.9791</v>
      </c>
      <c r="HC358">
        <v>0.137053</v>
      </c>
      <c r="HD358">
        <v>0</v>
      </c>
      <c r="HE358">
        <v>25.2482</v>
      </c>
      <c r="HF358">
        <v>999.9</v>
      </c>
      <c r="HG358">
        <v>54.5</v>
      </c>
      <c r="HH358">
        <v>29.3</v>
      </c>
      <c r="HI358">
        <v>24.8218</v>
      </c>
      <c r="HJ358">
        <v>60.2971</v>
      </c>
      <c r="HK358">
        <v>25.2364</v>
      </c>
      <c r="HL358">
        <v>1</v>
      </c>
      <c r="HM358">
        <v>-0.171052</v>
      </c>
      <c r="HN358">
        <v>-0.0648393</v>
      </c>
      <c r="HO358">
        <v>20.2752</v>
      </c>
      <c r="HP358">
        <v>5.21639</v>
      </c>
      <c r="HQ358">
        <v>11.9781</v>
      </c>
      <c r="HR358">
        <v>4.96475</v>
      </c>
      <c r="HS358">
        <v>3.27402</v>
      </c>
      <c r="HT358">
        <v>9999</v>
      </c>
      <c r="HU358">
        <v>9999</v>
      </c>
      <c r="HV358">
        <v>9999</v>
      </c>
      <c r="HW358">
        <v>937.7</v>
      </c>
      <c r="HX358">
        <v>1.86417</v>
      </c>
      <c r="HY358">
        <v>1.86013</v>
      </c>
      <c r="HZ358">
        <v>1.85834</v>
      </c>
      <c r="IA358">
        <v>1.85989</v>
      </c>
      <c r="IB358">
        <v>1.85989</v>
      </c>
      <c r="IC358">
        <v>1.85824</v>
      </c>
      <c r="ID358">
        <v>1.85731</v>
      </c>
      <c r="IE358">
        <v>1.85232</v>
      </c>
      <c r="IF358">
        <v>0</v>
      </c>
      <c r="IG358">
        <v>0</v>
      </c>
      <c r="IH358">
        <v>0</v>
      </c>
      <c r="II358">
        <v>0</v>
      </c>
      <c r="IJ358" t="s">
        <v>433</v>
      </c>
      <c r="IK358" t="s">
        <v>434</v>
      </c>
      <c r="IL358" t="s">
        <v>435</v>
      </c>
      <c r="IM358" t="s">
        <v>435</v>
      </c>
      <c r="IN358" t="s">
        <v>435</v>
      </c>
      <c r="IO358" t="s">
        <v>435</v>
      </c>
      <c r="IP358">
        <v>0</v>
      </c>
      <c r="IQ358">
        <v>100</v>
      </c>
      <c r="IR358">
        <v>100</v>
      </c>
      <c r="IS358">
        <v>-0.874</v>
      </c>
      <c r="IT358">
        <v>0.296</v>
      </c>
      <c r="IU358">
        <v>-0.3228139330668147</v>
      </c>
      <c r="IV358">
        <v>-0.001399286051689175</v>
      </c>
      <c r="IW358">
        <v>1.297619083215453E-06</v>
      </c>
      <c r="IX358">
        <v>-4.997941095464379E-10</v>
      </c>
      <c r="IY358">
        <v>-0.005634625857734406</v>
      </c>
      <c r="IZ358">
        <v>-0.003512179546530375</v>
      </c>
      <c r="JA358">
        <v>0.0008073039280847738</v>
      </c>
      <c r="JB358">
        <v>-5.485301315548657E-06</v>
      </c>
      <c r="JC358">
        <v>2</v>
      </c>
      <c r="JD358">
        <v>1997</v>
      </c>
      <c r="JE358">
        <v>1</v>
      </c>
      <c r="JF358">
        <v>25</v>
      </c>
      <c r="JG358">
        <v>991.7</v>
      </c>
      <c r="JH358">
        <v>991.8</v>
      </c>
      <c r="JI358">
        <v>2.05566</v>
      </c>
      <c r="JJ358">
        <v>2.62085</v>
      </c>
      <c r="JK358">
        <v>1.49658</v>
      </c>
      <c r="JL358">
        <v>2.39258</v>
      </c>
      <c r="JM358">
        <v>1.54907</v>
      </c>
      <c r="JN358">
        <v>2.4231</v>
      </c>
      <c r="JO358">
        <v>34.5321</v>
      </c>
      <c r="JP358">
        <v>24.2013</v>
      </c>
      <c r="JQ358">
        <v>18</v>
      </c>
      <c r="JR358">
        <v>488.409</v>
      </c>
      <c r="JS358">
        <v>533.417</v>
      </c>
      <c r="JT358">
        <v>24.8786</v>
      </c>
      <c r="JU358">
        <v>25.1918</v>
      </c>
      <c r="JV358">
        <v>30.0001</v>
      </c>
      <c r="JW358">
        <v>25.3058</v>
      </c>
      <c r="JX358">
        <v>25.264</v>
      </c>
      <c r="JY358">
        <v>41.4052</v>
      </c>
      <c r="JZ358">
        <v>0</v>
      </c>
      <c r="KA358">
        <v>100</v>
      </c>
      <c r="KB358">
        <v>24.8869</v>
      </c>
      <c r="KC358">
        <v>874.403</v>
      </c>
      <c r="KD358">
        <v>24.2935</v>
      </c>
      <c r="KE358">
        <v>100.62</v>
      </c>
      <c r="KF358">
        <v>101.014</v>
      </c>
    </row>
    <row r="359" spans="1:292">
      <c r="A359">
        <v>341</v>
      </c>
      <c r="B359">
        <v>1679515948</v>
      </c>
      <c r="C359">
        <v>7360.5</v>
      </c>
      <c r="D359" t="s">
        <v>1116</v>
      </c>
      <c r="E359" t="s">
        <v>1117</v>
      </c>
      <c r="F359">
        <v>5</v>
      </c>
      <c r="G359" t="s">
        <v>821</v>
      </c>
      <c r="H359">
        <v>1679515940.5</v>
      </c>
      <c r="I359">
        <f>(J359)/1000</f>
        <v>0</v>
      </c>
      <c r="J359">
        <f>IF(DO359, AM359, AG359)</f>
        <v>0</v>
      </c>
      <c r="K359">
        <f>IF(DO359, AH359, AF359)</f>
        <v>0</v>
      </c>
      <c r="L359">
        <f>DQ359 - IF(AT359&gt;1, K359*DK359*100.0/(AV359*EE359), 0)</f>
        <v>0</v>
      </c>
      <c r="M359">
        <f>((S359-I359/2)*L359-K359)/(S359+I359/2)</f>
        <v>0</v>
      </c>
      <c r="N359">
        <f>M359*(DX359+DY359)/1000.0</f>
        <v>0</v>
      </c>
      <c r="O359">
        <f>(DQ359 - IF(AT359&gt;1, K359*DK359*100.0/(AV359*EE359), 0))*(DX359+DY359)/1000.0</f>
        <v>0</v>
      </c>
      <c r="P359">
        <f>2.0/((1/R359-1/Q359)+SIGN(R359)*SQRT((1/R359-1/Q359)*(1/R359-1/Q359) + 4*DL359/((DL359+1)*(DL359+1))*(2*1/R359*1/Q359-1/Q359*1/Q359)))</f>
        <v>0</v>
      </c>
      <c r="Q359">
        <f>IF(LEFT(DM359,1)&lt;&gt;"0",IF(LEFT(DM359,1)="1",3.0,DN359),$D$5+$E$5*(EE359*DX359/($K$5*1000))+$F$5*(EE359*DX359/($K$5*1000))*MAX(MIN(DK359,$J$5),$I$5)*MAX(MIN(DK359,$J$5),$I$5)+$G$5*MAX(MIN(DK359,$J$5),$I$5)*(EE359*DX359/($K$5*1000))+$H$5*(EE359*DX359/($K$5*1000))*(EE359*DX359/($K$5*1000)))</f>
        <v>0</v>
      </c>
      <c r="R359">
        <f>I359*(1000-(1000*0.61365*exp(17.502*V359/(240.97+V359))/(DX359+DY359)+DS359)/2)/(1000*0.61365*exp(17.502*V359/(240.97+V359))/(DX359+DY359)-DS359)</f>
        <v>0</v>
      </c>
      <c r="S359">
        <f>1/((DL359+1)/(P359/1.6)+1/(Q359/1.37)) + DL359/((DL359+1)/(P359/1.6) + DL359/(Q359/1.37))</f>
        <v>0</v>
      </c>
      <c r="T359">
        <f>(DG359*DJ359)</f>
        <v>0</v>
      </c>
      <c r="U359">
        <f>(DZ359+(T359+2*0.95*5.67E-8*(((DZ359+$B$9)+273)^4-(DZ359+273)^4)-44100*I359)/(1.84*29.3*Q359+8*0.95*5.67E-8*(DZ359+273)^3))</f>
        <v>0</v>
      </c>
      <c r="V359">
        <f>($C$9*EA359+$D$9*EB359+$E$9*U359)</f>
        <v>0</v>
      </c>
      <c r="W359">
        <f>0.61365*exp(17.502*V359/(240.97+V359))</f>
        <v>0</v>
      </c>
      <c r="X359">
        <f>(Y359/Z359*100)</f>
        <v>0</v>
      </c>
      <c r="Y359">
        <f>DS359*(DX359+DY359)/1000</f>
        <v>0</v>
      </c>
      <c r="Z359">
        <f>0.61365*exp(17.502*DZ359/(240.97+DZ359))</f>
        <v>0</v>
      </c>
      <c r="AA359">
        <f>(W359-DS359*(DX359+DY359)/1000)</f>
        <v>0</v>
      </c>
      <c r="AB359">
        <f>(-I359*44100)</f>
        <v>0</v>
      </c>
      <c r="AC359">
        <f>2*29.3*Q359*0.92*(DZ359-V359)</f>
        <v>0</v>
      </c>
      <c r="AD359">
        <f>2*0.95*5.67E-8*(((DZ359+$B$9)+273)^4-(V359+273)^4)</f>
        <v>0</v>
      </c>
      <c r="AE359">
        <f>T359+AD359+AB359+AC359</f>
        <v>0</v>
      </c>
      <c r="AF359">
        <f>DW359*AT359*(DR359-DQ359*(1000-AT359*DT359)/(1000-AT359*DS359))/(100*DK359)</f>
        <v>0</v>
      </c>
      <c r="AG359">
        <f>1000*DW359*AT359*(DS359-DT359)/(100*DK359*(1000-AT359*DS359))</f>
        <v>0</v>
      </c>
      <c r="AH359">
        <f>(AI359 - AJ359 - DX359*1E3/(8.314*(DZ359+273.15)) * AL359/DW359 * AK359) * DW359/(100*DK359) * (1000 - DT359)/1000</f>
        <v>0</v>
      </c>
      <c r="AI359">
        <v>876.9022101207306</v>
      </c>
      <c r="AJ359">
        <v>855.6819878787878</v>
      </c>
      <c r="AK359">
        <v>3.361312390444145</v>
      </c>
      <c r="AL359">
        <v>67.30913549146528</v>
      </c>
      <c r="AM359">
        <f>(AO359 - AN359 + DX359*1E3/(8.314*(DZ359+273.15)) * AQ359/DW359 * AP359) * DW359/(100*DK359) * 1000/(1000 - AO359)</f>
        <v>0</v>
      </c>
      <c r="AN359">
        <v>23.85350730633775</v>
      </c>
      <c r="AO359">
        <v>24.1640406060606</v>
      </c>
      <c r="AP359">
        <v>-4.32831899885707E-06</v>
      </c>
      <c r="AQ359">
        <v>94.11788988098148</v>
      </c>
      <c r="AR359">
        <v>0</v>
      </c>
      <c r="AS359">
        <v>0</v>
      </c>
      <c r="AT359">
        <f>IF(AR359*$H$15&gt;=AV359,1.0,(AV359/(AV359-AR359*$H$15)))</f>
        <v>0</v>
      </c>
      <c r="AU359">
        <f>(AT359-1)*100</f>
        <v>0</v>
      </c>
      <c r="AV359">
        <f>MAX(0,($B$15+$C$15*EE359)/(1+$D$15*EE359)*DX359/(DZ359+273)*$E$15)</f>
        <v>0</v>
      </c>
      <c r="AW359" t="s">
        <v>429</v>
      </c>
      <c r="AX359" t="s">
        <v>429</v>
      </c>
      <c r="AY359">
        <v>0</v>
      </c>
      <c r="AZ359">
        <v>0</v>
      </c>
      <c r="BA359">
        <f>1-AY359/AZ359</f>
        <v>0</v>
      </c>
      <c r="BB359">
        <v>0</v>
      </c>
      <c r="BC359" t="s">
        <v>429</v>
      </c>
      <c r="BD359" t="s">
        <v>429</v>
      </c>
      <c r="BE359">
        <v>0</v>
      </c>
      <c r="BF359">
        <v>0</v>
      </c>
      <c r="BG359">
        <f>1-BE359/BF359</f>
        <v>0</v>
      </c>
      <c r="BH359">
        <v>0.5</v>
      </c>
      <c r="BI359">
        <f>DH359</f>
        <v>0</v>
      </c>
      <c r="BJ359">
        <f>K359</f>
        <v>0</v>
      </c>
      <c r="BK359">
        <f>BG359*BH359*BI359</f>
        <v>0</v>
      </c>
      <c r="BL359">
        <f>(BJ359-BB359)/BI359</f>
        <v>0</v>
      </c>
      <c r="BM359">
        <f>(AZ359-BF359)/BF359</f>
        <v>0</v>
      </c>
      <c r="BN359">
        <f>AY359/(BA359+AY359/BF359)</f>
        <v>0</v>
      </c>
      <c r="BO359" t="s">
        <v>429</v>
      </c>
      <c r="BP359">
        <v>0</v>
      </c>
      <c r="BQ359">
        <f>IF(BP359&lt;&gt;0, BP359, BN359)</f>
        <v>0</v>
      </c>
      <c r="BR359">
        <f>1-BQ359/BF359</f>
        <v>0</v>
      </c>
      <c r="BS359">
        <f>(BF359-BE359)/(BF359-BQ359)</f>
        <v>0</v>
      </c>
      <c r="BT359">
        <f>(AZ359-BF359)/(AZ359-BQ359)</f>
        <v>0</v>
      </c>
      <c r="BU359">
        <f>(BF359-BE359)/(BF359-AY359)</f>
        <v>0</v>
      </c>
      <c r="BV359">
        <f>(AZ359-BF359)/(AZ359-AY359)</f>
        <v>0</v>
      </c>
      <c r="BW359">
        <f>(BS359*BQ359/BE359)</f>
        <v>0</v>
      </c>
      <c r="BX359">
        <f>(1-BW359)</f>
        <v>0</v>
      </c>
      <c r="DG359">
        <f>$B$13*EF359+$C$13*EG359+$F$13*ER359*(1-EU359)</f>
        <v>0</v>
      </c>
      <c r="DH359">
        <f>DG359*DI359</f>
        <v>0</v>
      </c>
      <c r="DI359">
        <f>($B$13*$D$11+$C$13*$D$11+$F$13*((FE359+EW359)/MAX(FE359+EW359+FF359, 0.1)*$I$11+FF359/MAX(FE359+EW359+FF359, 0.1)*$J$11))/($B$13+$C$13+$F$13)</f>
        <v>0</v>
      </c>
      <c r="DJ359">
        <f>($B$13*$K$11+$C$13*$K$11+$F$13*((FE359+EW359)/MAX(FE359+EW359+FF359, 0.1)*$P$11+FF359/MAX(FE359+EW359+FF359, 0.1)*$Q$11))/($B$13+$C$13+$F$13)</f>
        <v>0</v>
      </c>
      <c r="DK359">
        <v>2.18</v>
      </c>
      <c r="DL359">
        <v>0.5</v>
      </c>
      <c r="DM359" t="s">
        <v>430</v>
      </c>
      <c r="DN359">
        <v>2</v>
      </c>
      <c r="DO359" t="b">
        <v>1</v>
      </c>
      <c r="DP359">
        <v>1679515940.5</v>
      </c>
      <c r="DQ359">
        <v>812.1295925925925</v>
      </c>
      <c r="DR359">
        <v>841.5515555555554</v>
      </c>
      <c r="DS359">
        <v>24.17305555555556</v>
      </c>
      <c r="DT359">
        <v>23.85468888888889</v>
      </c>
      <c r="DU359">
        <v>813.0010370370371</v>
      </c>
      <c r="DV359">
        <v>23.87697407407407</v>
      </c>
      <c r="DW359">
        <v>500.0160740740741</v>
      </c>
      <c r="DX359">
        <v>89.84405185185186</v>
      </c>
      <c r="DY359">
        <v>0.1000239740740741</v>
      </c>
      <c r="DZ359">
        <v>26.35048148148149</v>
      </c>
      <c r="EA359">
        <v>27.48812592592593</v>
      </c>
      <c r="EB359">
        <v>999.9000000000001</v>
      </c>
      <c r="EC359">
        <v>0</v>
      </c>
      <c r="ED359">
        <v>0</v>
      </c>
      <c r="EE359">
        <v>9981.085185185184</v>
      </c>
      <c r="EF359">
        <v>0</v>
      </c>
      <c r="EG359">
        <v>12.48711481481481</v>
      </c>
      <c r="EH359">
        <v>-29.42175555555556</v>
      </c>
      <c r="EI359">
        <v>832.2475925925925</v>
      </c>
      <c r="EJ359">
        <v>862.117037037037</v>
      </c>
      <c r="EK359">
        <v>0.3183692962962963</v>
      </c>
      <c r="EL359">
        <v>841.5515555555554</v>
      </c>
      <c r="EM359">
        <v>23.85468888888889</v>
      </c>
      <c r="EN359">
        <v>2.171805185185185</v>
      </c>
      <c r="EO359">
        <v>2.143202222222222</v>
      </c>
      <c r="EP359">
        <v>18.75584444444444</v>
      </c>
      <c r="EQ359">
        <v>18.54395925925926</v>
      </c>
      <c r="ER359">
        <v>1999.974074074074</v>
      </c>
      <c r="ES359">
        <v>0.9800027777777779</v>
      </c>
      <c r="ET359">
        <v>0.01999745925925926</v>
      </c>
      <c r="EU359">
        <v>0</v>
      </c>
      <c r="EV359">
        <v>190.0418148148148</v>
      </c>
      <c r="EW359">
        <v>5.00078</v>
      </c>
      <c r="EX359">
        <v>3778.061111111111</v>
      </c>
      <c r="EY359">
        <v>16379.43333333333</v>
      </c>
      <c r="EZ359">
        <v>38.72881481481481</v>
      </c>
      <c r="FA359">
        <v>39.47433333333333</v>
      </c>
      <c r="FB359">
        <v>39.57851851851851</v>
      </c>
      <c r="FC359">
        <v>38.92796296296296</v>
      </c>
      <c r="FD359">
        <v>39.91640740740741</v>
      </c>
      <c r="FE359">
        <v>1955.081851851852</v>
      </c>
      <c r="FF359">
        <v>39.89074074074075</v>
      </c>
      <c r="FG359">
        <v>0</v>
      </c>
      <c r="FH359">
        <v>1679515930.6</v>
      </c>
      <c r="FI359">
        <v>0</v>
      </c>
      <c r="FJ359">
        <v>190.0301923076923</v>
      </c>
      <c r="FK359">
        <v>0.1998974354262389</v>
      </c>
      <c r="FL359">
        <v>-4.678974353857765</v>
      </c>
      <c r="FM359">
        <v>3778.085384615385</v>
      </c>
      <c r="FN359">
        <v>15</v>
      </c>
      <c r="FO359">
        <v>0</v>
      </c>
      <c r="FP359" t="s">
        <v>431</v>
      </c>
      <c r="FQ359">
        <v>1679456443.1</v>
      </c>
      <c r="FR359">
        <v>1679456433.1</v>
      </c>
      <c r="FS359">
        <v>0</v>
      </c>
      <c r="FT359">
        <v>-0.109</v>
      </c>
      <c r="FU359">
        <v>0.019</v>
      </c>
      <c r="FV359">
        <v>-0.823</v>
      </c>
      <c r="FW359">
        <v>0.271</v>
      </c>
      <c r="FX359">
        <v>420</v>
      </c>
      <c r="FY359">
        <v>24</v>
      </c>
      <c r="FZ359">
        <v>0.71</v>
      </c>
      <c r="GA359">
        <v>0.25</v>
      </c>
      <c r="GB359">
        <v>-29.49400499999999</v>
      </c>
      <c r="GC359">
        <v>-0.03290881801114873</v>
      </c>
      <c r="GD359">
        <v>0.3388586076448407</v>
      </c>
      <c r="GE359">
        <v>1</v>
      </c>
      <c r="GF359">
        <v>0.320977575</v>
      </c>
      <c r="GG359">
        <v>-0.05247646153846189</v>
      </c>
      <c r="GH359">
        <v>0.005099582006829092</v>
      </c>
      <c r="GI359">
        <v>1</v>
      </c>
      <c r="GJ359">
        <v>2</v>
      </c>
      <c r="GK359">
        <v>2</v>
      </c>
      <c r="GL359" t="s">
        <v>476</v>
      </c>
      <c r="GM359">
        <v>3.10458</v>
      </c>
      <c r="GN359">
        <v>2.73536</v>
      </c>
      <c r="GO359">
        <v>0.143432</v>
      </c>
      <c r="GP359">
        <v>0.14676</v>
      </c>
      <c r="GQ359">
        <v>0.108606</v>
      </c>
      <c r="GR359">
        <v>0.108981</v>
      </c>
      <c r="GS359">
        <v>22086.5</v>
      </c>
      <c r="GT359">
        <v>21721.7</v>
      </c>
      <c r="GU359">
        <v>26320.1</v>
      </c>
      <c r="GV359">
        <v>25782.8</v>
      </c>
      <c r="GW359">
        <v>37657.3</v>
      </c>
      <c r="GX359">
        <v>35052.6</v>
      </c>
      <c r="GY359">
        <v>46054.4</v>
      </c>
      <c r="GZ359">
        <v>42577.8</v>
      </c>
      <c r="HA359">
        <v>1.92945</v>
      </c>
      <c r="HB359">
        <v>1.97913</v>
      </c>
      <c r="HC359">
        <v>0.136722</v>
      </c>
      <c r="HD359">
        <v>0</v>
      </c>
      <c r="HE359">
        <v>25.248</v>
      </c>
      <c r="HF359">
        <v>999.9</v>
      </c>
      <c r="HG359">
        <v>54.5</v>
      </c>
      <c r="HH359">
        <v>29.3</v>
      </c>
      <c r="HI359">
        <v>24.8242</v>
      </c>
      <c r="HJ359">
        <v>60.6971</v>
      </c>
      <c r="HK359">
        <v>25.4006</v>
      </c>
      <c r="HL359">
        <v>1</v>
      </c>
      <c r="HM359">
        <v>-0.171166</v>
      </c>
      <c r="HN359">
        <v>-0.07601579999999999</v>
      </c>
      <c r="HO359">
        <v>20.2753</v>
      </c>
      <c r="HP359">
        <v>5.21579</v>
      </c>
      <c r="HQ359">
        <v>11.979</v>
      </c>
      <c r="HR359">
        <v>4.96505</v>
      </c>
      <c r="HS359">
        <v>3.27397</v>
      </c>
      <c r="HT359">
        <v>9999</v>
      </c>
      <c r="HU359">
        <v>9999</v>
      </c>
      <c r="HV359">
        <v>9999</v>
      </c>
      <c r="HW359">
        <v>937.7</v>
      </c>
      <c r="HX359">
        <v>1.86417</v>
      </c>
      <c r="HY359">
        <v>1.86012</v>
      </c>
      <c r="HZ359">
        <v>1.85836</v>
      </c>
      <c r="IA359">
        <v>1.85988</v>
      </c>
      <c r="IB359">
        <v>1.85989</v>
      </c>
      <c r="IC359">
        <v>1.85824</v>
      </c>
      <c r="ID359">
        <v>1.85732</v>
      </c>
      <c r="IE359">
        <v>1.85233</v>
      </c>
      <c r="IF359">
        <v>0</v>
      </c>
      <c r="IG359">
        <v>0</v>
      </c>
      <c r="IH359">
        <v>0</v>
      </c>
      <c r="II359">
        <v>0</v>
      </c>
      <c r="IJ359" t="s">
        <v>433</v>
      </c>
      <c r="IK359" t="s">
        <v>434</v>
      </c>
      <c r="IL359" t="s">
        <v>435</v>
      </c>
      <c r="IM359" t="s">
        <v>435</v>
      </c>
      <c r="IN359" t="s">
        <v>435</v>
      </c>
      <c r="IO359" t="s">
        <v>435</v>
      </c>
      <c r="IP359">
        <v>0</v>
      </c>
      <c r="IQ359">
        <v>100</v>
      </c>
      <c r="IR359">
        <v>100</v>
      </c>
      <c r="IS359">
        <v>-0.879</v>
      </c>
      <c r="IT359">
        <v>0.2959</v>
      </c>
      <c r="IU359">
        <v>-0.3228139330668147</v>
      </c>
      <c r="IV359">
        <v>-0.001399286051689175</v>
      </c>
      <c r="IW359">
        <v>1.297619083215453E-06</v>
      </c>
      <c r="IX359">
        <v>-4.997941095464379E-10</v>
      </c>
      <c r="IY359">
        <v>-0.005634625857734406</v>
      </c>
      <c r="IZ359">
        <v>-0.003512179546530375</v>
      </c>
      <c r="JA359">
        <v>0.0008073039280847738</v>
      </c>
      <c r="JB359">
        <v>-5.485301315548657E-06</v>
      </c>
      <c r="JC359">
        <v>2</v>
      </c>
      <c r="JD359">
        <v>1997</v>
      </c>
      <c r="JE359">
        <v>1</v>
      </c>
      <c r="JF359">
        <v>25</v>
      </c>
      <c r="JG359">
        <v>991.7</v>
      </c>
      <c r="JH359">
        <v>991.9</v>
      </c>
      <c r="JI359">
        <v>2.09106</v>
      </c>
      <c r="JJ359">
        <v>2.62329</v>
      </c>
      <c r="JK359">
        <v>1.49658</v>
      </c>
      <c r="JL359">
        <v>2.39258</v>
      </c>
      <c r="JM359">
        <v>1.54907</v>
      </c>
      <c r="JN359">
        <v>2.3645</v>
      </c>
      <c r="JO359">
        <v>34.5092</v>
      </c>
      <c r="JP359">
        <v>24.2013</v>
      </c>
      <c r="JQ359">
        <v>18</v>
      </c>
      <c r="JR359">
        <v>488.618</v>
      </c>
      <c r="JS359">
        <v>533.427</v>
      </c>
      <c r="JT359">
        <v>24.8872</v>
      </c>
      <c r="JU359">
        <v>25.1918</v>
      </c>
      <c r="JV359">
        <v>30</v>
      </c>
      <c r="JW359">
        <v>25.3051</v>
      </c>
      <c r="JX359">
        <v>25.2632</v>
      </c>
      <c r="JY359">
        <v>42.0236</v>
      </c>
      <c r="JZ359">
        <v>0</v>
      </c>
      <c r="KA359">
        <v>100</v>
      </c>
      <c r="KB359">
        <v>24.8955</v>
      </c>
      <c r="KC359">
        <v>887.776</v>
      </c>
      <c r="KD359">
        <v>24.2935</v>
      </c>
      <c r="KE359">
        <v>100.62</v>
      </c>
      <c r="KF359">
        <v>101.013</v>
      </c>
    </row>
    <row r="360" spans="1:292">
      <c r="A360">
        <v>342</v>
      </c>
      <c r="B360">
        <v>1679515953</v>
      </c>
      <c r="C360">
        <v>7365.5</v>
      </c>
      <c r="D360" t="s">
        <v>1118</v>
      </c>
      <c r="E360" t="s">
        <v>1119</v>
      </c>
      <c r="F360">
        <v>5</v>
      </c>
      <c r="G360" t="s">
        <v>821</v>
      </c>
      <c r="H360">
        <v>1679515945.214286</v>
      </c>
      <c r="I360">
        <f>(J360)/1000</f>
        <v>0</v>
      </c>
      <c r="J360">
        <f>IF(DO360, AM360, AG360)</f>
        <v>0</v>
      </c>
      <c r="K360">
        <f>IF(DO360, AH360, AF360)</f>
        <v>0</v>
      </c>
      <c r="L360">
        <f>DQ360 - IF(AT360&gt;1, K360*DK360*100.0/(AV360*EE360), 0)</f>
        <v>0</v>
      </c>
      <c r="M360">
        <f>((S360-I360/2)*L360-K360)/(S360+I360/2)</f>
        <v>0</v>
      </c>
      <c r="N360">
        <f>M360*(DX360+DY360)/1000.0</f>
        <v>0</v>
      </c>
      <c r="O360">
        <f>(DQ360 - IF(AT360&gt;1, K360*DK360*100.0/(AV360*EE360), 0))*(DX360+DY360)/1000.0</f>
        <v>0</v>
      </c>
      <c r="P360">
        <f>2.0/((1/R360-1/Q360)+SIGN(R360)*SQRT((1/R360-1/Q360)*(1/R360-1/Q360) + 4*DL360/((DL360+1)*(DL360+1))*(2*1/R360*1/Q360-1/Q360*1/Q360)))</f>
        <v>0</v>
      </c>
      <c r="Q360">
        <f>IF(LEFT(DM360,1)&lt;&gt;"0",IF(LEFT(DM360,1)="1",3.0,DN360),$D$5+$E$5*(EE360*DX360/($K$5*1000))+$F$5*(EE360*DX360/($K$5*1000))*MAX(MIN(DK360,$J$5),$I$5)*MAX(MIN(DK360,$J$5),$I$5)+$G$5*MAX(MIN(DK360,$J$5),$I$5)*(EE360*DX360/($K$5*1000))+$H$5*(EE360*DX360/($K$5*1000))*(EE360*DX360/($K$5*1000)))</f>
        <v>0</v>
      </c>
      <c r="R360">
        <f>I360*(1000-(1000*0.61365*exp(17.502*V360/(240.97+V360))/(DX360+DY360)+DS360)/2)/(1000*0.61365*exp(17.502*V360/(240.97+V360))/(DX360+DY360)-DS360)</f>
        <v>0</v>
      </c>
      <c r="S360">
        <f>1/((DL360+1)/(P360/1.6)+1/(Q360/1.37)) + DL360/((DL360+1)/(P360/1.6) + DL360/(Q360/1.37))</f>
        <v>0</v>
      </c>
      <c r="T360">
        <f>(DG360*DJ360)</f>
        <v>0</v>
      </c>
      <c r="U360">
        <f>(DZ360+(T360+2*0.95*5.67E-8*(((DZ360+$B$9)+273)^4-(DZ360+273)^4)-44100*I360)/(1.84*29.3*Q360+8*0.95*5.67E-8*(DZ360+273)^3))</f>
        <v>0</v>
      </c>
      <c r="V360">
        <f>($C$9*EA360+$D$9*EB360+$E$9*U360)</f>
        <v>0</v>
      </c>
      <c r="W360">
        <f>0.61365*exp(17.502*V360/(240.97+V360))</f>
        <v>0</v>
      </c>
      <c r="X360">
        <f>(Y360/Z360*100)</f>
        <v>0</v>
      </c>
      <c r="Y360">
        <f>DS360*(DX360+DY360)/1000</f>
        <v>0</v>
      </c>
      <c r="Z360">
        <f>0.61365*exp(17.502*DZ360/(240.97+DZ360))</f>
        <v>0</v>
      </c>
      <c r="AA360">
        <f>(W360-DS360*(DX360+DY360)/1000)</f>
        <v>0</v>
      </c>
      <c r="AB360">
        <f>(-I360*44100)</f>
        <v>0</v>
      </c>
      <c r="AC360">
        <f>2*29.3*Q360*0.92*(DZ360-V360)</f>
        <v>0</v>
      </c>
      <c r="AD360">
        <f>2*0.95*5.67E-8*(((DZ360+$B$9)+273)^4-(V360+273)^4)</f>
        <v>0</v>
      </c>
      <c r="AE360">
        <f>T360+AD360+AB360+AC360</f>
        <v>0</v>
      </c>
      <c r="AF360">
        <f>DW360*AT360*(DR360-DQ360*(1000-AT360*DT360)/(1000-AT360*DS360))/(100*DK360)</f>
        <v>0</v>
      </c>
      <c r="AG360">
        <f>1000*DW360*AT360*(DS360-DT360)/(100*DK360*(1000-AT360*DS360))</f>
        <v>0</v>
      </c>
      <c r="AH360">
        <f>(AI360 - AJ360 - DX360*1E3/(8.314*(DZ360+273.15)) * AL360/DW360 * AK360) * DW360/(100*DK360) * (1000 - DT360)/1000</f>
        <v>0</v>
      </c>
      <c r="AI360">
        <v>894.1226027869878</v>
      </c>
      <c r="AJ360">
        <v>872.8109393939394</v>
      </c>
      <c r="AK360">
        <v>3.427224177935279</v>
      </c>
      <c r="AL360">
        <v>67.30913549146528</v>
      </c>
      <c r="AM360">
        <f>(AO360 - AN360 + DX360*1E3/(8.314*(DZ360+273.15)) * AQ360/DW360 * AP360) * DW360/(100*DK360) * 1000/(1000 - AO360)</f>
        <v>0</v>
      </c>
      <c r="AN360">
        <v>23.85107843254987</v>
      </c>
      <c r="AO360">
        <v>24.15786606060607</v>
      </c>
      <c r="AP360">
        <v>-4.075021219026704E-06</v>
      </c>
      <c r="AQ360">
        <v>94.11788988098148</v>
      </c>
      <c r="AR360">
        <v>0</v>
      </c>
      <c r="AS360">
        <v>0</v>
      </c>
      <c r="AT360">
        <f>IF(AR360*$H$15&gt;=AV360,1.0,(AV360/(AV360-AR360*$H$15)))</f>
        <v>0</v>
      </c>
      <c r="AU360">
        <f>(AT360-1)*100</f>
        <v>0</v>
      </c>
      <c r="AV360">
        <f>MAX(0,($B$15+$C$15*EE360)/(1+$D$15*EE360)*DX360/(DZ360+273)*$E$15)</f>
        <v>0</v>
      </c>
      <c r="AW360" t="s">
        <v>429</v>
      </c>
      <c r="AX360" t="s">
        <v>429</v>
      </c>
      <c r="AY360">
        <v>0</v>
      </c>
      <c r="AZ360">
        <v>0</v>
      </c>
      <c r="BA360">
        <f>1-AY360/AZ360</f>
        <v>0</v>
      </c>
      <c r="BB360">
        <v>0</v>
      </c>
      <c r="BC360" t="s">
        <v>429</v>
      </c>
      <c r="BD360" t="s">
        <v>429</v>
      </c>
      <c r="BE360">
        <v>0</v>
      </c>
      <c r="BF360">
        <v>0</v>
      </c>
      <c r="BG360">
        <f>1-BE360/BF360</f>
        <v>0</v>
      </c>
      <c r="BH360">
        <v>0.5</v>
      </c>
      <c r="BI360">
        <f>DH360</f>
        <v>0</v>
      </c>
      <c r="BJ360">
        <f>K360</f>
        <v>0</v>
      </c>
      <c r="BK360">
        <f>BG360*BH360*BI360</f>
        <v>0</v>
      </c>
      <c r="BL360">
        <f>(BJ360-BB360)/BI360</f>
        <v>0</v>
      </c>
      <c r="BM360">
        <f>(AZ360-BF360)/BF360</f>
        <v>0</v>
      </c>
      <c r="BN360">
        <f>AY360/(BA360+AY360/BF360)</f>
        <v>0</v>
      </c>
      <c r="BO360" t="s">
        <v>429</v>
      </c>
      <c r="BP360">
        <v>0</v>
      </c>
      <c r="BQ360">
        <f>IF(BP360&lt;&gt;0, BP360, BN360)</f>
        <v>0</v>
      </c>
      <c r="BR360">
        <f>1-BQ360/BF360</f>
        <v>0</v>
      </c>
      <c r="BS360">
        <f>(BF360-BE360)/(BF360-BQ360)</f>
        <v>0</v>
      </c>
      <c r="BT360">
        <f>(AZ360-BF360)/(AZ360-BQ360)</f>
        <v>0</v>
      </c>
      <c r="BU360">
        <f>(BF360-BE360)/(BF360-AY360)</f>
        <v>0</v>
      </c>
      <c r="BV360">
        <f>(AZ360-BF360)/(AZ360-AY360)</f>
        <v>0</v>
      </c>
      <c r="BW360">
        <f>(BS360*BQ360/BE360)</f>
        <v>0</v>
      </c>
      <c r="BX360">
        <f>(1-BW360)</f>
        <v>0</v>
      </c>
      <c r="DG360">
        <f>$B$13*EF360+$C$13*EG360+$F$13*ER360*(1-EU360)</f>
        <v>0</v>
      </c>
      <c r="DH360">
        <f>DG360*DI360</f>
        <v>0</v>
      </c>
      <c r="DI360">
        <f>($B$13*$D$11+$C$13*$D$11+$F$13*((FE360+EW360)/MAX(FE360+EW360+FF360, 0.1)*$I$11+FF360/MAX(FE360+EW360+FF360, 0.1)*$J$11))/($B$13+$C$13+$F$13)</f>
        <v>0</v>
      </c>
      <c r="DJ360">
        <f>($B$13*$K$11+$C$13*$K$11+$F$13*((FE360+EW360)/MAX(FE360+EW360+FF360, 0.1)*$P$11+FF360/MAX(FE360+EW360+FF360, 0.1)*$Q$11))/($B$13+$C$13+$F$13)</f>
        <v>0</v>
      </c>
      <c r="DK360">
        <v>2.18</v>
      </c>
      <c r="DL360">
        <v>0.5</v>
      </c>
      <c r="DM360" t="s">
        <v>430</v>
      </c>
      <c r="DN360">
        <v>2</v>
      </c>
      <c r="DO360" t="b">
        <v>1</v>
      </c>
      <c r="DP360">
        <v>1679515945.214286</v>
      </c>
      <c r="DQ360">
        <v>827.5864285714285</v>
      </c>
      <c r="DR360">
        <v>857.3085714285713</v>
      </c>
      <c r="DS360">
        <v>24.16724642857144</v>
      </c>
      <c r="DT360">
        <v>23.85288214285714</v>
      </c>
      <c r="DU360">
        <v>828.4621785714287</v>
      </c>
      <c r="DV360">
        <v>23.87130357142857</v>
      </c>
      <c r="DW360">
        <v>500.0232857142858</v>
      </c>
      <c r="DX360">
        <v>89.84335</v>
      </c>
      <c r="DY360">
        <v>0.1000168678571429</v>
      </c>
      <c r="DZ360">
        <v>26.35033571428572</v>
      </c>
      <c r="EA360">
        <v>27.48671071428571</v>
      </c>
      <c r="EB360">
        <v>999.9000000000002</v>
      </c>
      <c r="EC360">
        <v>0</v>
      </c>
      <c r="ED360">
        <v>0</v>
      </c>
      <c r="EE360">
        <v>9984.01</v>
      </c>
      <c r="EF360">
        <v>0</v>
      </c>
      <c r="EG360">
        <v>12.48267142857143</v>
      </c>
      <c r="EH360">
        <v>-29.72196785714286</v>
      </c>
      <c r="EI360">
        <v>848.082392857143</v>
      </c>
      <c r="EJ360">
        <v>878.2575357142857</v>
      </c>
      <c r="EK360">
        <v>0.314367</v>
      </c>
      <c r="EL360">
        <v>857.3085714285713</v>
      </c>
      <c r="EM360">
        <v>23.85288214285714</v>
      </c>
      <c r="EN360">
        <v>2.171266071428571</v>
      </c>
      <c r="EO360">
        <v>2.143023214285714</v>
      </c>
      <c r="EP360">
        <v>18.751875</v>
      </c>
      <c r="EQ360">
        <v>18.542625</v>
      </c>
      <c r="ER360">
        <v>1999.9625</v>
      </c>
      <c r="ES360">
        <v>0.9800023928571431</v>
      </c>
      <c r="ET360">
        <v>0.01999784642857143</v>
      </c>
      <c r="EU360">
        <v>0</v>
      </c>
      <c r="EV360">
        <v>190.0300357142857</v>
      </c>
      <c r="EW360">
        <v>5.00078</v>
      </c>
      <c r="EX360">
        <v>3777.755714285714</v>
      </c>
      <c r="EY360">
        <v>16379.33571428571</v>
      </c>
      <c r="EZ360">
        <v>38.69389285714285</v>
      </c>
      <c r="FA360">
        <v>39.44835714285714</v>
      </c>
      <c r="FB360">
        <v>39.55342857142858</v>
      </c>
      <c r="FC360">
        <v>38.88810714285713</v>
      </c>
      <c r="FD360">
        <v>39.87475</v>
      </c>
      <c r="FE360">
        <v>1955.067142857143</v>
      </c>
      <c r="FF360">
        <v>39.89392857142858</v>
      </c>
      <c r="FG360">
        <v>0</v>
      </c>
      <c r="FH360">
        <v>1679515935.4</v>
      </c>
      <c r="FI360">
        <v>0</v>
      </c>
      <c r="FJ360">
        <v>190.0207307692308</v>
      </c>
      <c r="FK360">
        <v>-0.7203077028196723</v>
      </c>
      <c r="FL360">
        <v>-3.076239298924208</v>
      </c>
      <c r="FM360">
        <v>3777.756153846153</v>
      </c>
      <c r="FN360">
        <v>15</v>
      </c>
      <c r="FO360">
        <v>0</v>
      </c>
      <c r="FP360" t="s">
        <v>431</v>
      </c>
      <c r="FQ360">
        <v>1679456443.1</v>
      </c>
      <c r="FR360">
        <v>1679456433.1</v>
      </c>
      <c r="FS360">
        <v>0</v>
      </c>
      <c r="FT360">
        <v>-0.109</v>
      </c>
      <c r="FU360">
        <v>0.019</v>
      </c>
      <c r="FV360">
        <v>-0.823</v>
      </c>
      <c r="FW360">
        <v>0.271</v>
      </c>
      <c r="FX360">
        <v>420</v>
      </c>
      <c r="FY360">
        <v>24</v>
      </c>
      <c r="FZ360">
        <v>0.71</v>
      </c>
      <c r="GA360">
        <v>0.25</v>
      </c>
      <c r="GB360">
        <v>-29.55955609756098</v>
      </c>
      <c r="GC360">
        <v>-3.706530313588843</v>
      </c>
      <c r="GD360">
        <v>0.3733515919924644</v>
      </c>
      <c r="GE360">
        <v>0</v>
      </c>
      <c r="GF360">
        <v>0.3167448292682927</v>
      </c>
      <c r="GG360">
        <v>-0.05129439721254399</v>
      </c>
      <c r="GH360">
        <v>0.005109541155965888</v>
      </c>
      <c r="GI360">
        <v>1</v>
      </c>
      <c r="GJ360">
        <v>1</v>
      </c>
      <c r="GK360">
        <v>2</v>
      </c>
      <c r="GL360" t="s">
        <v>432</v>
      </c>
      <c r="GM360">
        <v>3.10468</v>
      </c>
      <c r="GN360">
        <v>2.73528</v>
      </c>
      <c r="GO360">
        <v>0.145311</v>
      </c>
      <c r="GP360">
        <v>0.148619</v>
      </c>
      <c r="GQ360">
        <v>0.108582</v>
      </c>
      <c r="GR360">
        <v>0.108974</v>
      </c>
      <c r="GS360">
        <v>22038.2</v>
      </c>
      <c r="GT360">
        <v>21674.5</v>
      </c>
      <c r="GU360">
        <v>26320.2</v>
      </c>
      <c r="GV360">
        <v>25783</v>
      </c>
      <c r="GW360">
        <v>37658.5</v>
      </c>
      <c r="GX360">
        <v>35053.4</v>
      </c>
      <c r="GY360">
        <v>46054.4</v>
      </c>
      <c r="GZ360">
        <v>42578.2</v>
      </c>
      <c r="HA360">
        <v>1.92927</v>
      </c>
      <c r="HB360">
        <v>1.9791</v>
      </c>
      <c r="HC360">
        <v>0.13667</v>
      </c>
      <c r="HD360">
        <v>0</v>
      </c>
      <c r="HE360">
        <v>25.248</v>
      </c>
      <c r="HF360">
        <v>999.9</v>
      </c>
      <c r="HG360">
        <v>54.5</v>
      </c>
      <c r="HH360">
        <v>29.3</v>
      </c>
      <c r="HI360">
        <v>24.8272</v>
      </c>
      <c r="HJ360">
        <v>60.7671</v>
      </c>
      <c r="HK360">
        <v>25.3045</v>
      </c>
      <c r="HL360">
        <v>1</v>
      </c>
      <c r="HM360">
        <v>-0.171143</v>
      </c>
      <c r="HN360">
        <v>-0.0870479</v>
      </c>
      <c r="HO360">
        <v>20.2752</v>
      </c>
      <c r="HP360">
        <v>5.21534</v>
      </c>
      <c r="HQ360">
        <v>11.9787</v>
      </c>
      <c r="HR360">
        <v>4.9646</v>
      </c>
      <c r="HS360">
        <v>3.27385</v>
      </c>
      <c r="HT360">
        <v>9999</v>
      </c>
      <c r="HU360">
        <v>9999</v>
      </c>
      <c r="HV360">
        <v>9999</v>
      </c>
      <c r="HW360">
        <v>937.7</v>
      </c>
      <c r="HX360">
        <v>1.86417</v>
      </c>
      <c r="HY360">
        <v>1.86012</v>
      </c>
      <c r="HZ360">
        <v>1.85834</v>
      </c>
      <c r="IA360">
        <v>1.85989</v>
      </c>
      <c r="IB360">
        <v>1.85989</v>
      </c>
      <c r="IC360">
        <v>1.85823</v>
      </c>
      <c r="ID360">
        <v>1.85731</v>
      </c>
      <c r="IE360">
        <v>1.85235</v>
      </c>
      <c r="IF360">
        <v>0</v>
      </c>
      <c r="IG360">
        <v>0</v>
      </c>
      <c r="IH360">
        <v>0</v>
      </c>
      <c r="II360">
        <v>0</v>
      </c>
      <c r="IJ360" t="s">
        <v>433</v>
      </c>
      <c r="IK360" t="s">
        <v>434</v>
      </c>
      <c r="IL360" t="s">
        <v>435</v>
      </c>
      <c r="IM360" t="s">
        <v>435</v>
      </c>
      <c r="IN360" t="s">
        <v>435</v>
      </c>
      <c r="IO360" t="s">
        <v>435</v>
      </c>
      <c r="IP360">
        <v>0</v>
      </c>
      <c r="IQ360">
        <v>100</v>
      </c>
      <c r="IR360">
        <v>100</v>
      </c>
      <c r="IS360">
        <v>-0.883</v>
      </c>
      <c r="IT360">
        <v>0.2957</v>
      </c>
      <c r="IU360">
        <v>-0.3228139330668147</v>
      </c>
      <c r="IV360">
        <v>-0.001399286051689175</v>
      </c>
      <c r="IW360">
        <v>1.297619083215453E-06</v>
      </c>
      <c r="IX360">
        <v>-4.997941095464379E-10</v>
      </c>
      <c r="IY360">
        <v>-0.005634625857734406</v>
      </c>
      <c r="IZ360">
        <v>-0.003512179546530375</v>
      </c>
      <c r="JA360">
        <v>0.0008073039280847738</v>
      </c>
      <c r="JB360">
        <v>-5.485301315548657E-06</v>
      </c>
      <c r="JC360">
        <v>2</v>
      </c>
      <c r="JD360">
        <v>1997</v>
      </c>
      <c r="JE360">
        <v>1</v>
      </c>
      <c r="JF360">
        <v>25</v>
      </c>
      <c r="JG360">
        <v>991.8</v>
      </c>
      <c r="JH360">
        <v>992</v>
      </c>
      <c r="JI360">
        <v>2.12158</v>
      </c>
      <c r="JJ360">
        <v>2.62451</v>
      </c>
      <c r="JK360">
        <v>1.49658</v>
      </c>
      <c r="JL360">
        <v>2.3938</v>
      </c>
      <c r="JM360">
        <v>1.54907</v>
      </c>
      <c r="JN360">
        <v>2.40723</v>
      </c>
      <c r="JO360">
        <v>34.5321</v>
      </c>
      <c r="JP360">
        <v>24.1926</v>
      </c>
      <c r="JQ360">
        <v>18</v>
      </c>
      <c r="JR360">
        <v>488.506</v>
      </c>
      <c r="JS360">
        <v>533.396</v>
      </c>
      <c r="JT360">
        <v>24.8961</v>
      </c>
      <c r="JU360">
        <v>25.1896</v>
      </c>
      <c r="JV360">
        <v>30.0001</v>
      </c>
      <c r="JW360">
        <v>25.3037</v>
      </c>
      <c r="JX360">
        <v>25.2619</v>
      </c>
      <c r="JY360">
        <v>42.6969</v>
      </c>
      <c r="JZ360">
        <v>0</v>
      </c>
      <c r="KA360">
        <v>100</v>
      </c>
      <c r="KB360">
        <v>24.9057</v>
      </c>
      <c r="KC360">
        <v>907.923</v>
      </c>
      <c r="KD360">
        <v>24.2935</v>
      </c>
      <c r="KE360">
        <v>100.62</v>
      </c>
      <c r="KF360">
        <v>101.014</v>
      </c>
    </row>
    <row r="361" spans="1:292">
      <c r="A361">
        <v>343</v>
      </c>
      <c r="B361">
        <v>1679515958</v>
      </c>
      <c r="C361">
        <v>7370.5</v>
      </c>
      <c r="D361" t="s">
        <v>1120</v>
      </c>
      <c r="E361" t="s">
        <v>1121</v>
      </c>
      <c r="F361">
        <v>5</v>
      </c>
      <c r="G361" t="s">
        <v>821</v>
      </c>
      <c r="H361">
        <v>1679515950.5</v>
      </c>
      <c r="I361">
        <f>(J361)/1000</f>
        <v>0</v>
      </c>
      <c r="J361">
        <f>IF(DO361, AM361, AG361)</f>
        <v>0</v>
      </c>
      <c r="K361">
        <f>IF(DO361, AH361, AF361)</f>
        <v>0</v>
      </c>
      <c r="L361">
        <f>DQ361 - IF(AT361&gt;1, K361*DK361*100.0/(AV361*EE361), 0)</f>
        <v>0</v>
      </c>
      <c r="M361">
        <f>((S361-I361/2)*L361-K361)/(S361+I361/2)</f>
        <v>0</v>
      </c>
      <c r="N361">
        <f>M361*(DX361+DY361)/1000.0</f>
        <v>0</v>
      </c>
      <c r="O361">
        <f>(DQ361 - IF(AT361&gt;1, K361*DK361*100.0/(AV361*EE361), 0))*(DX361+DY361)/1000.0</f>
        <v>0</v>
      </c>
      <c r="P361">
        <f>2.0/((1/R361-1/Q361)+SIGN(R361)*SQRT((1/R361-1/Q361)*(1/R361-1/Q361) + 4*DL361/((DL361+1)*(DL361+1))*(2*1/R361*1/Q361-1/Q361*1/Q361)))</f>
        <v>0</v>
      </c>
      <c r="Q361">
        <f>IF(LEFT(DM361,1)&lt;&gt;"0",IF(LEFT(DM361,1)="1",3.0,DN361),$D$5+$E$5*(EE361*DX361/($K$5*1000))+$F$5*(EE361*DX361/($K$5*1000))*MAX(MIN(DK361,$J$5),$I$5)*MAX(MIN(DK361,$J$5),$I$5)+$G$5*MAX(MIN(DK361,$J$5),$I$5)*(EE361*DX361/($K$5*1000))+$H$5*(EE361*DX361/($K$5*1000))*(EE361*DX361/($K$5*1000)))</f>
        <v>0</v>
      </c>
      <c r="R361">
        <f>I361*(1000-(1000*0.61365*exp(17.502*V361/(240.97+V361))/(DX361+DY361)+DS361)/2)/(1000*0.61365*exp(17.502*V361/(240.97+V361))/(DX361+DY361)-DS361)</f>
        <v>0</v>
      </c>
      <c r="S361">
        <f>1/((DL361+1)/(P361/1.6)+1/(Q361/1.37)) + DL361/((DL361+1)/(P361/1.6) + DL361/(Q361/1.37))</f>
        <v>0</v>
      </c>
      <c r="T361">
        <f>(DG361*DJ361)</f>
        <v>0</v>
      </c>
      <c r="U361">
        <f>(DZ361+(T361+2*0.95*5.67E-8*(((DZ361+$B$9)+273)^4-(DZ361+273)^4)-44100*I361)/(1.84*29.3*Q361+8*0.95*5.67E-8*(DZ361+273)^3))</f>
        <v>0</v>
      </c>
      <c r="V361">
        <f>($C$9*EA361+$D$9*EB361+$E$9*U361)</f>
        <v>0</v>
      </c>
      <c r="W361">
        <f>0.61365*exp(17.502*V361/(240.97+V361))</f>
        <v>0</v>
      </c>
      <c r="X361">
        <f>(Y361/Z361*100)</f>
        <v>0</v>
      </c>
      <c r="Y361">
        <f>DS361*(DX361+DY361)/1000</f>
        <v>0</v>
      </c>
      <c r="Z361">
        <f>0.61365*exp(17.502*DZ361/(240.97+DZ361))</f>
        <v>0</v>
      </c>
      <c r="AA361">
        <f>(W361-DS361*(DX361+DY361)/1000)</f>
        <v>0</v>
      </c>
      <c r="AB361">
        <f>(-I361*44100)</f>
        <v>0</v>
      </c>
      <c r="AC361">
        <f>2*29.3*Q361*0.92*(DZ361-V361)</f>
        <v>0</v>
      </c>
      <c r="AD361">
        <f>2*0.95*5.67E-8*(((DZ361+$B$9)+273)^4-(V361+273)^4)</f>
        <v>0</v>
      </c>
      <c r="AE361">
        <f>T361+AD361+AB361+AC361</f>
        <v>0</v>
      </c>
      <c r="AF361">
        <f>DW361*AT361*(DR361-DQ361*(1000-AT361*DT361)/(1000-AT361*DS361))/(100*DK361)</f>
        <v>0</v>
      </c>
      <c r="AG361">
        <f>1000*DW361*AT361*(DS361-DT361)/(100*DK361*(1000-AT361*DS361))</f>
        <v>0</v>
      </c>
      <c r="AH361">
        <f>(AI361 - AJ361 - DX361*1E3/(8.314*(DZ361+273.15)) * AL361/DW361 * AK361) * DW361/(100*DK361) * (1000 - DT361)/1000</f>
        <v>0</v>
      </c>
      <c r="AI361">
        <v>911.3302826643038</v>
      </c>
      <c r="AJ361">
        <v>889.9531818181821</v>
      </c>
      <c r="AK361">
        <v>3.419302007671622</v>
      </c>
      <c r="AL361">
        <v>67.30913549146528</v>
      </c>
      <c r="AM361">
        <f>(AO361 - AN361 + DX361*1E3/(8.314*(DZ361+273.15)) * AQ361/DW361 * AP361) * DW361/(100*DK361) * 1000/(1000 - AO361)</f>
        <v>0</v>
      </c>
      <c r="AN361">
        <v>23.84723685039481</v>
      </c>
      <c r="AO361">
        <v>24.15078545454545</v>
      </c>
      <c r="AP361">
        <v>-4.376924444669753E-06</v>
      </c>
      <c r="AQ361">
        <v>94.11788988098148</v>
      </c>
      <c r="AR361">
        <v>0</v>
      </c>
      <c r="AS361">
        <v>0</v>
      </c>
      <c r="AT361">
        <f>IF(AR361*$H$15&gt;=AV361,1.0,(AV361/(AV361-AR361*$H$15)))</f>
        <v>0</v>
      </c>
      <c r="AU361">
        <f>(AT361-1)*100</f>
        <v>0</v>
      </c>
      <c r="AV361">
        <f>MAX(0,($B$15+$C$15*EE361)/(1+$D$15*EE361)*DX361/(DZ361+273)*$E$15)</f>
        <v>0</v>
      </c>
      <c r="AW361" t="s">
        <v>429</v>
      </c>
      <c r="AX361" t="s">
        <v>429</v>
      </c>
      <c r="AY361">
        <v>0</v>
      </c>
      <c r="AZ361">
        <v>0</v>
      </c>
      <c r="BA361">
        <f>1-AY361/AZ361</f>
        <v>0</v>
      </c>
      <c r="BB361">
        <v>0</v>
      </c>
      <c r="BC361" t="s">
        <v>429</v>
      </c>
      <c r="BD361" t="s">
        <v>429</v>
      </c>
      <c r="BE361">
        <v>0</v>
      </c>
      <c r="BF361">
        <v>0</v>
      </c>
      <c r="BG361">
        <f>1-BE361/BF361</f>
        <v>0</v>
      </c>
      <c r="BH361">
        <v>0.5</v>
      </c>
      <c r="BI361">
        <f>DH361</f>
        <v>0</v>
      </c>
      <c r="BJ361">
        <f>K361</f>
        <v>0</v>
      </c>
      <c r="BK361">
        <f>BG361*BH361*BI361</f>
        <v>0</v>
      </c>
      <c r="BL361">
        <f>(BJ361-BB361)/BI361</f>
        <v>0</v>
      </c>
      <c r="BM361">
        <f>(AZ361-BF361)/BF361</f>
        <v>0</v>
      </c>
      <c r="BN361">
        <f>AY361/(BA361+AY361/BF361)</f>
        <v>0</v>
      </c>
      <c r="BO361" t="s">
        <v>429</v>
      </c>
      <c r="BP361">
        <v>0</v>
      </c>
      <c r="BQ361">
        <f>IF(BP361&lt;&gt;0, BP361, BN361)</f>
        <v>0</v>
      </c>
      <c r="BR361">
        <f>1-BQ361/BF361</f>
        <v>0</v>
      </c>
      <c r="BS361">
        <f>(BF361-BE361)/(BF361-BQ361)</f>
        <v>0</v>
      </c>
      <c r="BT361">
        <f>(AZ361-BF361)/(AZ361-BQ361)</f>
        <v>0</v>
      </c>
      <c r="BU361">
        <f>(BF361-BE361)/(BF361-AY361)</f>
        <v>0</v>
      </c>
      <c r="BV361">
        <f>(AZ361-BF361)/(AZ361-AY361)</f>
        <v>0</v>
      </c>
      <c r="BW361">
        <f>(BS361*BQ361/BE361)</f>
        <v>0</v>
      </c>
      <c r="BX361">
        <f>(1-BW361)</f>
        <v>0</v>
      </c>
      <c r="DG361">
        <f>$B$13*EF361+$C$13*EG361+$F$13*ER361*(1-EU361)</f>
        <v>0</v>
      </c>
      <c r="DH361">
        <f>DG361*DI361</f>
        <v>0</v>
      </c>
      <c r="DI361">
        <f>($B$13*$D$11+$C$13*$D$11+$F$13*((FE361+EW361)/MAX(FE361+EW361+FF361, 0.1)*$I$11+FF361/MAX(FE361+EW361+FF361, 0.1)*$J$11))/($B$13+$C$13+$F$13)</f>
        <v>0</v>
      </c>
      <c r="DJ361">
        <f>($B$13*$K$11+$C$13*$K$11+$F$13*((FE361+EW361)/MAX(FE361+EW361+FF361, 0.1)*$P$11+FF361/MAX(FE361+EW361+FF361, 0.1)*$Q$11))/($B$13+$C$13+$F$13)</f>
        <v>0</v>
      </c>
      <c r="DK361">
        <v>2.18</v>
      </c>
      <c r="DL361">
        <v>0.5</v>
      </c>
      <c r="DM361" t="s">
        <v>430</v>
      </c>
      <c r="DN361">
        <v>2</v>
      </c>
      <c r="DO361" t="b">
        <v>1</v>
      </c>
      <c r="DP361">
        <v>1679515950.5</v>
      </c>
      <c r="DQ361">
        <v>845.0813703703703</v>
      </c>
      <c r="DR361">
        <v>875.0582962962961</v>
      </c>
      <c r="DS361">
        <v>24.16041481481481</v>
      </c>
      <c r="DT361">
        <v>23.85037037037037</v>
      </c>
      <c r="DU361">
        <v>845.9619629629628</v>
      </c>
      <c r="DV361">
        <v>23.86464074074074</v>
      </c>
      <c r="DW361">
        <v>500.0014444444444</v>
      </c>
      <c r="DX361">
        <v>89.84244814814814</v>
      </c>
      <c r="DY361">
        <v>0.09999495185185187</v>
      </c>
      <c r="DZ361">
        <v>26.35007777777778</v>
      </c>
      <c r="EA361">
        <v>27.48674444444444</v>
      </c>
      <c r="EB361">
        <v>999.9000000000001</v>
      </c>
      <c r="EC361">
        <v>0</v>
      </c>
      <c r="ED361">
        <v>0</v>
      </c>
      <c r="EE361">
        <v>9996.960370370372</v>
      </c>
      <c r="EF361">
        <v>0</v>
      </c>
      <c r="EG361">
        <v>12.48570740740741</v>
      </c>
      <c r="EH361">
        <v>-29.97683333333334</v>
      </c>
      <c r="EI361">
        <v>866.0045185185184</v>
      </c>
      <c r="EJ361">
        <v>896.4386666666667</v>
      </c>
      <c r="EK361">
        <v>0.3100433333333334</v>
      </c>
      <c r="EL361">
        <v>875.0582962962961</v>
      </c>
      <c r="EM361">
        <v>23.85037037037037</v>
      </c>
      <c r="EN361">
        <v>2.170630740740741</v>
      </c>
      <c r="EO361">
        <v>2.142776666666667</v>
      </c>
      <c r="EP361">
        <v>18.74719259259259</v>
      </c>
      <c r="EQ361">
        <v>18.54079259259259</v>
      </c>
      <c r="ER361">
        <v>1999.96962962963</v>
      </c>
      <c r="ES361">
        <v>0.9800022222222224</v>
      </c>
      <c r="ET361">
        <v>0.01999802962962963</v>
      </c>
      <c r="EU361">
        <v>0</v>
      </c>
      <c r="EV361">
        <v>190.0515555555556</v>
      </c>
      <c r="EW361">
        <v>5.00078</v>
      </c>
      <c r="EX361">
        <v>3777.394814814815</v>
      </c>
      <c r="EY361">
        <v>16379.41111111111</v>
      </c>
      <c r="EZ361">
        <v>38.65944444444444</v>
      </c>
      <c r="FA361">
        <v>39.41403703703704</v>
      </c>
      <c r="FB361">
        <v>39.45814814814815</v>
      </c>
      <c r="FC361">
        <v>38.83540740740741</v>
      </c>
      <c r="FD361">
        <v>39.85392592592592</v>
      </c>
      <c r="FE361">
        <v>1955.071481481481</v>
      </c>
      <c r="FF361">
        <v>39.89740740740741</v>
      </c>
      <c r="FG361">
        <v>0</v>
      </c>
      <c r="FH361">
        <v>1679515940.2</v>
      </c>
      <c r="FI361">
        <v>0</v>
      </c>
      <c r="FJ361">
        <v>190.0318846153846</v>
      </c>
      <c r="FK361">
        <v>0.644273501955014</v>
      </c>
      <c r="FL361">
        <v>-4.580854675884384</v>
      </c>
      <c r="FM361">
        <v>3777.478076923077</v>
      </c>
      <c r="FN361">
        <v>15</v>
      </c>
      <c r="FO361">
        <v>0</v>
      </c>
      <c r="FP361" t="s">
        <v>431</v>
      </c>
      <c r="FQ361">
        <v>1679456443.1</v>
      </c>
      <c r="FR361">
        <v>1679456433.1</v>
      </c>
      <c r="FS361">
        <v>0</v>
      </c>
      <c r="FT361">
        <v>-0.109</v>
      </c>
      <c r="FU361">
        <v>0.019</v>
      </c>
      <c r="FV361">
        <v>-0.823</v>
      </c>
      <c r="FW361">
        <v>0.271</v>
      </c>
      <c r="FX361">
        <v>420</v>
      </c>
      <c r="FY361">
        <v>24</v>
      </c>
      <c r="FZ361">
        <v>0.71</v>
      </c>
      <c r="GA361">
        <v>0.25</v>
      </c>
      <c r="GB361">
        <v>-29.79091</v>
      </c>
      <c r="GC361">
        <v>-3.048920825515945</v>
      </c>
      <c r="GD361">
        <v>0.3096358755054074</v>
      </c>
      <c r="GE361">
        <v>0</v>
      </c>
      <c r="GF361">
        <v>0.31278815</v>
      </c>
      <c r="GG361">
        <v>-0.04745173733583551</v>
      </c>
      <c r="GH361">
        <v>0.004620367158300299</v>
      </c>
      <c r="GI361">
        <v>1</v>
      </c>
      <c r="GJ361">
        <v>1</v>
      </c>
      <c r="GK361">
        <v>2</v>
      </c>
      <c r="GL361" t="s">
        <v>432</v>
      </c>
      <c r="GM361">
        <v>3.1047</v>
      </c>
      <c r="GN361">
        <v>2.73559</v>
      </c>
      <c r="GO361">
        <v>0.147165</v>
      </c>
      <c r="GP361">
        <v>0.150448</v>
      </c>
      <c r="GQ361">
        <v>0.108559</v>
      </c>
      <c r="GR361">
        <v>0.108964</v>
      </c>
      <c r="GS361">
        <v>21990.3</v>
      </c>
      <c r="GT361">
        <v>21628.1</v>
      </c>
      <c r="GU361">
        <v>26320.1</v>
      </c>
      <c r="GV361">
        <v>25783.1</v>
      </c>
      <c r="GW361">
        <v>37659.7</v>
      </c>
      <c r="GX361">
        <v>35053.9</v>
      </c>
      <c r="GY361">
        <v>46054.3</v>
      </c>
      <c r="GZ361">
        <v>42578</v>
      </c>
      <c r="HA361">
        <v>1.9296</v>
      </c>
      <c r="HB361">
        <v>1.97895</v>
      </c>
      <c r="HC361">
        <v>0.137106</v>
      </c>
      <c r="HD361">
        <v>0</v>
      </c>
      <c r="HE361">
        <v>25.248</v>
      </c>
      <c r="HF361">
        <v>999.9</v>
      </c>
      <c r="HG361">
        <v>54.5</v>
      </c>
      <c r="HH361">
        <v>29.3</v>
      </c>
      <c r="HI361">
        <v>24.8229</v>
      </c>
      <c r="HJ361">
        <v>60.9571</v>
      </c>
      <c r="HK361">
        <v>25.2724</v>
      </c>
      <c r="HL361">
        <v>1</v>
      </c>
      <c r="HM361">
        <v>-0.171197</v>
      </c>
      <c r="HN361">
        <v>-0.10293</v>
      </c>
      <c r="HO361">
        <v>20.2753</v>
      </c>
      <c r="HP361">
        <v>5.21549</v>
      </c>
      <c r="HQ361">
        <v>11.9772</v>
      </c>
      <c r="HR361">
        <v>4.96475</v>
      </c>
      <c r="HS361">
        <v>3.2738</v>
      </c>
      <c r="HT361">
        <v>9999</v>
      </c>
      <c r="HU361">
        <v>9999</v>
      </c>
      <c r="HV361">
        <v>9999</v>
      </c>
      <c r="HW361">
        <v>937.7</v>
      </c>
      <c r="HX361">
        <v>1.86416</v>
      </c>
      <c r="HY361">
        <v>1.86012</v>
      </c>
      <c r="HZ361">
        <v>1.85837</v>
      </c>
      <c r="IA361">
        <v>1.85989</v>
      </c>
      <c r="IB361">
        <v>1.85989</v>
      </c>
      <c r="IC361">
        <v>1.85824</v>
      </c>
      <c r="ID361">
        <v>1.85732</v>
      </c>
      <c r="IE361">
        <v>1.85236</v>
      </c>
      <c r="IF361">
        <v>0</v>
      </c>
      <c r="IG361">
        <v>0</v>
      </c>
      <c r="IH361">
        <v>0</v>
      </c>
      <c r="II361">
        <v>0</v>
      </c>
      <c r="IJ361" t="s">
        <v>433</v>
      </c>
      <c r="IK361" t="s">
        <v>434</v>
      </c>
      <c r="IL361" t="s">
        <v>435</v>
      </c>
      <c r="IM361" t="s">
        <v>435</v>
      </c>
      <c r="IN361" t="s">
        <v>435</v>
      </c>
      <c r="IO361" t="s">
        <v>435</v>
      </c>
      <c r="IP361">
        <v>0</v>
      </c>
      <c r="IQ361">
        <v>100</v>
      </c>
      <c r="IR361">
        <v>100</v>
      </c>
      <c r="IS361">
        <v>-0.888</v>
      </c>
      <c r="IT361">
        <v>0.2955</v>
      </c>
      <c r="IU361">
        <v>-0.3228139330668147</v>
      </c>
      <c r="IV361">
        <v>-0.001399286051689175</v>
      </c>
      <c r="IW361">
        <v>1.297619083215453E-06</v>
      </c>
      <c r="IX361">
        <v>-4.997941095464379E-10</v>
      </c>
      <c r="IY361">
        <v>-0.005634625857734406</v>
      </c>
      <c r="IZ361">
        <v>-0.003512179546530375</v>
      </c>
      <c r="JA361">
        <v>0.0008073039280847738</v>
      </c>
      <c r="JB361">
        <v>-5.485301315548657E-06</v>
      </c>
      <c r="JC361">
        <v>2</v>
      </c>
      <c r="JD361">
        <v>1997</v>
      </c>
      <c r="JE361">
        <v>1</v>
      </c>
      <c r="JF361">
        <v>25</v>
      </c>
      <c r="JG361">
        <v>991.9</v>
      </c>
      <c r="JH361">
        <v>992.1</v>
      </c>
      <c r="JI361">
        <v>2.15576</v>
      </c>
      <c r="JJ361">
        <v>2.61963</v>
      </c>
      <c r="JK361">
        <v>1.49658</v>
      </c>
      <c r="JL361">
        <v>2.39258</v>
      </c>
      <c r="JM361">
        <v>1.54907</v>
      </c>
      <c r="JN361">
        <v>2.38403</v>
      </c>
      <c r="JO361">
        <v>34.5092</v>
      </c>
      <c r="JP361">
        <v>24.2013</v>
      </c>
      <c r="JQ361">
        <v>18</v>
      </c>
      <c r="JR361">
        <v>488.687</v>
      </c>
      <c r="JS361">
        <v>533.2809999999999</v>
      </c>
      <c r="JT361">
        <v>24.9054</v>
      </c>
      <c r="JU361">
        <v>25.1893</v>
      </c>
      <c r="JV361">
        <v>30</v>
      </c>
      <c r="JW361">
        <v>25.303</v>
      </c>
      <c r="JX361">
        <v>25.2606</v>
      </c>
      <c r="JY361">
        <v>43.3104</v>
      </c>
      <c r="JZ361">
        <v>0</v>
      </c>
      <c r="KA361">
        <v>100</v>
      </c>
      <c r="KB361">
        <v>24.9145</v>
      </c>
      <c r="KC361">
        <v>921.297</v>
      </c>
      <c r="KD361">
        <v>24.2935</v>
      </c>
      <c r="KE361">
        <v>100.619</v>
      </c>
      <c r="KF361">
        <v>101.014</v>
      </c>
    </row>
    <row r="362" spans="1:292">
      <c r="A362">
        <v>344</v>
      </c>
      <c r="B362">
        <v>1679515963</v>
      </c>
      <c r="C362">
        <v>7375.5</v>
      </c>
      <c r="D362" t="s">
        <v>1122</v>
      </c>
      <c r="E362" t="s">
        <v>1123</v>
      </c>
      <c r="F362">
        <v>5</v>
      </c>
      <c r="G362" t="s">
        <v>821</v>
      </c>
      <c r="H362">
        <v>1679515955.214286</v>
      </c>
      <c r="I362">
        <f>(J362)/1000</f>
        <v>0</v>
      </c>
      <c r="J362">
        <f>IF(DO362, AM362, AG362)</f>
        <v>0</v>
      </c>
      <c r="K362">
        <f>IF(DO362, AH362, AF362)</f>
        <v>0</v>
      </c>
      <c r="L362">
        <f>DQ362 - IF(AT362&gt;1, K362*DK362*100.0/(AV362*EE362), 0)</f>
        <v>0</v>
      </c>
      <c r="M362">
        <f>((S362-I362/2)*L362-K362)/(S362+I362/2)</f>
        <v>0</v>
      </c>
      <c r="N362">
        <f>M362*(DX362+DY362)/1000.0</f>
        <v>0</v>
      </c>
      <c r="O362">
        <f>(DQ362 - IF(AT362&gt;1, K362*DK362*100.0/(AV362*EE362), 0))*(DX362+DY362)/1000.0</f>
        <v>0</v>
      </c>
      <c r="P362">
        <f>2.0/((1/R362-1/Q362)+SIGN(R362)*SQRT((1/R362-1/Q362)*(1/R362-1/Q362) + 4*DL362/((DL362+1)*(DL362+1))*(2*1/R362*1/Q362-1/Q362*1/Q362)))</f>
        <v>0</v>
      </c>
      <c r="Q362">
        <f>IF(LEFT(DM362,1)&lt;&gt;"0",IF(LEFT(DM362,1)="1",3.0,DN362),$D$5+$E$5*(EE362*DX362/($K$5*1000))+$F$5*(EE362*DX362/($K$5*1000))*MAX(MIN(DK362,$J$5),$I$5)*MAX(MIN(DK362,$J$5),$I$5)+$G$5*MAX(MIN(DK362,$J$5),$I$5)*(EE362*DX362/($K$5*1000))+$H$5*(EE362*DX362/($K$5*1000))*(EE362*DX362/($K$5*1000)))</f>
        <v>0</v>
      </c>
      <c r="R362">
        <f>I362*(1000-(1000*0.61365*exp(17.502*V362/(240.97+V362))/(DX362+DY362)+DS362)/2)/(1000*0.61365*exp(17.502*V362/(240.97+V362))/(DX362+DY362)-DS362)</f>
        <v>0</v>
      </c>
      <c r="S362">
        <f>1/((DL362+1)/(P362/1.6)+1/(Q362/1.37)) + DL362/((DL362+1)/(P362/1.6) + DL362/(Q362/1.37))</f>
        <v>0</v>
      </c>
      <c r="T362">
        <f>(DG362*DJ362)</f>
        <v>0</v>
      </c>
      <c r="U362">
        <f>(DZ362+(T362+2*0.95*5.67E-8*(((DZ362+$B$9)+273)^4-(DZ362+273)^4)-44100*I362)/(1.84*29.3*Q362+8*0.95*5.67E-8*(DZ362+273)^3))</f>
        <v>0</v>
      </c>
      <c r="V362">
        <f>($C$9*EA362+$D$9*EB362+$E$9*U362)</f>
        <v>0</v>
      </c>
      <c r="W362">
        <f>0.61365*exp(17.502*V362/(240.97+V362))</f>
        <v>0</v>
      </c>
      <c r="X362">
        <f>(Y362/Z362*100)</f>
        <v>0</v>
      </c>
      <c r="Y362">
        <f>DS362*(DX362+DY362)/1000</f>
        <v>0</v>
      </c>
      <c r="Z362">
        <f>0.61365*exp(17.502*DZ362/(240.97+DZ362))</f>
        <v>0</v>
      </c>
      <c r="AA362">
        <f>(W362-DS362*(DX362+DY362)/1000)</f>
        <v>0</v>
      </c>
      <c r="AB362">
        <f>(-I362*44100)</f>
        <v>0</v>
      </c>
      <c r="AC362">
        <f>2*29.3*Q362*0.92*(DZ362-V362)</f>
        <v>0</v>
      </c>
      <c r="AD362">
        <f>2*0.95*5.67E-8*(((DZ362+$B$9)+273)^4-(V362+273)^4)</f>
        <v>0</v>
      </c>
      <c r="AE362">
        <f>T362+AD362+AB362+AC362</f>
        <v>0</v>
      </c>
      <c r="AF362">
        <f>DW362*AT362*(DR362-DQ362*(1000-AT362*DT362)/(1000-AT362*DS362))/(100*DK362)</f>
        <v>0</v>
      </c>
      <c r="AG362">
        <f>1000*DW362*AT362*(DS362-DT362)/(100*DK362*(1000-AT362*DS362))</f>
        <v>0</v>
      </c>
      <c r="AH362">
        <f>(AI362 - AJ362 - DX362*1E3/(8.314*(DZ362+273.15)) * AL362/DW362 * AK362) * DW362/(100*DK362) * (1000 - DT362)/1000</f>
        <v>0</v>
      </c>
      <c r="AI362">
        <v>928.4109459115474</v>
      </c>
      <c r="AJ362">
        <v>907.1359030303028</v>
      </c>
      <c r="AK362">
        <v>3.431478992705117</v>
      </c>
      <c r="AL362">
        <v>67.30913549146528</v>
      </c>
      <c r="AM362">
        <f>(AO362 - AN362 + DX362*1E3/(8.314*(DZ362+273.15)) * AQ362/DW362 * AP362) * DW362/(100*DK362) * 1000/(1000 - AO362)</f>
        <v>0</v>
      </c>
      <c r="AN362">
        <v>23.84584380081598</v>
      </c>
      <c r="AO362">
        <v>24.14419575757576</v>
      </c>
      <c r="AP362">
        <v>-4.205173672780791E-06</v>
      </c>
      <c r="AQ362">
        <v>94.11788988098148</v>
      </c>
      <c r="AR362">
        <v>0</v>
      </c>
      <c r="AS362">
        <v>0</v>
      </c>
      <c r="AT362">
        <f>IF(AR362*$H$15&gt;=AV362,1.0,(AV362/(AV362-AR362*$H$15)))</f>
        <v>0</v>
      </c>
      <c r="AU362">
        <f>(AT362-1)*100</f>
        <v>0</v>
      </c>
      <c r="AV362">
        <f>MAX(0,($B$15+$C$15*EE362)/(1+$D$15*EE362)*DX362/(DZ362+273)*$E$15)</f>
        <v>0</v>
      </c>
      <c r="AW362" t="s">
        <v>429</v>
      </c>
      <c r="AX362" t="s">
        <v>429</v>
      </c>
      <c r="AY362">
        <v>0</v>
      </c>
      <c r="AZ362">
        <v>0</v>
      </c>
      <c r="BA362">
        <f>1-AY362/AZ362</f>
        <v>0</v>
      </c>
      <c r="BB362">
        <v>0</v>
      </c>
      <c r="BC362" t="s">
        <v>429</v>
      </c>
      <c r="BD362" t="s">
        <v>429</v>
      </c>
      <c r="BE362">
        <v>0</v>
      </c>
      <c r="BF362">
        <v>0</v>
      </c>
      <c r="BG362">
        <f>1-BE362/BF362</f>
        <v>0</v>
      </c>
      <c r="BH362">
        <v>0.5</v>
      </c>
      <c r="BI362">
        <f>DH362</f>
        <v>0</v>
      </c>
      <c r="BJ362">
        <f>K362</f>
        <v>0</v>
      </c>
      <c r="BK362">
        <f>BG362*BH362*BI362</f>
        <v>0</v>
      </c>
      <c r="BL362">
        <f>(BJ362-BB362)/BI362</f>
        <v>0</v>
      </c>
      <c r="BM362">
        <f>(AZ362-BF362)/BF362</f>
        <v>0</v>
      </c>
      <c r="BN362">
        <f>AY362/(BA362+AY362/BF362)</f>
        <v>0</v>
      </c>
      <c r="BO362" t="s">
        <v>429</v>
      </c>
      <c r="BP362">
        <v>0</v>
      </c>
      <c r="BQ362">
        <f>IF(BP362&lt;&gt;0, BP362, BN362)</f>
        <v>0</v>
      </c>
      <c r="BR362">
        <f>1-BQ362/BF362</f>
        <v>0</v>
      </c>
      <c r="BS362">
        <f>(BF362-BE362)/(BF362-BQ362)</f>
        <v>0</v>
      </c>
      <c r="BT362">
        <f>(AZ362-BF362)/(AZ362-BQ362)</f>
        <v>0</v>
      </c>
      <c r="BU362">
        <f>(BF362-BE362)/(BF362-AY362)</f>
        <v>0</v>
      </c>
      <c r="BV362">
        <f>(AZ362-BF362)/(AZ362-AY362)</f>
        <v>0</v>
      </c>
      <c r="BW362">
        <f>(BS362*BQ362/BE362)</f>
        <v>0</v>
      </c>
      <c r="BX362">
        <f>(1-BW362)</f>
        <v>0</v>
      </c>
      <c r="DG362">
        <f>$B$13*EF362+$C$13*EG362+$F$13*ER362*(1-EU362)</f>
        <v>0</v>
      </c>
      <c r="DH362">
        <f>DG362*DI362</f>
        <v>0</v>
      </c>
      <c r="DI362">
        <f>($B$13*$D$11+$C$13*$D$11+$F$13*((FE362+EW362)/MAX(FE362+EW362+FF362, 0.1)*$I$11+FF362/MAX(FE362+EW362+FF362, 0.1)*$J$11))/($B$13+$C$13+$F$13)</f>
        <v>0</v>
      </c>
      <c r="DJ362">
        <f>($B$13*$K$11+$C$13*$K$11+$F$13*((FE362+EW362)/MAX(FE362+EW362+FF362, 0.1)*$P$11+FF362/MAX(FE362+EW362+FF362, 0.1)*$Q$11))/($B$13+$C$13+$F$13)</f>
        <v>0</v>
      </c>
      <c r="DK362">
        <v>2.18</v>
      </c>
      <c r="DL362">
        <v>0.5</v>
      </c>
      <c r="DM362" t="s">
        <v>430</v>
      </c>
      <c r="DN362">
        <v>2</v>
      </c>
      <c r="DO362" t="b">
        <v>1</v>
      </c>
      <c r="DP362">
        <v>1679515955.214286</v>
      </c>
      <c r="DQ362">
        <v>860.8192142857143</v>
      </c>
      <c r="DR362">
        <v>890.8826428571429</v>
      </c>
      <c r="DS362">
        <v>24.15420714285715</v>
      </c>
      <c r="DT362">
        <v>23.84809285714286</v>
      </c>
      <c r="DU362">
        <v>861.7041071428572</v>
      </c>
      <c r="DV362">
        <v>23.85858214285714</v>
      </c>
      <c r="DW362">
        <v>500.0065714285714</v>
      </c>
      <c r="DX362">
        <v>89.84148928571427</v>
      </c>
      <c r="DY362">
        <v>0.1000418035714286</v>
      </c>
      <c r="DZ362">
        <v>26.349175</v>
      </c>
      <c r="EA362">
        <v>27.48495</v>
      </c>
      <c r="EB362">
        <v>999.9000000000002</v>
      </c>
      <c r="EC362">
        <v>0</v>
      </c>
      <c r="ED362">
        <v>0</v>
      </c>
      <c r="EE362">
        <v>9997.386071428571</v>
      </c>
      <c r="EF362">
        <v>0</v>
      </c>
      <c r="EG362">
        <v>12.49027142857143</v>
      </c>
      <c r="EH362">
        <v>-30.06346785714285</v>
      </c>
      <c r="EI362">
        <v>882.1263214285715</v>
      </c>
      <c r="EJ362">
        <v>912.6475714285716</v>
      </c>
      <c r="EK362">
        <v>0.3061081785714286</v>
      </c>
      <c r="EL362">
        <v>890.8826428571429</v>
      </c>
      <c r="EM362">
        <v>23.84809285714286</v>
      </c>
      <c r="EN362">
        <v>2.170049642857143</v>
      </c>
      <c r="EO362">
        <v>2.142548214285715</v>
      </c>
      <c r="EP362">
        <v>18.74291071428572</v>
      </c>
      <c r="EQ362">
        <v>18.53909285714286</v>
      </c>
      <c r="ER362">
        <v>1999.993571428572</v>
      </c>
      <c r="ES362">
        <v>0.9800022857142859</v>
      </c>
      <c r="ET362">
        <v>0.01999796428571429</v>
      </c>
      <c r="EU362">
        <v>0</v>
      </c>
      <c r="EV362">
        <v>190.0730714285715</v>
      </c>
      <c r="EW362">
        <v>5.00078</v>
      </c>
      <c r="EX362">
        <v>3777.116071428572</v>
      </c>
      <c r="EY362">
        <v>16379.60357142857</v>
      </c>
      <c r="EZ362">
        <v>38.62474999999999</v>
      </c>
      <c r="FA362">
        <v>39.39267857142857</v>
      </c>
      <c r="FB362">
        <v>39.44849999999999</v>
      </c>
      <c r="FC362">
        <v>38.79221428571429</v>
      </c>
      <c r="FD362">
        <v>39.8235</v>
      </c>
      <c r="FE362">
        <v>1955.093571428572</v>
      </c>
      <c r="FF362">
        <v>39.89964285714286</v>
      </c>
      <c r="FG362">
        <v>0</v>
      </c>
      <c r="FH362">
        <v>1679515945.6</v>
      </c>
      <c r="FI362">
        <v>0</v>
      </c>
      <c r="FJ362">
        <v>190.0502</v>
      </c>
      <c r="FK362">
        <v>0.3579999995783673</v>
      </c>
      <c r="FL362">
        <v>-4.422307664438656</v>
      </c>
      <c r="FM362">
        <v>3777.116800000001</v>
      </c>
      <c r="FN362">
        <v>15</v>
      </c>
      <c r="FO362">
        <v>0</v>
      </c>
      <c r="FP362" t="s">
        <v>431</v>
      </c>
      <c r="FQ362">
        <v>1679456443.1</v>
      </c>
      <c r="FR362">
        <v>1679456433.1</v>
      </c>
      <c r="FS362">
        <v>0</v>
      </c>
      <c r="FT362">
        <v>-0.109</v>
      </c>
      <c r="FU362">
        <v>0.019</v>
      </c>
      <c r="FV362">
        <v>-0.823</v>
      </c>
      <c r="FW362">
        <v>0.271</v>
      </c>
      <c r="FX362">
        <v>420</v>
      </c>
      <c r="FY362">
        <v>24</v>
      </c>
      <c r="FZ362">
        <v>0.71</v>
      </c>
      <c r="GA362">
        <v>0.25</v>
      </c>
      <c r="GB362">
        <v>-29.97721</v>
      </c>
      <c r="GC362">
        <v>-1.294462288930549</v>
      </c>
      <c r="GD362">
        <v>0.1509440455930607</v>
      </c>
      <c r="GE362">
        <v>0</v>
      </c>
      <c r="GF362">
        <v>0.308393275</v>
      </c>
      <c r="GG362">
        <v>-0.04992991744840539</v>
      </c>
      <c r="GH362">
        <v>0.004874044819179958</v>
      </c>
      <c r="GI362">
        <v>1</v>
      </c>
      <c r="GJ362">
        <v>1</v>
      </c>
      <c r="GK362">
        <v>2</v>
      </c>
      <c r="GL362" t="s">
        <v>432</v>
      </c>
      <c r="GM362">
        <v>3.10464</v>
      </c>
      <c r="GN362">
        <v>2.73538</v>
      </c>
      <c r="GO362">
        <v>0.149011</v>
      </c>
      <c r="GP362">
        <v>0.15227</v>
      </c>
      <c r="GQ362">
        <v>0.108541</v>
      </c>
      <c r="GR362">
        <v>0.108965</v>
      </c>
      <c r="GS362">
        <v>21943</v>
      </c>
      <c r="GT362">
        <v>21581.8</v>
      </c>
      <c r="GU362">
        <v>26320.4</v>
      </c>
      <c r="GV362">
        <v>25783.2</v>
      </c>
      <c r="GW362">
        <v>37661</v>
      </c>
      <c r="GX362">
        <v>35054.3</v>
      </c>
      <c r="GY362">
        <v>46054.7</v>
      </c>
      <c r="GZ362">
        <v>42578.3</v>
      </c>
      <c r="HA362">
        <v>1.9291</v>
      </c>
      <c r="HB362">
        <v>1.979</v>
      </c>
      <c r="HC362">
        <v>0.13585</v>
      </c>
      <c r="HD362">
        <v>0</v>
      </c>
      <c r="HE362">
        <v>25.248</v>
      </c>
      <c r="HF362">
        <v>999.9</v>
      </c>
      <c r="HG362">
        <v>54.5</v>
      </c>
      <c r="HH362">
        <v>29.3</v>
      </c>
      <c r="HI362">
        <v>24.8232</v>
      </c>
      <c r="HJ362">
        <v>60.6371</v>
      </c>
      <c r="HK362">
        <v>25.3926</v>
      </c>
      <c r="HL362">
        <v>1</v>
      </c>
      <c r="HM362">
        <v>-0.17128</v>
      </c>
      <c r="HN362">
        <v>-0.109093</v>
      </c>
      <c r="HO362">
        <v>20.2753</v>
      </c>
      <c r="HP362">
        <v>5.21519</v>
      </c>
      <c r="HQ362">
        <v>11.9788</v>
      </c>
      <c r="HR362">
        <v>4.96455</v>
      </c>
      <c r="HS362">
        <v>3.2737</v>
      </c>
      <c r="HT362">
        <v>9999</v>
      </c>
      <c r="HU362">
        <v>9999</v>
      </c>
      <c r="HV362">
        <v>9999</v>
      </c>
      <c r="HW362">
        <v>937.7</v>
      </c>
      <c r="HX362">
        <v>1.86416</v>
      </c>
      <c r="HY362">
        <v>1.86013</v>
      </c>
      <c r="HZ362">
        <v>1.85836</v>
      </c>
      <c r="IA362">
        <v>1.85988</v>
      </c>
      <c r="IB362">
        <v>1.85989</v>
      </c>
      <c r="IC362">
        <v>1.85824</v>
      </c>
      <c r="ID362">
        <v>1.8573</v>
      </c>
      <c r="IE362">
        <v>1.85234</v>
      </c>
      <c r="IF362">
        <v>0</v>
      </c>
      <c r="IG362">
        <v>0</v>
      </c>
      <c r="IH362">
        <v>0</v>
      </c>
      <c r="II362">
        <v>0</v>
      </c>
      <c r="IJ362" t="s">
        <v>433</v>
      </c>
      <c r="IK362" t="s">
        <v>434</v>
      </c>
      <c r="IL362" t="s">
        <v>435</v>
      </c>
      <c r="IM362" t="s">
        <v>435</v>
      </c>
      <c r="IN362" t="s">
        <v>435</v>
      </c>
      <c r="IO362" t="s">
        <v>435</v>
      </c>
      <c r="IP362">
        <v>0</v>
      </c>
      <c r="IQ362">
        <v>100</v>
      </c>
      <c r="IR362">
        <v>100</v>
      </c>
      <c r="IS362">
        <v>-0.892</v>
      </c>
      <c r="IT362">
        <v>0.2953</v>
      </c>
      <c r="IU362">
        <v>-0.3228139330668147</v>
      </c>
      <c r="IV362">
        <v>-0.001399286051689175</v>
      </c>
      <c r="IW362">
        <v>1.297619083215453E-06</v>
      </c>
      <c r="IX362">
        <v>-4.997941095464379E-10</v>
      </c>
      <c r="IY362">
        <v>-0.005634625857734406</v>
      </c>
      <c r="IZ362">
        <v>-0.003512179546530375</v>
      </c>
      <c r="JA362">
        <v>0.0008073039280847738</v>
      </c>
      <c r="JB362">
        <v>-5.485301315548657E-06</v>
      </c>
      <c r="JC362">
        <v>2</v>
      </c>
      <c r="JD362">
        <v>1997</v>
      </c>
      <c r="JE362">
        <v>1</v>
      </c>
      <c r="JF362">
        <v>25</v>
      </c>
      <c r="JG362">
        <v>992</v>
      </c>
      <c r="JH362">
        <v>992.2</v>
      </c>
      <c r="JI362">
        <v>2.18628</v>
      </c>
      <c r="JJ362">
        <v>2.62329</v>
      </c>
      <c r="JK362">
        <v>1.49658</v>
      </c>
      <c r="JL362">
        <v>2.3938</v>
      </c>
      <c r="JM362">
        <v>1.54907</v>
      </c>
      <c r="JN362">
        <v>2.38892</v>
      </c>
      <c r="JO362">
        <v>34.5092</v>
      </c>
      <c r="JP362">
        <v>24.1926</v>
      </c>
      <c r="JQ362">
        <v>18</v>
      </c>
      <c r="JR362">
        <v>488.388</v>
      </c>
      <c r="JS362">
        <v>533.307</v>
      </c>
      <c r="JT362">
        <v>24.9157</v>
      </c>
      <c r="JU362">
        <v>25.1875</v>
      </c>
      <c r="JV362">
        <v>30</v>
      </c>
      <c r="JW362">
        <v>25.3016</v>
      </c>
      <c r="JX362">
        <v>25.2598</v>
      </c>
      <c r="JY362">
        <v>43.9771</v>
      </c>
      <c r="JZ362">
        <v>0</v>
      </c>
      <c r="KA362">
        <v>100</v>
      </c>
      <c r="KB362">
        <v>24.9256</v>
      </c>
      <c r="KC362">
        <v>941.35</v>
      </c>
      <c r="KD362">
        <v>24.2935</v>
      </c>
      <c r="KE362">
        <v>100.62</v>
      </c>
      <c r="KF362">
        <v>101.014</v>
      </c>
    </row>
    <row r="363" spans="1:292">
      <c r="A363">
        <v>345</v>
      </c>
      <c r="B363">
        <v>1679515968</v>
      </c>
      <c r="C363">
        <v>7380.5</v>
      </c>
      <c r="D363" t="s">
        <v>1124</v>
      </c>
      <c r="E363" t="s">
        <v>1125</v>
      </c>
      <c r="F363">
        <v>5</v>
      </c>
      <c r="G363" t="s">
        <v>821</v>
      </c>
      <c r="H363">
        <v>1679515960.5</v>
      </c>
      <c r="I363">
        <f>(J363)/1000</f>
        <v>0</v>
      </c>
      <c r="J363">
        <f>IF(DO363, AM363, AG363)</f>
        <v>0</v>
      </c>
      <c r="K363">
        <f>IF(DO363, AH363, AF363)</f>
        <v>0</v>
      </c>
      <c r="L363">
        <f>DQ363 - IF(AT363&gt;1, K363*DK363*100.0/(AV363*EE363), 0)</f>
        <v>0</v>
      </c>
      <c r="M363">
        <f>((S363-I363/2)*L363-K363)/(S363+I363/2)</f>
        <v>0</v>
      </c>
      <c r="N363">
        <f>M363*(DX363+DY363)/1000.0</f>
        <v>0</v>
      </c>
      <c r="O363">
        <f>(DQ363 - IF(AT363&gt;1, K363*DK363*100.0/(AV363*EE363), 0))*(DX363+DY363)/1000.0</f>
        <v>0</v>
      </c>
      <c r="P363">
        <f>2.0/((1/R363-1/Q363)+SIGN(R363)*SQRT((1/R363-1/Q363)*(1/R363-1/Q363) + 4*DL363/((DL363+1)*(DL363+1))*(2*1/R363*1/Q363-1/Q363*1/Q363)))</f>
        <v>0</v>
      </c>
      <c r="Q363">
        <f>IF(LEFT(DM363,1)&lt;&gt;"0",IF(LEFT(DM363,1)="1",3.0,DN363),$D$5+$E$5*(EE363*DX363/($K$5*1000))+$F$5*(EE363*DX363/($K$5*1000))*MAX(MIN(DK363,$J$5),$I$5)*MAX(MIN(DK363,$J$5),$I$5)+$G$5*MAX(MIN(DK363,$J$5),$I$5)*(EE363*DX363/($K$5*1000))+$H$5*(EE363*DX363/($K$5*1000))*(EE363*DX363/($K$5*1000)))</f>
        <v>0</v>
      </c>
      <c r="R363">
        <f>I363*(1000-(1000*0.61365*exp(17.502*V363/(240.97+V363))/(DX363+DY363)+DS363)/2)/(1000*0.61365*exp(17.502*V363/(240.97+V363))/(DX363+DY363)-DS363)</f>
        <v>0</v>
      </c>
      <c r="S363">
        <f>1/((DL363+1)/(P363/1.6)+1/(Q363/1.37)) + DL363/((DL363+1)/(P363/1.6) + DL363/(Q363/1.37))</f>
        <v>0</v>
      </c>
      <c r="T363">
        <f>(DG363*DJ363)</f>
        <v>0</v>
      </c>
      <c r="U363">
        <f>(DZ363+(T363+2*0.95*5.67E-8*(((DZ363+$B$9)+273)^4-(DZ363+273)^4)-44100*I363)/(1.84*29.3*Q363+8*0.95*5.67E-8*(DZ363+273)^3))</f>
        <v>0</v>
      </c>
      <c r="V363">
        <f>($C$9*EA363+$D$9*EB363+$E$9*U363)</f>
        <v>0</v>
      </c>
      <c r="W363">
        <f>0.61365*exp(17.502*V363/(240.97+V363))</f>
        <v>0</v>
      </c>
      <c r="X363">
        <f>(Y363/Z363*100)</f>
        <v>0</v>
      </c>
      <c r="Y363">
        <f>DS363*(DX363+DY363)/1000</f>
        <v>0</v>
      </c>
      <c r="Z363">
        <f>0.61365*exp(17.502*DZ363/(240.97+DZ363))</f>
        <v>0</v>
      </c>
      <c r="AA363">
        <f>(W363-DS363*(DX363+DY363)/1000)</f>
        <v>0</v>
      </c>
      <c r="AB363">
        <f>(-I363*44100)</f>
        <v>0</v>
      </c>
      <c r="AC363">
        <f>2*29.3*Q363*0.92*(DZ363-V363)</f>
        <v>0</v>
      </c>
      <c r="AD363">
        <f>2*0.95*5.67E-8*(((DZ363+$B$9)+273)^4-(V363+273)^4)</f>
        <v>0</v>
      </c>
      <c r="AE363">
        <f>T363+AD363+AB363+AC363</f>
        <v>0</v>
      </c>
      <c r="AF363">
        <f>DW363*AT363*(DR363-DQ363*(1000-AT363*DT363)/(1000-AT363*DS363))/(100*DK363)</f>
        <v>0</v>
      </c>
      <c r="AG363">
        <f>1000*DW363*AT363*(DS363-DT363)/(100*DK363*(1000-AT363*DS363))</f>
        <v>0</v>
      </c>
      <c r="AH363">
        <f>(AI363 - AJ363 - DX363*1E3/(8.314*(DZ363+273.15)) * AL363/DW363 * AK363) * DW363/(100*DK363) * (1000 - DT363)/1000</f>
        <v>0</v>
      </c>
      <c r="AI363">
        <v>945.7223567321498</v>
      </c>
      <c r="AJ363">
        <v>924.3582666666666</v>
      </c>
      <c r="AK363">
        <v>3.433562581321092</v>
      </c>
      <c r="AL363">
        <v>67.30913549146528</v>
      </c>
      <c r="AM363">
        <f>(AO363 - AN363 + DX363*1E3/(8.314*(DZ363+273.15)) * AQ363/DW363 * AP363) * DW363/(100*DK363) * 1000/(1000 - AO363)</f>
        <v>0</v>
      </c>
      <c r="AN363">
        <v>23.84560786545066</v>
      </c>
      <c r="AO363">
        <v>24.13628484848485</v>
      </c>
      <c r="AP363">
        <v>-3.956396259743335E-06</v>
      </c>
      <c r="AQ363">
        <v>94.11788988098148</v>
      </c>
      <c r="AR363">
        <v>0</v>
      </c>
      <c r="AS363">
        <v>0</v>
      </c>
      <c r="AT363">
        <f>IF(AR363*$H$15&gt;=AV363,1.0,(AV363/(AV363-AR363*$H$15)))</f>
        <v>0</v>
      </c>
      <c r="AU363">
        <f>(AT363-1)*100</f>
        <v>0</v>
      </c>
      <c r="AV363">
        <f>MAX(0,($B$15+$C$15*EE363)/(1+$D$15*EE363)*DX363/(DZ363+273)*$E$15)</f>
        <v>0</v>
      </c>
      <c r="AW363" t="s">
        <v>429</v>
      </c>
      <c r="AX363" t="s">
        <v>429</v>
      </c>
      <c r="AY363">
        <v>0</v>
      </c>
      <c r="AZ363">
        <v>0</v>
      </c>
      <c r="BA363">
        <f>1-AY363/AZ363</f>
        <v>0</v>
      </c>
      <c r="BB363">
        <v>0</v>
      </c>
      <c r="BC363" t="s">
        <v>429</v>
      </c>
      <c r="BD363" t="s">
        <v>429</v>
      </c>
      <c r="BE363">
        <v>0</v>
      </c>
      <c r="BF363">
        <v>0</v>
      </c>
      <c r="BG363">
        <f>1-BE363/BF363</f>
        <v>0</v>
      </c>
      <c r="BH363">
        <v>0.5</v>
      </c>
      <c r="BI363">
        <f>DH363</f>
        <v>0</v>
      </c>
      <c r="BJ363">
        <f>K363</f>
        <v>0</v>
      </c>
      <c r="BK363">
        <f>BG363*BH363*BI363</f>
        <v>0</v>
      </c>
      <c r="BL363">
        <f>(BJ363-BB363)/BI363</f>
        <v>0</v>
      </c>
      <c r="BM363">
        <f>(AZ363-BF363)/BF363</f>
        <v>0</v>
      </c>
      <c r="BN363">
        <f>AY363/(BA363+AY363/BF363)</f>
        <v>0</v>
      </c>
      <c r="BO363" t="s">
        <v>429</v>
      </c>
      <c r="BP363">
        <v>0</v>
      </c>
      <c r="BQ363">
        <f>IF(BP363&lt;&gt;0, BP363, BN363)</f>
        <v>0</v>
      </c>
      <c r="BR363">
        <f>1-BQ363/BF363</f>
        <v>0</v>
      </c>
      <c r="BS363">
        <f>(BF363-BE363)/(BF363-BQ363)</f>
        <v>0</v>
      </c>
      <c r="BT363">
        <f>(AZ363-BF363)/(AZ363-BQ363)</f>
        <v>0</v>
      </c>
      <c r="BU363">
        <f>(BF363-BE363)/(BF363-AY363)</f>
        <v>0</v>
      </c>
      <c r="BV363">
        <f>(AZ363-BF363)/(AZ363-AY363)</f>
        <v>0</v>
      </c>
      <c r="BW363">
        <f>(BS363*BQ363/BE363)</f>
        <v>0</v>
      </c>
      <c r="BX363">
        <f>(1-BW363)</f>
        <v>0</v>
      </c>
      <c r="DG363">
        <f>$B$13*EF363+$C$13*EG363+$F$13*ER363*(1-EU363)</f>
        <v>0</v>
      </c>
      <c r="DH363">
        <f>DG363*DI363</f>
        <v>0</v>
      </c>
      <c r="DI363">
        <f>($B$13*$D$11+$C$13*$D$11+$F$13*((FE363+EW363)/MAX(FE363+EW363+FF363, 0.1)*$I$11+FF363/MAX(FE363+EW363+FF363, 0.1)*$J$11))/($B$13+$C$13+$F$13)</f>
        <v>0</v>
      </c>
      <c r="DJ363">
        <f>($B$13*$K$11+$C$13*$K$11+$F$13*((FE363+EW363)/MAX(FE363+EW363+FF363, 0.1)*$P$11+FF363/MAX(FE363+EW363+FF363, 0.1)*$Q$11))/($B$13+$C$13+$F$13)</f>
        <v>0</v>
      </c>
      <c r="DK363">
        <v>2.18</v>
      </c>
      <c r="DL363">
        <v>0.5</v>
      </c>
      <c r="DM363" t="s">
        <v>430</v>
      </c>
      <c r="DN363">
        <v>2</v>
      </c>
      <c r="DO363" t="b">
        <v>1</v>
      </c>
      <c r="DP363">
        <v>1679515960.5</v>
      </c>
      <c r="DQ363">
        <v>878.548222222222</v>
      </c>
      <c r="DR363">
        <v>908.6263333333334</v>
      </c>
      <c r="DS363">
        <v>24.14693703703704</v>
      </c>
      <c r="DT363">
        <v>23.846</v>
      </c>
      <c r="DU363">
        <v>879.4379629629628</v>
      </c>
      <c r="DV363">
        <v>23.85150000000001</v>
      </c>
      <c r="DW363">
        <v>499.9965555555557</v>
      </c>
      <c r="DX363">
        <v>89.84078518518518</v>
      </c>
      <c r="DY363">
        <v>0.09995662222222222</v>
      </c>
      <c r="DZ363">
        <v>26.3494962962963</v>
      </c>
      <c r="EA363">
        <v>27.48246296296296</v>
      </c>
      <c r="EB363">
        <v>999.9000000000001</v>
      </c>
      <c r="EC363">
        <v>0</v>
      </c>
      <c r="ED363">
        <v>0</v>
      </c>
      <c r="EE363">
        <v>10006.94592592593</v>
      </c>
      <c r="EF363">
        <v>0</v>
      </c>
      <c r="EG363">
        <v>12.49387037037037</v>
      </c>
      <c r="EH363">
        <v>-30.07819259259259</v>
      </c>
      <c r="EI363">
        <v>900.2873703703704</v>
      </c>
      <c r="EJ363">
        <v>930.8227037037038</v>
      </c>
      <c r="EK363">
        <v>0.3009313333333334</v>
      </c>
      <c r="EL363">
        <v>908.6263333333334</v>
      </c>
      <c r="EM363">
        <v>23.846</v>
      </c>
      <c r="EN363">
        <v>2.16938</v>
      </c>
      <c r="EO363">
        <v>2.142343333333333</v>
      </c>
      <c r="EP363">
        <v>18.73796296296296</v>
      </c>
      <c r="EQ363">
        <v>18.53756296296296</v>
      </c>
      <c r="ER363">
        <v>1999.99</v>
      </c>
      <c r="ES363">
        <v>0.9800021111111114</v>
      </c>
      <c r="ET363">
        <v>0.01999814074074074</v>
      </c>
      <c r="EU363">
        <v>0</v>
      </c>
      <c r="EV363">
        <v>190.0745925925926</v>
      </c>
      <c r="EW363">
        <v>5.00078</v>
      </c>
      <c r="EX363">
        <v>3776.767037037037</v>
      </c>
      <c r="EY363">
        <v>16379.57037037037</v>
      </c>
      <c r="EZ363">
        <v>38.58307407407407</v>
      </c>
      <c r="FA363">
        <v>39.36092592592592</v>
      </c>
      <c r="FB363">
        <v>39.45581481481481</v>
      </c>
      <c r="FC363">
        <v>38.75674074074074</v>
      </c>
      <c r="FD363">
        <v>39.80537037037037</v>
      </c>
      <c r="FE363">
        <v>1955.09</v>
      </c>
      <c r="FF363">
        <v>39.9</v>
      </c>
      <c r="FG363">
        <v>0</v>
      </c>
      <c r="FH363">
        <v>1679515950.4</v>
      </c>
      <c r="FI363">
        <v>0</v>
      </c>
      <c r="FJ363">
        <v>190.05572</v>
      </c>
      <c r="FK363">
        <v>-1.338307685073925</v>
      </c>
      <c r="FL363">
        <v>-3.203846118423508</v>
      </c>
      <c r="FM363">
        <v>3776.7916</v>
      </c>
      <c r="FN363">
        <v>15</v>
      </c>
      <c r="FO363">
        <v>0</v>
      </c>
      <c r="FP363" t="s">
        <v>431</v>
      </c>
      <c r="FQ363">
        <v>1679456443.1</v>
      </c>
      <c r="FR363">
        <v>1679456433.1</v>
      </c>
      <c r="FS363">
        <v>0</v>
      </c>
      <c r="FT363">
        <v>-0.109</v>
      </c>
      <c r="FU363">
        <v>0.019</v>
      </c>
      <c r="FV363">
        <v>-0.823</v>
      </c>
      <c r="FW363">
        <v>0.271</v>
      </c>
      <c r="FX363">
        <v>420</v>
      </c>
      <c r="FY363">
        <v>24</v>
      </c>
      <c r="FZ363">
        <v>0.71</v>
      </c>
      <c r="GA363">
        <v>0.25</v>
      </c>
      <c r="GB363">
        <v>-30.05990487804878</v>
      </c>
      <c r="GC363">
        <v>-0.2915519163763299</v>
      </c>
      <c r="GD363">
        <v>0.06547046607000896</v>
      </c>
      <c r="GE363">
        <v>0</v>
      </c>
      <c r="GF363">
        <v>0.303696</v>
      </c>
      <c r="GG363">
        <v>-0.05946125435540099</v>
      </c>
      <c r="GH363">
        <v>0.005905098925257155</v>
      </c>
      <c r="GI363">
        <v>1</v>
      </c>
      <c r="GJ363">
        <v>1</v>
      </c>
      <c r="GK363">
        <v>2</v>
      </c>
      <c r="GL363" t="s">
        <v>432</v>
      </c>
      <c r="GM363">
        <v>3.10464</v>
      </c>
      <c r="GN363">
        <v>2.73536</v>
      </c>
      <c r="GO363">
        <v>0.150842</v>
      </c>
      <c r="GP363">
        <v>0.154054</v>
      </c>
      <c r="GQ363">
        <v>0.108514</v>
      </c>
      <c r="GR363">
        <v>0.108953</v>
      </c>
      <c r="GS363">
        <v>21896</v>
      </c>
      <c r="GT363">
        <v>21536.3</v>
      </c>
      <c r="GU363">
        <v>26320.5</v>
      </c>
      <c r="GV363">
        <v>25783</v>
      </c>
      <c r="GW363">
        <v>37662.4</v>
      </c>
      <c r="GX363">
        <v>35054.7</v>
      </c>
      <c r="GY363">
        <v>46054.7</v>
      </c>
      <c r="GZ363">
        <v>42577.9</v>
      </c>
      <c r="HA363">
        <v>1.9292</v>
      </c>
      <c r="HB363">
        <v>1.97943</v>
      </c>
      <c r="HC363">
        <v>0.136349</v>
      </c>
      <c r="HD363">
        <v>0</v>
      </c>
      <c r="HE363">
        <v>25.248</v>
      </c>
      <c r="HF363">
        <v>999.9</v>
      </c>
      <c r="HG363">
        <v>54.5</v>
      </c>
      <c r="HH363">
        <v>29.3</v>
      </c>
      <c r="HI363">
        <v>24.8239</v>
      </c>
      <c r="HJ363">
        <v>60.6471</v>
      </c>
      <c r="HK363">
        <v>25.1883</v>
      </c>
      <c r="HL363">
        <v>1</v>
      </c>
      <c r="HM363">
        <v>-0.171334</v>
      </c>
      <c r="HN363">
        <v>-0.126261</v>
      </c>
      <c r="HO363">
        <v>20.2753</v>
      </c>
      <c r="HP363">
        <v>5.21564</v>
      </c>
      <c r="HQ363">
        <v>11.979</v>
      </c>
      <c r="HR363">
        <v>4.96475</v>
      </c>
      <c r="HS363">
        <v>3.27383</v>
      </c>
      <c r="HT363">
        <v>9999</v>
      </c>
      <c r="HU363">
        <v>9999</v>
      </c>
      <c r="HV363">
        <v>9999</v>
      </c>
      <c r="HW363">
        <v>937.7</v>
      </c>
      <c r="HX363">
        <v>1.86417</v>
      </c>
      <c r="HY363">
        <v>1.86014</v>
      </c>
      <c r="HZ363">
        <v>1.85836</v>
      </c>
      <c r="IA363">
        <v>1.85989</v>
      </c>
      <c r="IB363">
        <v>1.85989</v>
      </c>
      <c r="IC363">
        <v>1.85825</v>
      </c>
      <c r="ID363">
        <v>1.85731</v>
      </c>
      <c r="IE363">
        <v>1.85234</v>
      </c>
      <c r="IF363">
        <v>0</v>
      </c>
      <c r="IG363">
        <v>0</v>
      </c>
      <c r="IH363">
        <v>0</v>
      </c>
      <c r="II363">
        <v>0</v>
      </c>
      <c r="IJ363" t="s">
        <v>433</v>
      </c>
      <c r="IK363" t="s">
        <v>434</v>
      </c>
      <c r="IL363" t="s">
        <v>435</v>
      </c>
      <c r="IM363" t="s">
        <v>435</v>
      </c>
      <c r="IN363" t="s">
        <v>435</v>
      </c>
      <c r="IO363" t="s">
        <v>435</v>
      </c>
      <c r="IP363">
        <v>0</v>
      </c>
      <c r="IQ363">
        <v>100</v>
      </c>
      <c r="IR363">
        <v>100</v>
      </c>
      <c r="IS363">
        <v>-0.896</v>
      </c>
      <c r="IT363">
        <v>0.2951</v>
      </c>
      <c r="IU363">
        <v>-0.3228139330668147</v>
      </c>
      <c r="IV363">
        <v>-0.001399286051689175</v>
      </c>
      <c r="IW363">
        <v>1.297619083215453E-06</v>
      </c>
      <c r="IX363">
        <v>-4.997941095464379E-10</v>
      </c>
      <c r="IY363">
        <v>-0.005634625857734406</v>
      </c>
      <c r="IZ363">
        <v>-0.003512179546530375</v>
      </c>
      <c r="JA363">
        <v>0.0008073039280847738</v>
      </c>
      <c r="JB363">
        <v>-5.485301315548657E-06</v>
      </c>
      <c r="JC363">
        <v>2</v>
      </c>
      <c r="JD363">
        <v>1997</v>
      </c>
      <c r="JE363">
        <v>1</v>
      </c>
      <c r="JF363">
        <v>25</v>
      </c>
      <c r="JG363">
        <v>992.1</v>
      </c>
      <c r="JH363">
        <v>992.2</v>
      </c>
      <c r="JI363">
        <v>2.21924</v>
      </c>
      <c r="JJ363">
        <v>2.61841</v>
      </c>
      <c r="JK363">
        <v>1.49658</v>
      </c>
      <c r="JL363">
        <v>2.39258</v>
      </c>
      <c r="JM363">
        <v>1.54907</v>
      </c>
      <c r="JN363">
        <v>2.41333</v>
      </c>
      <c r="JO363">
        <v>34.5092</v>
      </c>
      <c r="JP363">
        <v>24.2013</v>
      </c>
      <c r="JQ363">
        <v>18</v>
      </c>
      <c r="JR363">
        <v>488.44</v>
      </c>
      <c r="JS363">
        <v>533.592</v>
      </c>
      <c r="JT363">
        <v>24.9268</v>
      </c>
      <c r="JU363">
        <v>25.1871</v>
      </c>
      <c r="JV363">
        <v>29.9999</v>
      </c>
      <c r="JW363">
        <v>25.3009</v>
      </c>
      <c r="JX363">
        <v>25.259</v>
      </c>
      <c r="JY363">
        <v>44.5889</v>
      </c>
      <c r="JZ363">
        <v>0</v>
      </c>
      <c r="KA363">
        <v>100</v>
      </c>
      <c r="KB363">
        <v>24.9424</v>
      </c>
      <c r="KC363">
        <v>954.711</v>
      </c>
      <c r="KD363">
        <v>24.2935</v>
      </c>
      <c r="KE363">
        <v>100.621</v>
      </c>
      <c r="KF363">
        <v>101.014</v>
      </c>
    </row>
    <row r="364" spans="1:292">
      <c r="A364">
        <v>346</v>
      </c>
      <c r="B364">
        <v>1679515973</v>
      </c>
      <c r="C364">
        <v>7385.5</v>
      </c>
      <c r="D364" t="s">
        <v>1126</v>
      </c>
      <c r="E364" t="s">
        <v>1127</v>
      </c>
      <c r="F364">
        <v>5</v>
      </c>
      <c r="G364" t="s">
        <v>821</v>
      </c>
      <c r="H364">
        <v>1679515965.214286</v>
      </c>
      <c r="I364">
        <f>(J364)/1000</f>
        <v>0</v>
      </c>
      <c r="J364">
        <f>IF(DO364, AM364, AG364)</f>
        <v>0</v>
      </c>
      <c r="K364">
        <f>IF(DO364, AH364, AF364)</f>
        <v>0</v>
      </c>
      <c r="L364">
        <f>DQ364 - IF(AT364&gt;1, K364*DK364*100.0/(AV364*EE364), 0)</f>
        <v>0</v>
      </c>
      <c r="M364">
        <f>((S364-I364/2)*L364-K364)/(S364+I364/2)</f>
        <v>0</v>
      </c>
      <c r="N364">
        <f>M364*(DX364+DY364)/1000.0</f>
        <v>0</v>
      </c>
      <c r="O364">
        <f>(DQ364 - IF(AT364&gt;1, K364*DK364*100.0/(AV364*EE364), 0))*(DX364+DY364)/1000.0</f>
        <v>0</v>
      </c>
      <c r="P364">
        <f>2.0/((1/R364-1/Q364)+SIGN(R364)*SQRT((1/R364-1/Q364)*(1/R364-1/Q364) + 4*DL364/((DL364+1)*(DL364+1))*(2*1/R364*1/Q364-1/Q364*1/Q364)))</f>
        <v>0</v>
      </c>
      <c r="Q364">
        <f>IF(LEFT(DM364,1)&lt;&gt;"0",IF(LEFT(DM364,1)="1",3.0,DN364),$D$5+$E$5*(EE364*DX364/($K$5*1000))+$F$5*(EE364*DX364/($K$5*1000))*MAX(MIN(DK364,$J$5),$I$5)*MAX(MIN(DK364,$J$5),$I$5)+$G$5*MAX(MIN(DK364,$J$5),$I$5)*(EE364*DX364/($K$5*1000))+$H$5*(EE364*DX364/($K$5*1000))*(EE364*DX364/($K$5*1000)))</f>
        <v>0</v>
      </c>
      <c r="R364">
        <f>I364*(1000-(1000*0.61365*exp(17.502*V364/(240.97+V364))/(DX364+DY364)+DS364)/2)/(1000*0.61365*exp(17.502*V364/(240.97+V364))/(DX364+DY364)-DS364)</f>
        <v>0</v>
      </c>
      <c r="S364">
        <f>1/((DL364+1)/(P364/1.6)+1/(Q364/1.37)) + DL364/((DL364+1)/(P364/1.6) + DL364/(Q364/1.37))</f>
        <v>0</v>
      </c>
      <c r="T364">
        <f>(DG364*DJ364)</f>
        <v>0</v>
      </c>
      <c r="U364">
        <f>(DZ364+(T364+2*0.95*5.67E-8*(((DZ364+$B$9)+273)^4-(DZ364+273)^4)-44100*I364)/(1.84*29.3*Q364+8*0.95*5.67E-8*(DZ364+273)^3))</f>
        <v>0</v>
      </c>
      <c r="V364">
        <f>($C$9*EA364+$D$9*EB364+$E$9*U364)</f>
        <v>0</v>
      </c>
      <c r="W364">
        <f>0.61365*exp(17.502*V364/(240.97+V364))</f>
        <v>0</v>
      </c>
      <c r="X364">
        <f>(Y364/Z364*100)</f>
        <v>0</v>
      </c>
      <c r="Y364">
        <f>DS364*(DX364+DY364)/1000</f>
        <v>0</v>
      </c>
      <c r="Z364">
        <f>0.61365*exp(17.502*DZ364/(240.97+DZ364))</f>
        <v>0</v>
      </c>
      <c r="AA364">
        <f>(W364-DS364*(DX364+DY364)/1000)</f>
        <v>0</v>
      </c>
      <c r="AB364">
        <f>(-I364*44100)</f>
        <v>0</v>
      </c>
      <c r="AC364">
        <f>2*29.3*Q364*0.92*(DZ364-V364)</f>
        <v>0</v>
      </c>
      <c r="AD364">
        <f>2*0.95*5.67E-8*(((DZ364+$B$9)+273)^4-(V364+273)^4)</f>
        <v>0</v>
      </c>
      <c r="AE364">
        <f>T364+AD364+AB364+AC364</f>
        <v>0</v>
      </c>
      <c r="AF364">
        <f>DW364*AT364*(DR364-DQ364*(1000-AT364*DT364)/(1000-AT364*DS364))/(100*DK364)</f>
        <v>0</v>
      </c>
      <c r="AG364">
        <f>1000*DW364*AT364*(DS364-DT364)/(100*DK364*(1000-AT364*DS364))</f>
        <v>0</v>
      </c>
      <c r="AH364">
        <f>(AI364 - AJ364 - DX364*1E3/(8.314*(DZ364+273.15)) * AL364/DW364 * AK364) * DW364/(100*DK364) * (1000 - DT364)/1000</f>
        <v>0</v>
      </c>
      <c r="AI364">
        <v>962.6996329356983</v>
      </c>
      <c r="AJ364">
        <v>941.4328484848484</v>
      </c>
      <c r="AK364">
        <v>3.408113730757315</v>
      </c>
      <c r="AL364">
        <v>67.30913549146528</v>
      </c>
      <c r="AM364">
        <f>(AO364 - AN364 + DX364*1E3/(8.314*(DZ364+273.15)) * AQ364/DW364 * AP364) * DW364/(100*DK364) * 1000/(1000 - AO364)</f>
        <v>0</v>
      </c>
      <c r="AN364">
        <v>23.84212698531839</v>
      </c>
      <c r="AO364">
        <v>24.12913090909089</v>
      </c>
      <c r="AP364">
        <v>-3.166344035814445E-06</v>
      </c>
      <c r="AQ364">
        <v>94.11788988098148</v>
      </c>
      <c r="AR364">
        <v>0</v>
      </c>
      <c r="AS364">
        <v>0</v>
      </c>
      <c r="AT364">
        <f>IF(AR364*$H$15&gt;=AV364,1.0,(AV364/(AV364-AR364*$H$15)))</f>
        <v>0</v>
      </c>
      <c r="AU364">
        <f>(AT364-1)*100</f>
        <v>0</v>
      </c>
      <c r="AV364">
        <f>MAX(0,($B$15+$C$15*EE364)/(1+$D$15*EE364)*DX364/(DZ364+273)*$E$15)</f>
        <v>0</v>
      </c>
      <c r="AW364" t="s">
        <v>429</v>
      </c>
      <c r="AX364" t="s">
        <v>429</v>
      </c>
      <c r="AY364">
        <v>0</v>
      </c>
      <c r="AZ364">
        <v>0</v>
      </c>
      <c r="BA364">
        <f>1-AY364/AZ364</f>
        <v>0</v>
      </c>
      <c r="BB364">
        <v>0</v>
      </c>
      <c r="BC364" t="s">
        <v>429</v>
      </c>
      <c r="BD364" t="s">
        <v>429</v>
      </c>
      <c r="BE364">
        <v>0</v>
      </c>
      <c r="BF364">
        <v>0</v>
      </c>
      <c r="BG364">
        <f>1-BE364/BF364</f>
        <v>0</v>
      </c>
      <c r="BH364">
        <v>0.5</v>
      </c>
      <c r="BI364">
        <f>DH364</f>
        <v>0</v>
      </c>
      <c r="BJ364">
        <f>K364</f>
        <v>0</v>
      </c>
      <c r="BK364">
        <f>BG364*BH364*BI364</f>
        <v>0</v>
      </c>
      <c r="BL364">
        <f>(BJ364-BB364)/BI364</f>
        <v>0</v>
      </c>
      <c r="BM364">
        <f>(AZ364-BF364)/BF364</f>
        <v>0</v>
      </c>
      <c r="BN364">
        <f>AY364/(BA364+AY364/BF364)</f>
        <v>0</v>
      </c>
      <c r="BO364" t="s">
        <v>429</v>
      </c>
      <c r="BP364">
        <v>0</v>
      </c>
      <c r="BQ364">
        <f>IF(BP364&lt;&gt;0, BP364, BN364)</f>
        <v>0</v>
      </c>
      <c r="BR364">
        <f>1-BQ364/BF364</f>
        <v>0</v>
      </c>
      <c r="BS364">
        <f>(BF364-BE364)/(BF364-BQ364)</f>
        <v>0</v>
      </c>
      <c r="BT364">
        <f>(AZ364-BF364)/(AZ364-BQ364)</f>
        <v>0</v>
      </c>
      <c r="BU364">
        <f>(BF364-BE364)/(BF364-AY364)</f>
        <v>0</v>
      </c>
      <c r="BV364">
        <f>(AZ364-BF364)/(AZ364-AY364)</f>
        <v>0</v>
      </c>
      <c r="BW364">
        <f>(BS364*BQ364/BE364)</f>
        <v>0</v>
      </c>
      <c r="BX364">
        <f>(1-BW364)</f>
        <v>0</v>
      </c>
      <c r="DG364">
        <f>$B$13*EF364+$C$13*EG364+$F$13*ER364*(1-EU364)</f>
        <v>0</v>
      </c>
      <c r="DH364">
        <f>DG364*DI364</f>
        <v>0</v>
      </c>
      <c r="DI364">
        <f>($B$13*$D$11+$C$13*$D$11+$F$13*((FE364+EW364)/MAX(FE364+EW364+FF364, 0.1)*$I$11+FF364/MAX(FE364+EW364+FF364, 0.1)*$J$11))/($B$13+$C$13+$F$13)</f>
        <v>0</v>
      </c>
      <c r="DJ364">
        <f>($B$13*$K$11+$C$13*$K$11+$F$13*((FE364+EW364)/MAX(FE364+EW364+FF364, 0.1)*$P$11+FF364/MAX(FE364+EW364+FF364, 0.1)*$Q$11))/($B$13+$C$13+$F$13)</f>
        <v>0</v>
      </c>
      <c r="DK364">
        <v>2.18</v>
      </c>
      <c r="DL364">
        <v>0.5</v>
      </c>
      <c r="DM364" t="s">
        <v>430</v>
      </c>
      <c r="DN364">
        <v>2</v>
      </c>
      <c r="DO364" t="b">
        <v>1</v>
      </c>
      <c r="DP364">
        <v>1679515965.214286</v>
      </c>
      <c r="DQ364">
        <v>894.3450357142857</v>
      </c>
      <c r="DR364">
        <v>924.4024642857141</v>
      </c>
      <c r="DS364">
        <v>24.14008214285714</v>
      </c>
      <c r="DT364">
        <v>23.8443</v>
      </c>
      <c r="DU364">
        <v>895.2390357142857</v>
      </c>
      <c r="DV364">
        <v>23.84481428571429</v>
      </c>
      <c r="DW364">
        <v>500.0171071428571</v>
      </c>
      <c r="DX364">
        <v>89.84034642857144</v>
      </c>
      <c r="DY364">
        <v>0.09999343214285715</v>
      </c>
      <c r="DZ364">
        <v>26.34916071428571</v>
      </c>
      <c r="EA364">
        <v>27.48216071428572</v>
      </c>
      <c r="EB364">
        <v>999.9000000000002</v>
      </c>
      <c r="EC364">
        <v>0</v>
      </c>
      <c r="ED364">
        <v>0</v>
      </c>
      <c r="EE364">
        <v>10003.21928571428</v>
      </c>
      <c r="EF364">
        <v>0</v>
      </c>
      <c r="EG364">
        <v>12.49597142857142</v>
      </c>
      <c r="EH364">
        <v>-30.057475</v>
      </c>
      <c r="EI364">
        <v>916.4685357142858</v>
      </c>
      <c r="EJ364">
        <v>946.9825357142857</v>
      </c>
      <c r="EK364">
        <v>0.2957728571428571</v>
      </c>
      <c r="EL364">
        <v>924.4024642857141</v>
      </c>
      <c r="EM364">
        <v>23.8443</v>
      </c>
      <c r="EN364">
        <v>2.168753214285714</v>
      </c>
      <c r="EO364">
        <v>2.14218</v>
      </c>
      <c r="EP364">
        <v>18.73334285714285</v>
      </c>
      <c r="EQ364">
        <v>18.53634285714286</v>
      </c>
      <c r="ER364">
        <v>1999.994642857143</v>
      </c>
      <c r="ES364">
        <v>0.9800020714285714</v>
      </c>
      <c r="ET364">
        <v>0.01999818214285715</v>
      </c>
      <c r="EU364">
        <v>0</v>
      </c>
      <c r="EV364">
        <v>190.0030714285714</v>
      </c>
      <c r="EW364">
        <v>5.00078</v>
      </c>
      <c r="EX364">
        <v>3776.42</v>
      </c>
      <c r="EY364">
        <v>16379.59642857143</v>
      </c>
      <c r="EZ364">
        <v>38.53314285714286</v>
      </c>
      <c r="FA364">
        <v>39.33010714285714</v>
      </c>
      <c r="FB364">
        <v>39.46182142857142</v>
      </c>
      <c r="FC364">
        <v>38.73189285714285</v>
      </c>
      <c r="FD364">
        <v>39.77428571428571</v>
      </c>
      <c r="FE364">
        <v>1955.094642857143</v>
      </c>
      <c r="FF364">
        <v>39.9</v>
      </c>
      <c r="FG364">
        <v>0</v>
      </c>
      <c r="FH364">
        <v>1679515955.2</v>
      </c>
      <c r="FI364">
        <v>0</v>
      </c>
      <c r="FJ364">
        <v>190.01908</v>
      </c>
      <c r="FK364">
        <v>-0.2581538275575031</v>
      </c>
      <c r="FL364">
        <v>-5.786153823897816</v>
      </c>
      <c r="FM364">
        <v>3776.4068</v>
      </c>
      <c r="FN364">
        <v>15</v>
      </c>
      <c r="FO364">
        <v>0</v>
      </c>
      <c r="FP364" t="s">
        <v>431</v>
      </c>
      <c r="FQ364">
        <v>1679456443.1</v>
      </c>
      <c r="FR364">
        <v>1679456433.1</v>
      </c>
      <c r="FS364">
        <v>0</v>
      </c>
      <c r="FT364">
        <v>-0.109</v>
      </c>
      <c r="FU364">
        <v>0.019</v>
      </c>
      <c r="FV364">
        <v>-0.823</v>
      </c>
      <c r="FW364">
        <v>0.271</v>
      </c>
      <c r="FX364">
        <v>420</v>
      </c>
      <c r="FY364">
        <v>24</v>
      </c>
      <c r="FZ364">
        <v>0.71</v>
      </c>
      <c r="GA364">
        <v>0.25</v>
      </c>
      <c r="GB364">
        <v>-30.0588725</v>
      </c>
      <c r="GC364">
        <v>0.1792491557223863</v>
      </c>
      <c r="GD364">
        <v>0.06029896760102964</v>
      </c>
      <c r="GE364">
        <v>0</v>
      </c>
      <c r="GF364">
        <v>0.298884025</v>
      </c>
      <c r="GG364">
        <v>-0.06405925328330293</v>
      </c>
      <c r="GH364">
        <v>0.006194042526845854</v>
      </c>
      <c r="GI364">
        <v>1</v>
      </c>
      <c r="GJ364">
        <v>1</v>
      </c>
      <c r="GK364">
        <v>2</v>
      </c>
      <c r="GL364" t="s">
        <v>432</v>
      </c>
      <c r="GM364">
        <v>3.10462</v>
      </c>
      <c r="GN364">
        <v>2.73541</v>
      </c>
      <c r="GO364">
        <v>0.152636</v>
      </c>
      <c r="GP364">
        <v>0.155839</v>
      </c>
      <c r="GQ364">
        <v>0.108489</v>
      </c>
      <c r="GR364">
        <v>0.108942</v>
      </c>
      <c r="GS364">
        <v>21849.7</v>
      </c>
      <c r="GT364">
        <v>21491.2</v>
      </c>
      <c r="GU364">
        <v>26320.4</v>
      </c>
      <c r="GV364">
        <v>25783.3</v>
      </c>
      <c r="GW364">
        <v>37663.8</v>
      </c>
      <c r="GX364">
        <v>35055.5</v>
      </c>
      <c r="GY364">
        <v>46054.9</v>
      </c>
      <c r="GZ364">
        <v>42578.2</v>
      </c>
      <c r="HA364">
        <v>1.92945</v>
      </c>
      <c r="HB364">
        <v>1.97903</v>
      </c>
      <c r="HC364">
        <v>0.136971</v>
      </c>
      <c r="HD364">
        <v>0</v>
      </c>
      <c r="HE364">
        <v>25.248</v>
      </c>
      <c r="HF364">
        <v>999.9</v>
      </c>
      <c r="HG364">
        <v>54.5</v>
      </c>
      <c r="HH364">
        <v>29.3</v>
      </c>
      <c r="HI364">
        <v>24.8255</v>
      </c>
      <c r="HJ364">
        <v>60.8671</v>
      </c>
      <c r="HK364">
        <v>25.4447</v>
      </c>
      <c r="HL364">
        <v>1</v>
      </c>
      <c r="HM364">
        <v>-0.17154</v>
      </c>
      <c r="HN364">
        <v>-0.140885</v>
      </c>
      <c r="HO364">
        <v>20.2753</v>
      </c>
      <c r="HP364">
        <v>5.21564</v>
      </c>
      <c r="HQ364">
        <v>11.9787</v>
      </c>
      <c r="HR364">
        <v>4.96485</v>
      </c>
      <c r="HS364">
        <v>3.27393</v>
      </c>
      <c r="HT364">
        <v>9999</v>
      </c>
      <c r="HU364">
        <v>9999</v>
      </c>
      <c r="HV364">
        <v>9999</v>
      </c>
      <c r="HW364">
        <v>937.7</v>
      </c>
      <c r="HX364">
        <v>1.86416</v>
      </c>
      <c r="HY364">
        <v>1.86011</v>
      </c>
      <c r="HZ364">
        <v>1.85837</v>
      </c>
      <c r="IA364">
        <v>1.85987</v>
      </c>
      <c r="IB364">
        <v>1.85989</v>
      </c>
      <c r="IC364">
        <v>1.85823</v>
      </c>
      <c r="ID364">
        <v>1.85732</v>
      </c>
      <c r="IE364">
        <v>1.85233</v>
      </c>
      <c r="IF364">
        <v>0</v>
      </c>
      <c r="IG364">
        <v>0</v>
      </c>
      <c r="IH364">
        <v>0</v>
      </c>
      <c r="II364">
        <v>0</v>
      </c>
      <c r="IJ364" t="s">
        <v>433</v>
      </c>
      <c r="IK364" t="s">
        <v>434</v>
      </c>
      <c r="IL364" t="s">
        <v>435</v>
      </c>
      <c r="IM364" t="s">
        <v>435</v>
      </c>
      <c r="IN364" t="s">
        <v>435</v>
      </c>
      <c r="IO364" t="s">
        <v>435</v>
      </c>
      <c r="IP364">
        <v>0</v>
      </c>
      <c r="IQ364">
        <v>100</v>
      </c>
      <c r="IR364">
        <v>100</v>
      </c>
      <c r="IS364">
        <v>-0.902</v>
      </c>
      <c r="IT364">
        <v>0.295</v>
      </c>
      <c r="IU364">
        <v>-0.3228139330668147</v>
      </c>
      <c r="IV364">
        <v>-0.001399286051689175</v>
      </c>
      <c r="IW364">
        <v>1.297619083215453E-06</v>
      </c>
      <c r="IX364">
        <v>-4.997941095464379E-10</v>
      </c>
      <c r="IY364">
        <v>-0.005634625857734406</v>
      </c>
      <c r="IZ364">
        <v>-0.003512179546530375</v>
      </c>
      <c r="JA364">
        <v>0.0008073039280847738</v>
      </c>
      <c r="JB364">
        <v>-5.485301315548657E-06</v>
      </c>
      <c r="JC364">
        <v>2</v>
      </c>
      <c r="JD364">
        <v>1997</v>
      </c>
      <c r="JE364">
        <v>1</v>
      </c>
      <c r="JF364">
        <v>25</v>
      </c>
      <c r="JG364">
        <v>992.2</v>
      </c>
      <c r="JH364">
        <v>992.3</v>
      </c>
      <c r="JI364">
        <v>2.24976</v>
      </c>
      <c r="JJ364">
        <v>2.62817</v>
      </c>
      <c r="JK364">
        <v>1.49658</v>
      </c>
      <c r="JL364">
        <v>2.3938</v>
      </c>
      <c r="JM364">
        <v>1.54907</v>
      </c>
      <c r="JN364">
        <v>2.34619</v>
      </c>
      <c r="JO364">
        <v>34.5092</v>
      </c>
      <c r="JP364">
        <v>24.1926</v>
      </c>
      <c r="JQ364">
        <v>18</v>
      </c>
      <c r="JR364">
        <v>488.567</v>
      </c>
      <c r="JS364">
        <v>533.304</v>
      </c>
      <c r="JT364">
        <v>24.9431</v>
      </c>
      <c r="JU364">
        <v>25.1854</v>
      </c>
      <c r="JV364">
        <v>29.9999</v>
      </c>
      <c r="JW364">
        <v>25.2989</v>
      </c>
      <c r="JX364">
        <v>25.2577</v>
      </c>
      <c r="JY364">
        <v>45.2497</v>
      </c>
      <c r="JZ364">
        <v>0</v>
      </c>
      <c r="KA364">
        <v>100</v>
      </c>
      <c r="KB364">
        <v>24.9528</v>
      </c>
      <c r="KC364">
        <v>974.75</v>
      </c>
      <c r="KD364">
        <v>24.2935</v>
      </c>
      <c r="KE364">
        <v>100.621</v>
      </c>
      <c r="KF364">
        <v>101.014</v>
      </c>
    </row>
    <row r="365" spans="1:292">
      <c r="A365">
        <v>347</v>
      </c>
      <c r="B365">
        <v>1679515978</v>
      </c>
      <c r="C365">
        <v>7390.5</v>
      </c>
      <c r="D365" t="s">
        <v>1128</v>
      </c>
      <c r="E365" t="s">
        <v>1129</v>
      </c>
      <c r="F365">
        <v>5</v>
      </c>
      <c r="G365" t="s">
        <v>821</v>
      </c>
      <c r="H365">
        <v>1679515970.5</v>
      </c>
      <c r="I365">
        <f>(J365)/1000</f>
        <v>0</v>
      </c>
      <c r="J365">
        <f>IF(DO365, AM365, AG365)</f>
        <v>0</v>
      </c>
      <c r="K365">
        <f>IF(DO365, AH365, AF365)</f>
        <v>0</v>
      </c>
      <c r="L365">
        <f>DQ365 - IF(AT365&gt;1, K365*DK365*100.0/(AV365*EE365), 0)</f>
        <v>0</v>
      </c>
      <c r="M365">
        <f>((S365-I365/2)*L365-K365)/(S365+I365/2)</f>
        <v>0</v>
      </c>
      <c r="N365">
        <f>M365*(DX365+DY365)/1000.0</f>
        <v>0</v>
      </c>
      <c r="O365">
        <f>(DQ365 - IF(AT365&gt;1, K365*DK365*100.0/(AV365*EE365), 0))*(DX365+DY365)/1000.0</f>
        <v>0</v>
      </c>
      <c r="P365">
        <f>2.0/((1/R365-1/Q365)+SIGN(R365)*SQRT((1/R365-1/Q365)*(1/R365-1/Q365) + 4*DL365/((DL365+1)*(DL365+1))*(2*1/R365*1/Q365-1/Q365*1/Q365)))</f>
        <v>0</v>
      </c>
      <c r="Q365">
        <f>IF(LEFT(DM365,1)&lt;&gt;"0",IF(LEFT(DM365,1)="1",3.0,DN365),$D$5+$E$5*(EE365*DX365/($K$5*1000))+$F$5*(EE365*DX365/($K$5*1000))*MAX(MIN(DK365,$J$5),$I$5)*MAX(MIN(DK365,$J$5),$I$5)+$G$5*MAX(MIN(DK365,$J$5),$I$5)*(EE365*DX365/($K$5*1000))+$H$5*(EE365*DX365/($K$5*1000))*(EE365*DX365/($K$5*1000)))</f>
        <v>0</v>
      </c>
      <c r="R365">
        <f>I365*(1000-(1000*0.61365*exp(17.502*V365/(240.97+V365))/(DX365+DY365)+DS365)/2)/(1000*0.61365*exp(17.502*V365/(240.97+V365))/(DX365+DY365)-DS365)</f>
        <v>0</v>
      </c>
      <c r="S365">
        <f>1/((DL365+1)/(P365/1.6)+1/(Q365/1.37)) + DL365/((DL365+1)/(P365/1.6) + DL365/(Q365/1.37))</f>
        <v>0</v>
      </c>
      <c r="T365">
        <f>(DG365*DJ365)</f>
        <v>0</v>
      </c>
      <c r="U365">
        <f>(DZ365+(T365+2*0.95*5.67E-8*(((DZ365+$B$9)+273)^4-(DZ365+273)^4)-44100*I365)/(1.84*29.3*Q365+8*0.95*5.67E-8*(DZ365+273)^3))</f>
        <v>0</v>
      </c>
      <c r="V365">
        <f>($C$9*EA365+$D$9*EB365+$E$9*U365)</f>
        <v>0</v>
      </c>
      <c r="W365">
        <f>0.61365*exp(17.502*V365/(240.97+V365))</f>
        <v>0</v>
      </c>
      <c r="X365">
        <f>(Y365/Z365*100)</f>
        <v>0</v>
      </c>
      <c r="Y365">
        <f>DS365*(DX365+DY365)/1000</f>
        <v>0</v>
      </c>
      <c r="Z365">
        <f>0.61365*exp(17.502*DZ365/(240.97+DZ365))</f>
        <v>0</v>
      </c>
      <c r="AA365">
        <f>(W365-DS365*(DX365+DY365)/1000)</f>
        <v>0</v>
      </c>
      <c r="AB365">
        <f>(-I365*44100)</f>
        <v>0</v>
      </c>
      <c r="AC365">
        <f>2*29.3*Q365*0.92*(DZ365-V365)</f>
        <v>0</v>
      </c>
      <c r="AD365">
        <f>2*0.95*5.67E-8*(((DZ365+$B$9)+273)^4-(V365+273)^4)</f>
        <v>0</v>
      </c>
      <c r="AE365">
        <f>T365+AD365+AB365+AC365</f>
        <v>0</v>
      </c>
      <c r="AF365">
        <f>DW365*AT365*(DR365-DQ365*(1000-AT365*DT365)/(1000-AT365*DS365))/(100*DK365)</f>
        <v>0</v>
      </c>
      <c r="AG365">
        <f>1000*DW365*AT365*(DS365-DT365)/(100*DK365*(1000-AT365*DS365))</f>
        <v>0</v>
      </c>
      <c r="AH365">
        <f>(AI365 - AJ365 - DX365*1E3/(8.314*(DZ365+273.15)) * AL365/DW365 * AK365) * DW365/(100*DK365) * (1000 - DT365)/1000</f>
        <v>0</v>
      </c>
      <c r="AI365">
        <v>980.1346446100665</v>
      </c>
      <c r="AJ365">
        <v>958.6437212121209</v>
      </c>
      <c r="AK365">
        <v>3.428668695806761</v>
      </c>
      <c r="AL365">
        <v>67.30913549146528</v>
      </c>
      <c r="AM365">
        <f>(AO365 - AN365 + DX365*1E3/(8.314*(DZ365+273.15)) * AQ365/DW365 * AP365) * DW365/(100*DK365) * 1000/(1000 - AO365)</f>
        <v>0</v>
      </c>
      <c r="AN365">
        <v>23.83855554760516</v>
      </c>
      <c r="AO365">
        <v>24.12346363636363</v>
      </c>
      <c r="AP365">
        <v>-3.377872653170695E-06</v>
      </c>
      <c r="AQ365">
        <v>94.11788988098148</v>
      </c>
      <c r="AR365">
        <v>0</v>
      </c>
      <c r="AS365">
        <v>0</v>
      </c>
      <c r="AT365">
        <f>IF(AR365*$H$15&gt;=AV365,1.0,(AV365/(AV365-AR365*$H$15)))</f>
        <v>0</v>
      </c>
      <c r="AU365">
        <f>(AT365-1)*100</f>
        <v>0</v>
      </c>
      <c r="AV365">
        <f>MAX(0,($B$15+$C$15*EE365)/(1+$D$15*EE365)*DX365/(DZ365+273)*$E$15)</f>
        <v>0</v>
      </c>
      <c r="AW365" t="s">
        <v>429</v>
      </c>
      <c r="AX365" t="s">
        <v>429</v>
      </c>
      <c r="AY365">
        <v>0</v>
      </c>
      <c r="AZ365">
        <v>0</v>
      </c>
      <c r="BA365">
        <f>1-AY365/AZ365</f>
        <v>0</v>
      </c>
      <c r="BB365">
        <v>0</v>
      </c>
      <c r="BC365" t="s">
        <v>429</v>
      </c>
      <c r="BD365" t="s">
        <v>429</v>
      </c>
      <c r="BE365">
        <v>0</v>
      </c>
      <c r="BF365">
        <v>0</v>
      </c>
      <c r="BG365">
        <f>1-BE365/BF365</f>
        <v>0</v>
      </c>
      <c r="BH365">
        <v>0.5</v>
      </c>
      <c r="BI365">
        <f>DH365</f>
        <v>0</v>
      </c>
      <c r="BJ365">
        <f>K365</f>
        <v>0</v>
      </c>
      <c r="BK365">
        <f>BG365*BH365*BI365</f>
        <v>0</v>
      </c>
      <c r="BL365">
        <f>(BJ365-BB365)/BI365</f>
        <v>0</v>
      </c>
      <c r="BM365">
        <f>(AZ365-BF365)/BF365</f>
        <v>0</v>
      </c>
      <c r="BN365">
        <f>AY365/(BA365+AY365/BF365)</f>
        <v>0</v>
      </c>
      <c r="BO365" t="s">
        <v>429</v>
      </c>
      <c r="BP365">
        <v>0</v>
      </c>
      <c r="BQ365">
        <f>IF(BP365&lt;&gt;0, BP365, BN365)</f>
        <v>0</v>
      </c>
      <c r="BR365">
        <f>1-BQ365/BF365</f>
        <v>0</v>
      </c>
      <c r="BS365">
        <f>(BF365-BE365)/(BF365-BQ365)</f>
        <v>0</v>
      </c>
      <c r="BT365">
        <f>(AZ365-BF365)/(AZ365-BQ365)</f>
        <v>0</v>
      </c>
      <c r="BU365">
        <f>(BF365-BE365)/(BF365-AY365)</f>
        <v>0</v>
      </c>
      <c r="BV365">
        <f>(AZ365-BF365)/(AZ365-AY365)</f>
        <v>0</v>
      </c>
      <c r="BW365">
        <f>(BS365*BQ365/BE365)</f>
        <v>0</v>
      </c>
      <c r="BX365">
        <f>(1-BW365)</f>
        <v>0</v>
      </c>
      <c r="DG365">
        <f>$B$13*EF365+$C$13*EG365+$F$13*ER365*(1-EU365)</f>
        <v>0</v>
      </c>
      <c r="DH365">
        <f>DG365*DI365</f>
        <v>0</v>
      </c>
      <c r="DI365">
        <f>($B$13*$D$11+$C$13*$D$11+$F$13*((FE365+EW365)/MAX(FE365+EW365+FF365, 0.1)*$I$11+FF365/MAX(FE365+EW365+FF365, 0.1)*$J$11))/($B$13+$C$13+$F$13)</f>
        <v>0</v>
      </c>
      <c r="DJ365">
        <f>($B$13*$K$11+$C$13*$K$11+$F$13*((FE365+EW365)/MAX(FE365+EW365+FF365, 0.1)*$P$11+FF365/MAX(FE365+EW365+FF365, 0.1)*$Q$11))/($B$13+$C$13+$F$13)</f>
        <v>0</v>
      </c>
      <c r="DK365">
        <v>2.18</v>
      </c>
      <c r="DL365">
        <v>0.5</v>
      </c>
      <c r="DM365" t="s">
        <v>430</v>
      </c>
      <c r="DN365">
        <v>2</v>
      </c>
      <c r="DO365" t="b">
        <v>1</v>
      </c>
      <c r="DP365">
        <v>1679515970.5</v>
      </c>
      <c r="DQ365">
        <v>912.0745555555555</v>
      </c>
      <c r="DR365">
        <v>942.174111111111</v>
      </c>
      <c r="DS365">
        <v>24.13264074074074</v>
      </c>
      <c r="DT365">
        <v>23.84175555555555</v>
      </c>
      <c r="DU365">
        <v>912.9735555555555</v>
      </c>
      <c r="DV365">
        <v>23.83755925925926</v>
      </c>
      <c r="DW365">
        <v>499.9916666666667</v>
      </c>
      <c r="DX365">
        <v>89.83928518518518</v>
      </c>
      <c r="DY365">
        <v>0.09991512222222222</v>
      </c>
      <c r="DZ365">
        <v>26.34855185185186</v>
      </c>
      <c r="EA365">
        <v>27.48001481481481</v>
      </c>
      <c r="EB365">
        <v>999.9000000000001</v>
      </c>
      <c r="EC365">
        <v>0</v>
      </c>
      <c r="ED365">
        <v>0</v>
      </c>
      <c r="EE365">
        <v>10012.8037037037</v>
      </c>
      <c r="EF365">
        <v>0</v>
      </c>
      <c r="EG365">
        <v>12.48683333333333</v>
      </c>
      <c r="EH365">
        <v>-30.09958518518519</v>
      </c>
      <c r="EI365">
        <v>934.6294814814813</v>
      </c>
      <c r="EJ365">
        <v>965.1857777777776</v>
      </c>
      <c r="EK365">
        <v>0.2908754814814815</v>
      </c>
      <c r="EL365">
        <v>942.174111111111</v>
      </c>
      <c r="EM365">
        <v>23.84175555555555</v>
      </c>
      <c r="EN365">
        <v>2.16805962962963</v>
      </c>
      <c r="EO365">
        <v>2.141926666666667</v>
      </c>
      <c r="EP365">
        <v>18.72822592592593</v>
      </c>
      <c r="EQ365">
        <v>18.53444814814815</v>
      </c>
      <c r="ER365">
        <v>1999.981851851852</v>
      </c>
      <c r="ES365">
        <v>0.9800017777777777</v>
      </c>
      <c r="ET365">
        <v>0.01999848148148149</v>
      </c>
      <c r="EU365">
        <v>0</v>
      </c>
      <c r="EV365">
        <v>190.0175185185185</v>
      </c>
      <c r="EW365">
        <v>5.00078</v>
      </c>
      <c r="EX365">
        <v>3776.037407407407</v>
      </c>
      <c r="EY365">
        <v>16379.49259259259</v>
      </c>
      <c r="EZ365">
        <v>38.49507407407408</v>
      </c>
      <c r="FA365">
        <v>39.2937037037037</v>
      </c>
      <c r="FB365">
        <v>39.47429629629629</v>
      </c>
      <c r="FC365">
        <v>38.70103703703703</v>
      </c>
      <c r="FD365">
        <v>39.74507407407408</v>
      </c>
      <c r="FE365">
        <v>1955.081851851852</v>
      </c>
      <c r="FF365">
        <v>39.9</v>
      </c>
      <c r="FG365">
        <v>0</v>
      </c>
      <c r="FH365">
        <v>1679515960.6</v>
      </c>
      <c r="FI365">
        <v>0</v>
      </c>
      <c r="FJ365">
        <v>190.0570769230769</v>
      </c>
      <c r="FK365">
        <v>0.7522735344984129</v>
      </c>
      <c r="FL365">
        <v>-5.044444440377567</v>
      </c>
      <c r="FM365">
        <v>3776.025</v>
      </c>
      <c r="FN365">
        <v>15</v>
      </c>
      <c r="FO365">
        <v>0</v>
      </c>
      <c r="FP365" t="s">
        <v>431</v>
      </c>
      <c r="FQ365">
        <v>1679456443.1</v>
      </c>
      <c r="FR365">
        <v>1679456433.1</v>
      </c>
      <c r="FS365">
        <v>0</v>
      </c>
      <c r="FT365">
        <v>-0.109</v>
      </c>
      <c r="FU365">
        <v>0.019</v>
      </c>
      <c r="FV365">
        <v>-0.823</v>
      </c>
      <c r="FW365">
        <v>0.271</v>
      </c>
      <c r="FX365">
        <v>420</v>
      </c>
      <c r="FY365">
        <v>24</v>
      </c>
      <c r="FZ365">
        <v>0.71</v>
      </c>
      <c r="GA365">
        <v>0.25</v>
      </c>
      <c r="GB365">
        <v>-30.089035</v>
      </c>
      <c r="GC365">
        <v>-0.3891872420261603</v>
      </c>
      <c r="GD365">
        <v>0.08477101376649922</v>
      </c>
      <c r="GE365">
        <v>0</v>
      </c>
      <c r="GF365">
        <v>0.293999625</v>
      </c>
      <c r="GG365">
        <v>-0.0570267129455916</v>
      </c>
      <c r="GH365">
        <v>0.005557825688556179</v>
      </c>
      <c r="GI365">
        <v>1</v>
      </c>
      <c r="GJ365">
        <v>1</v>
      </c>
      <c r="GK365">
        <v>2</v>
      </c>
      <c r="GL365" t="s">
        <v>432</v>
      </c>
      <c r="GM365">
        <v>3.10475</v>
      </c>
      <c r="GN365">
        <v>2.73559</v>
      </c>
      <c r="GO365">
        <v>0.154428</v>
      </c>
      <c r="GP365">
        <v>0.157604</v>
      </c>
      <c r="GQ365">
        <v>0.108473</v>
      </c>
      <c r="GR365">
        <v>0.108931</v>
      </c>
      <c r="GS365">
        <v>21803.7</v>
      </c>
      <c r="GT365">
        <v>21446.5</v>
      </c>
      <c r="GU365">
        <v>26320.6</v>
      </c>
      <c r="GV365">
        <v>25783.6</v>
      </c>
      <c r="GW365">
        <v>37665.2</v>
      </c>
      <c r="GX365">
        <v>35056.3</v>
      </c>
      <c r="GY365">
        <v>46055.4</v>
      </c>
      <c r="GZ365">
        <v>42578.4</v>
      </c>
      <c r="HA365">
        <v>1.92927</v>
      </c>
      <c r="HB365">
        <v>1.97922</v>
      </c>
      <c r="HC365">
        <v>0.135582</v>
      </c>
      <c r="HD365">
        <v>0</v>
      </c>
      <c r="HE365">
        <v>25.248</v>
      </c>
      <c r="HF365">
        <v>999.9</v>
      </c>
      <c r="HG365">
        <v>54.5</v>
      </c>
      <c r="HH365">
        <v>29.3</v>
      </c>
      <c r="HI365">
        <v>24.8248</v>
      </c>
      <c r="HJ365">
        <v>60.8771</v>
      </c>
      <c r="HK365">
        <v>25.2524</v>
      </c>
      <c r="HL365">
        <v>1</v>
      </c>
      <c r="HM365">
        <v>-0.171784</v>
      </c>
      <c r="HN365">
        <v>-0.152756</v>
      </c>
      <c r="HO365">
        <v>20.2754</v>
      </c>
      <c r="HP365">
        <v>5.21609</v>
      </c>
      <c r="HQ365">
        <v>11.9791</v>
      </c>
      <c r="HR365">
        <v>4.9648</v>
      </c>
      <c r="HS365">
        <v>3.274</v>
      </c>
      <c r="HT365">
        <v>9999</v>
      </c>
      <c r="HU365">
        <v>9999</v>
      </c>
      <c r="HV365">
        <v>9999</v>
      </c>
      <c r="HW365">
        <v>937.7</v>
      </c>
      <c r="HX365">
        <v>1.86417</v>
      </c>
      <c r="HY365">
        <v>1.86013</v>
      </c>
      <c r="HZ365">
        <v>1.85836</v>
      </c>
      <c r="IA365">
        <v>1.85987</v>
      </c>
      <c r="IB365">
        <v>1.85989</v>
      </c>
      <c r="IC365">
        <v>1.85825</v>
      </c>
      <c r="ID365">
        <v>1.85731</v>
      </c>
      <c r="IE365">
        <v>1.85234</v>
      </c>
      <c r="IF365">
        <v>0</v>
      </c>
      <c r="IG365">
        <v>0</v>
      </c>
      <c r="IH365">
        <v>0</v>
      </c>
      <c r="II365">
        <v>0</v>
      </c>
      <c r="IJ365" t="s">
        <v>433</v>
      </c>
      <c r="IK365" t="s">
        <v>434</v>
      </c>
      <c r="IL365" t="s">
        <v>435</v>
      </c>
      <c r="IM365" t="s">
        <v>435</v>
      </c>
      <c r="IN365" t="s">
        <v>435</v>
      </c>
      <c r="IO365" t="s">
        <v>435</v>
      </c>
      <c r="IP365">
        <v>0</v>
      </c>
      <c r="IQ365">
        <v>100</v>
      </c>
      <c r="IR365">
        <v>100</v>
      </c>
      <c r="IS365">
        <v>-0.907</v>
      </c>
      <c r="IT365">
        <v>0.2948</v>
      </c>
      <c r="IU365">
        <v>-0.3228139330668147</v>
      </c>
      <c r="IV365">
        <v>-0.001399286051689175</v>
      </c>
      <c r="IW365">
        <v>1.297619083215453E-06</v>
      </c>
      <c r="IX365">
        <v>-4.997941095464379E-10</v>
      </c>
      <c r="IY365">
        <v>-0.005634625857734406</v>
      </c>
      <c r="IZ365">
        <v>-0.003512179546530375</v>
      </c>
      <c r="JA365">
        <v>0.0008073039280847738</v>
      </c>
      <c r="JB365">
        <v>-5.485301315548657E-06</v>
      </c>
      <c r="JC365">
        <v>2</v>
      </c>
      <c r="JD365">
        <v>1997</v>
      </c>
      <c r="JE365">
        <v>1</v>
      </c>
      <c r="JF365">
        <v>25</v>
      </c>
      <c r="JG365">
        <v>992.2</v>
      </c>
      <c r="JH365">
        <v>992.4</v>
      </c>
      <c r="JI365">
        <v>2.28271</v>
      </c>
      <c r="JJ365">
        <v>2.61841</v>
      </c>
      <c r="JK365">
        <v>1.49658</v>
      </c>
      <c r="JL365">
        <v>2.39258</v>
      </c>
      <c r="JM365">
        <v>1.54907</v>
      </c>
      <c r="JN365">
        <v>2.44263</v>
      </c>
      <c r="JO365">
        <v>34.5321</v>
      </c>
      <c r="JP365">
        <v>24.2013</v>
      </c>
      <c r="JQ365">
        <v>18</v>
      </c>
      <c r="JR365">
        <v>488.465</v>
      </c>
      <c r="JS365">
        <v>533.434</v>
      </c>
      <c r="JT365">
        <v>24.9541</v>
      </c>
      <c r="JU365">
        <v>25.185</v>
      </c>
      <c r="JV365">
        <v>30</v>
      </c>
      <c r="JW365">
        <v>25.2988</v>
      </c>
      <c r="JX365">
        <v>25.2569</v>
      </c>
      <c r="JY365">
        <v>45.8474</v>
      </c>
      <c r="JZ365">
        <v>0</v>
      </c>
      <c r="KA365">
        <v>100</v>
      </c>
      <c r="KB365">
        <v>24.9672</v>
      </c>
      <c r="KC365">
        <v>988.114</v>
      </c>
      <c r="KD365">
        <v>24.2935</v>
      </c>
      <c r="KE365">
        <v>100.622</v>
      </c>
      <c r="KF365">
        <v>101.015</v>
      </c>
    </row>
    <row r="366" spans="1:292">
      <c r="A366">
        <v>348</v>
      </c>
      <c r="B366">
        <v>1679515983</v>
      </c>
      <c r="C366">
        <v>7395.5</v>
      </c>
      <c r="D366" t="s">
        <v>1130</v>
      </c>
      <c r="E366" t="s">
        <v>1131</v>
      </c>
      <c r="F366">
        <v>5</v>
      </c>
      <c r="G366" t="s">
        <v>821</v>
      </c>
      <c r="H366">
        <v>1679515975.214286</v>
      </c>
      <c r="I366">
        <f>(J366)/1000</f>
        <v>0</v>
      </c>
      <c r="J366">
        <f>IF(DO366, AM366, AG366)</f>
        <v>0</v>
      </c>
      <c r="K366">
        <f>IF(DO366, AH366, AF366)</f>
        <v>0</v>
      </c>
      <c r="L366">
        <f>DQ366 - IF(AT366&gt;1, K366*DK366*100.0/(AV366*EE366), 0)</f>
        <v>0</v>
      </c>
      <c r="M366">
        <f>((S366-I366/2)*L366-K366)/(S366+I366/2)</f>
        <v>0</v>
      </c>
      <c r="N366">
        <f>M366*(DX366+DY366)/1000.0</f>
        <v>0</v>
      </c>
      <c r="O366">
        <f>(DQ366 - IF(AT366&gt;1, K366*DK366*100.0/(AV366*EE366), 0))*(DX366+DY366)/1000.0</f>
        <v>0</v>
      </c>
      <c r="P366">
        <f>2.0/((1/R366-1/Q366)+SIGN(R366)*SQRT((1/R366-1/Q366)*(1/R366-1/Q366) + 4*DL366/((DL366+1)*(DL366+1))*(2*1/R366*1/Q366-1/Q366*1/Q366)))</f>
        <v>0</v>
      </c>
      <c r="Q366">
        <f>IF(LEFT(DM366,1)&lt;&gt;"0",IF(LEFT(DM366,1)="1",3.0,DN366),$D$5+$E$5*(EE366*DX366/($K$5*1000))+$F$5*(EE366*DX366/($K$5*1000))*MAX(MIN(DK366,$J$5),$I$5)*MAX(MIN(DK366,$J$5),$I$5)+$G$5*MAX(MIN(DK366,$J$5),$I$5)*(EE366*DX366/($K$5*1000))+$H$5*(EE366*DX366/($K$5*1000))*(EE366*DX366/($K$5*1000)))</f>
        <v>0</v>
      </c>
      <c r="R366">
        <f>I366*(1000-(1000*0.61365*exp(17.502*V366/(240.97+V366))/(DX366+DY366)+DS366)/2)/(1000*0.61365*exp(17.502*V366/(240.97+V366))/(DX366+DY366)-DS366)</f>
        <v>0</v>
      </c>
      <c r="S366">
        <f>1/((DL366+1)/(P366/1.6)+1/(Q366/1.37)) + DL366/((DL366+1)/(P366/1.6) + DL366/(Q366/1.37))</f>
        <v>0</v>
      </c>
      <c r="T366">
        <f>(DG366*DJ366)</f>
        <v>0</v>
      </c>
      <c r="U366">
        <f>(DZ366+(T366+2*0.95*5.67E-8*(((DZ366+$B$9)+273)^4-(DZ366+273)^4)-44100*I366)/(1.84*29.3*Q366+8*0.95*5.67E-8*(DZ366+273)^3))</f>
        <v>0</v>
      </c>
      <c r="V366">
        <f>($C$9*EA366+$D$9*EB366+$E$9*U366)</f>
        <v>0</v>
      </c>
      <c r="W366">
        <f>0.61365*exp(17.502*V366/(240.97+V366))</f>
        <v>0</v>
      </c>
      <c r="X366">
        <f>(Y366/Z366*100)</f>
        <v>0</v>
      </c>
      <c r="Y366">
        <f>DS366*(DX366+DY366)/1000</f>
        <v>0</v>
      </c>
      <c r="Z366">
        <f>0.61365*exp(17.502*DZ366/(240.97+DZ366))</f>
        <v>0</v>
      </c>
      <c r="AA366">
        <f>(W366-DS366*(DX366+DY366)/1000)</f>
        <v>0</v>
      </c>
      <c r="AB366">
        <f>(-I366*44100)</f>
        <v>0</v>
      </c>
      <c r="AC366">
        <f>2*29.3*Q366*0.92*(DZ366-V366)</f>
        <v>0</v>
      </c>
      <c r="AD366">
        <f>2*0.95*5.67E-8*(((DZ366+$B$9)+273)^4-(V366+273)^4)</f>
        <v>0</v>
      </c>
      <c r="AE366">
        <f>T366+AD366+AB366+AC366</f>
        <v>0</v>
      </c>
      <c r="AF366">
        <f>DW366*AT366*(DR366-DQ366*(1000-AT366*DT366)/(1000-AT366*DS366))/(100*DK366)</f>
        <v>0</v>
      </c>
      <c r="AG366">
        <f>1000*DW366*AT366*(DS366-DT366)/(100*DK366*(1000-AT366*DS366))</f>
        <v>0</v>
      </c>
      <c r="AH366">
        <f>(AI366 - AJ366 - DX366*1E3/(8.314*(DZ366+273.15)) * AL366/DW366 * AK366) * DW366/(100*DK366) * (1000 - DT366)/1000</f>
        <v>0</v>
      </c>
      <c r="AI366">
        <v>997.1666422652305</v>
      </c>
      <c r="AJ366">
        <v>975.8354606060601</v>
      </c>
      <c r="AK366">
        <v>3.425668835810572</v>
      </c>
      <c r="AL366">
        <v>67.30913549146528</v>
      </c>
      <c r="AM366">
        <f>(AO366 - AN366 + DX366*1E3/(8.314*(DZ366+273.15)) * AQ366/DW366 * AP366) * DW366/(100*DK366) * 1000/(1000 - AO366)</f>
        <v>0</v>
      </c>
      <c r="AN366">
        <v>23.83720819439276</v>
      </c>
      <c r="AO366">
        <v>24.11645818181818</v>
      </c>
      <c r="AP366">
        <v>-4.664299625477789E-06</v>
      </c>
      <c r="AQ366">
        <v>94.11788988098148</v>
      </c>
      <c r="AR366">
        <v>0</v>
      </c>
      <c r="AS366">
        <v>0</v>
      </c>
      <c r="AT366">
        <f>IF(AR366*$H$15&gt;=AV366,1.0,(AV366/(AV366-AR366*$H$15)))</f>
        <v>0</v>
      </c>
      <c r="AU366">
        <f>(AT366-1)*100</f>
        <v>0</v>
      </c>
      <c r="AV366">
        <f>MAX(0,($B$15+$C$15*EE366)/(1+$D$15*EE366)*DX366/(DZ366+273)*$E$15)</f>
        <v>0</v>
      </c>
      <c r="AW366" t="s">
        <v>429</v>
      </c>
      <c r="AX366" t="s">
        <v>429</v>
      </c>
      <c r="AY366">
        <v>0</v>
      </c>
      <c r="AZ366">
        <v>0</v>
      </c>
      <c r="BA366">
        <f>1-AY366/AZ366</f>
        <v>0</v>
      </c>
      <c r="BB366">
        <v>0</v>
      </c>
      <c r="BC366" t="s">
        <v>429</v>
      </c>
      <c r="BD366" t="s">
        <v>429</v>
      </c>
      <c r="BE366">
        <v>0</v>
      </c>
      <c r="BF366">
        <v>0</v>
      </c>
      <c r="BG366">
        <f>1-BE366/BF366</f>
        <v>0</v>
      </c>
      <c r="BH366">
        <v>0.5</v>
      </c>
      <c r="BI366">
        <f>DH366</f>
        <v>0</v>
      </c>
      <c r="BJ366">
        <f>K366</f>
        <v>0</v>
      </c>
      <c r="BK366">
        <f>BG366*BH366*BI366</f>
        <v>0</v>
      </c>
      <c r="BL366">
        <f>(BJ366-BB366)/BI366</f>
        <v>0</v>
      </c>
      <c r="BM366">
        <f>(AZ366-BF366)/BF366</f>
        <v>0</v>
      </c>
      <c r="BN366">
        <f>AY366/(BA366+AY366/BF366)</f>
        <v>0</v>
      </c>
      <c r="BO366" t="s">
        <v>429</v>
      </c>
      <c r="BP366">
        <v>0</v>
      </c>
      <c r="BQ366">
        <f>IF(BP366&lt;&gt;0, BP366, BN366)</f>
        <v>0</v>
      </c>
      <c r="BR366">
        <f>1-BQ366/BF366</f>
        <v>0</v>
      </c>
      <c r="BS366">
        <f>(BF366-BE366)/(BF366-BQ366)</f>
        <v>0</v>
      </c>
      <c r="BT366">
        <f>(AZ366-BF366)/(AZ366-BQ366)</f>
        <v>0</v>
      </c>
      <c r="BU366">
        <f>(BF366-BE366)/(BF366-AY366)</f>
        <v>0</v>
      </c>
      <c r="BV366">
        <f>(AZ366-BF366)/(AZ366-AY366)</f>
        <v>0</v>
      </c>
      <c r="BW366">
        <f>(BS366*BQ366/BE366)</f>
        <v>0</v>
      </c>
      <c r="BX366">
        <f>(1-BW366)</f>
        <v>0</v>
      </c>
      <c r="DG366">
        <f>$B$13*EF366+$C$13*EG366+$F$13*ER366*(1-EU366)</f>
        <v>0</v>
      </c>
      <c r="DH366">
        <f>DG366*DI366</f>
        <v>0</v>
      </c>
      <c r="DI366">
        <f>($B$13*$D$11+$C$13*$D$11+$F$13*((FE366+EW366)/MAX(FE366+EW366+FF366, 0.1)*$I$11+FF366/MAX(FE366+EW366+FF366, 0.1)*$J$11))/($B$13+$C$13+$F$13)</f>
        <v>0</v>
      </c>
      <c r="DJ366">
        <f>($B$13*$K$11+$C$13*$K$11+$F$13*((FE366+EW366)/MAX(FE366+EW366+FF366, 0.1)*$P$11+FF366/MAX(FE366+EW366+FF366, 0.1)*$Q$11))/($B$13+$C$13+$F$13)</f>
        <v>0</v>
      </c>
      <c r="DK366">
        <v>2.18</v>
      </c>
      <c r="DL366">
        <v>0.5</v>
      </c>
      <c r="DM366" t="s">
        <v>430</v>
      </c>
      <c r="DN366">
        <v>2</v>
      </c>
      <c r="DO366" t="b">
        <v>1</v>
      </c>
      <c r="DP366">
        <v>1679515975.214286</v>
      </c>
      <c r="DQ366">
        <v>927.8727499999998</v>
      </c>
      <c r="DR366">
        <v>957.9672499999999</v>
      </c>
      <c r="DS366">
        <v>24.12598928571429</v>
      </c>
      <c r="DT366">
        <v>23.83932857142857</v>
      </c>
      <c r="DU366">
        <v>928.77625</v>
      </c>
      <c r="DV366">
        <v>23.831075</v>
      </c>
      <c r="DW366">
        <v>499.99175</v>
      </c>
      <c r="DX366">
        <v>89.83859642857144</v>
      </c>
      <c r="DY366">
        <v>0.09999879642857142</v>
      </c>
      <c r="DZ366">
        <v>26.34796785714286</v>
      </c>
      <c r="EA366">
        <v>27.48013214285714</v>
      </c>
      <c r="EB366">
        <v>999.9000000000002</v>
      </c>
      <c r="EC366">
        <v>0</v>
      </c>
      <c r="ED366">
        <v>0</v>
      </c>
      <c r="EE366">
        <v>10013.72142857143</v>
      </c>
      <c r="EF366">
        <v>0</v>
      </c>
      <c r="EG366">
        <v>12.4862</v>
      </c>
      <c r="EH366">
        <v>-30.09445</v>
      </c>
      <c r="EI366">
        <v>950.8118928571429</v>
      </c>
      <c r="EJ366">
        <v>981.3622142857142</v>
      </c>
      <c r="EK366">
        <v>0.286652</v>
      </c>
      <c r="EL366">
        <v>957.9672499999999</v>
      </c>
      <c r="EM366">
        <v>23.83932857142857</v>
      </c>
      <c r="EN366">
        <v>2.167444642857143</v>
      </c>
      <c r="EO366">
        <v>2.141691428571428</v>
      </c>
      <c r="EP366">
        <v>18.72369285714286</v>
      </c>
      <c r="EQ366">
        <v>18.53270357142857</v>
      </c>
      <c r="ER366">
        <v>1999.993571428572</v>
      </c>
      <c r="ES366">
        <v>0.9800017500000001</v>
      </c>
      <c r="ET366">
        <v>0.01999851785714286</v>
      </c>
      <c r="EU366">
        <v>0</v>
      </c>
      <c r="EV366">
        <v>190.0816428571429</v>
      </c>
      <c r="EW366">
        <v>5.00078</v>
      </c>
      <c r="EX366">
        <v>3775.583928571428</v>
      </c>
      <c r="EY366">
        <v>16379.58928571428</v>
      </c>
      <c r="EZ366">
        <v>38.45724999999999</v>
      </c>
      <c r="FA366">
        <v>39.26767857142857</v>
      </c>
      <c r="FB366">
        <v>39.41042857142856</v>
      </c>
      <c r="FC366">
        <v>38.66935714285713</v>
      </c>
      <c r="FD366">
        <v>39.71174999999999</v>
      </c>
      <c r="FE366">
        <v>1955.093571428572</v>
      </c>
      <c r="FF366">
        <v>39.9</v>
      </c>
      <c r="FG366">
        <v>0</v>
      </c>
      <c r="FH366">
        <v>1679515965.4</v>
      </c>
      <c r="FI366">
        <v>0</v>
      </c>
      <c r="FJ366">
        <v>190.1158461538461</v>
      </c>
      <c r="FK366">
        <v>0.7681367801185082</v>
      </c>
      <c r="FL366">
        <v>-4.511794873026585</v>
      </c>
      <c r="FM366">
        <v>3775.568076923077</v>
      </c>
      <c r="FN366">
        <v>15</v>
      </c>
      <c r="FO366">
        <v>0</v>
      </c>
      <c r="FP366" t="s">
        <v>431</v>
      </c>
      <c r="FQ366">
        <v>1679456443.1</v>
      </c>
      <c r="FR366">
        <v>1679456433.1</v>
      </c>
      <c r="FS366">
        <v>0</v>
      </c>
      <c r="FT366">
        <v>-0.109</v>
      </c>
      <c r="FU366">
        <v>0.019</v>
      </c>
      <c r="FV366">
        <v>-0.823</v>
      </c>
      <c r="FW366">
        <v>0.271</v>
      </c>
      <c r="FX366">
        <v>420</v>
      </c>
      <c r="FY366">
        <v>24</v>
      </c>
      <c r="FZ366">
        <v>0.71</v>
      </c>
      <c r="GA366">
        <v>0.25</v>
      </c>
      <c r="GB366">
        <v>-30.09257073170732</v>
      </c>
      <c r="GC366">
        <v>-0.20530452961677</v>
      </c>
      <c r="GD366">
        <v>0.08422884114097981</v>
      </c>
      <c r="GE366">
        <v>0</v>
      </c>
      <c r="GF366">
        <v>0.2891276341463415</v>
      </c>
      <c r="GG366">
        <v>-0.05171818118466882</v>
      </c>
      <c r="GH366">
        <v>0.005165664605582774</v>
      </c>
      <c r="GI366">
        <v>1</v>
      </c>
      <c r="GJ366">
        <v>1</v>
      </c>
      <c r="GK366">
        <v>2</v>
      </c>
      <c r="GL366" t="s">
        <v>432</v>
      </c>
      <c r="GM366">
        <v>3.10468</v>
      </c>
      <c r="GN366">
        <v>2.73561</v>
      </c>
      <c r="GO366">
        <v>0.156201</v>
      </c>
      <c r="GP366">
        <v>0.159343</v>
      </c>
      <c r="GQ366">
        <v>0.108451</v>
      </c>
      <c r="GR366">
        <v>0.108929</v>
      </c>
      <c r="GS366">
        <v>21758.1</v>
      </c>
      <c r="GT366">
        <v>21402.2</v>
      </c>
      <c r="GU366">
        <v>26320.7</v>
      </c>
      <c r="GV366">
        <v>25783.5</v>
      </c>
      <c r="GW366">
        <v>37666.3</v>
      </c>
      <c r="GX366">
        <v>35056.8</v>
      </c>
      <c r="GY366">
        <v>46055.3</v>
      </c>
      <c r="GZ366">
        <v>42578.6</v>
      </c>
      <c r="HA366">
        <v>1.9294</v>
      </c>
      <c r="HB366">
        <v>1.97908</v>
      </c>
      <c r="HC366">
        <v>0.136323</v>
      </c>
      <c r="HD366">
        <v>0</v>
      </c>
      <c r="HE366">
        <v>25.248</v>
      </c>
      <c r="HF366">
        <v>999.9</v>
      </c>
      <c r="HG366">
        <v>54.5</v>
      </c>
      <c r="HH366">
        <v>29.3</v>
      </c>
      <c r="HI366">
        <v>24.8252</v>
      </c>
      <c r="HJ366">
        <v>59.9271</v>
      </c>
      <c r="HK366">
        <v>25.4167</v>
      </c>
      <c r="HL366">
        <v>1</v>
      </c>
      <c r="HM366">
        <v>-0.171806</v>
      </c>
      <c r="HN366">
        <v>-0.166844</v>
      </c>
      <c r="HO366">
        <v>20.2752</v>
      </c>
      <c r="HP366">
        <v>5.21639</v>
      </c>
      <c r="HQ366">
        <v>11.9776</v>
      </c>
      <c r="HR366">
        <v>4.96475</v>
      </c>
      <c r="HS366">
        <v>3.27393</v>
      </c>
      <c r="HT366">
        <v>9999</v>
      </c>
      <c r="HU366">
        <v>9999</v>
      </c>
      <c r="HV366">
        <v>9999</v>
      </c>
      <c r="HW366">
        <v>937.7</v>
      </c>
      <c r="HX366">
        <v>1.86417</v>
      </c>
      <c r="HY366">
        <v>1.8601</v>
      </c>
      <c r="HZ366">
        <v>1.85834</v>
      </c>
      <c r="IA366">
        <v>1.85986</v>
      </c>
      <c r="IB366">
        <v>1.85989</v>
      </c>
      <c r="IC366">
        <v>1.85823</v>
      </c>
      <c r="ID366">
        <v>1.8573</v>
      </c>
      <c r="IE366">
        <v>1.8523</v>
      </c>
      <c r="IF366">
        <v>0</v>
      </c>
      <c r="IG366">
        <v>0</v>
      </c>
      <c r="IH366">
        <v>0</v>
      </c>
      <c r="II366">
        <v>0</v>
      </c>
      <c r="IJ366" t="s">
        <v>433</v>
      </c>
      <c r="IK366" t="s">
        <v>434</v>
      </c>
      <c r="IL366" t="s">
        <v>435</v>
      </c>
      <c r="IM366" t="s">
        <v>435</v>
      </c>
      <c r="IN366" t="s">
        <v>435</v>
      </c>
      <c r="IO366" t="s">
        <v>435</v>
      </c>
      <c r="IP366">
        <v>0</v>
      </c>
      <c r="IQ366">
        <v>100</v>
      </c>
      <c r="IR366">
        <v>100</v>
      </c>
      <c r="IS366">
        <v>-0.91</v>
      </c>
      <c r="IT366">
        <v>0.2947</v>
      </c>
      <c r="IU366">
        <v>-0.3228139330668147</v>
      </c>
      <c r="IV366">
        <v>-0.001399286051689175</v>
      </c>
      <c r="IW366">
        <v>1.297619083215453E-06</v>
      </c>
      <c r="IX366">
        <v>-4.997941095464379E-10</v>
      </c>
      <c r="IY366">
        <v>-0.005634625857734406</v>
      </c>
      <c r="IZ366">
        <v>-0.003512179546530375</v>
      </c>
      <c r="JA366">
        <v>0.0008073039280847738</v>
      </c>
      <c r="JB366">
        <v>-5.485301315548657E-06</v>
      </c>
      <c r="JC366">
        <v>2</v>
      </c>
      <c r="JD366">
        <v>1997</v>
      </c>
      <c r="JE366">
        <v>1</v>
      </c>
      <c r="JF366">
        <v>25</v>
      </c>
      <c r="JG366">
        <v>992.3</v>
      </c>
      <c r="JH366">
        <v>992.5</v>
      </c>
      <c r="JI366">
        <v>2.31201</v>
      </c>
      <c r="JJ366">
        <v>2.62207</v>
      </c>
      <c r="JK366">
        <v>1.49658</v>
      </c>
      <c r="JL366">
        <v>2.39258</v>
      </c>
      <c r="JM366">
        <v>1.54907</v>
      </c>
      <c r="JN366">
        <v>2.38403</v>
      </c>
      <c r="JO366">
        <v>34.5321</v>
      </c>
      <c r="JP366">
        <v>24.1926</v>
      </c>
      <c r="JQ366">
        <v>18</v>
      </c>
      <c r="JR366">
        <v>488.522</v>
      </c>
      <c r="JS366">
        <v>533.318</v>
      </c>
      <c r="JT366">
        <v>24.9691</v>
      </c>
      <c r="JU366">
        <v>25.1833</v>
      </c>
      <c r="JV366">
        <v>30</v>
      </c>
      <c r="JW366">
        <v>25.2968</v>
      </c>
      <c r="JX366">
        <v>25.2556</v>
      </c>
      <c r="JY366">
        <v>46.5101</v>
      </c>
      <c r="JZ366">
        <v>0</v>
      </c>
      <c r="KA366">
        <v>100</v>
      </c>
      <c r="KB366">
        <v>24.9844</v>
      </c>
      <c r="KC366">
        <v>1008.2</v>
      </c>
      <c r="KD366">
        <v>24.2935</v>
      </c>
      <c r="KE366">
        <v>100.622</v>
      </c>
      <c r="KF366">
        <v>101.015</v>
      </c>
    </row>
    <row r="367" spans="1:292">
      <c r="A367">
        <v>349</v>
      </c>
      <c r="B367">
        <v>1679515988</v>
      </c>
      <c r="C367">
        <v>7400.5</v>
      </c>
      <c r="D367" t="s">
        <v>1132</v>
      </c>
      <c r="E367" t="s">
        <v>1133</v>
      </c>
      <c r="F367">
        <v>5</v>
      </c>
      <c r="G367" t="s">
        <v>821</v>
      </c>
      <c r="H367">
        <v>1679515980.5</v>
      </c>
      <c r="I367">
        <f>(J367)/1000</f>
        <v>0</v>
      </c>
      <c r="J367">
        <f>IF(DO367, AM367, AG367)</f>
        <v>0</v>
      </c>
      <c r="K367">
        <f>IF(DO367, AH367, AF367)</f>
        <v>0</v>
      </c>
      <c r="L367">
        <f>DQ367 - IF(AT367&gt;1, K367*DK367*100.0/(AV367*EE367), 0)</f>
        <v>0</v>
      </c>
      <c r="M367">
        <f>((S367-I367/2)*L367-K367)/(S367+I367/2)</f>
        <v>0</v>
      </c>
      <c r="N367">
        <f>M367*(DX367+DY367)/1000.0</f>
        <v>0</v>
      </c>
      <c r="O367">
        <f>(DQ367 - IF(AT367&gt;1, K367*DK367*100.0/(AV367*EE367), 0))*(DX367+DY367)/1000.0</f>
        <v>0</v>
      </c>
      <c r="P367">
        <f>2.0/((1/R367-1/Q367)+SIGN(R367)*SQRT((1/R367-1/Q367)*(1/R367-1/Q367) + 4*DL367/((DL367+1)*(DL367+1))*(2*1/R367*1/Q367-1/Q367*1/Q367)))</f>
        <v>0</v>
      </c>
      <c r="Q367">
        <f>IF(LEFT(DM367,1)&lt;&gt;"0",IF(LEFT(DM367,1)="1",3.0,DN367),$D$5+$E$5*(EE367*DX367/($K$5*1000))+$F$5*(EE367*DX367/($K$5*1000))*MAX(MIN(DK367,$J$5),$I$5)*MAX(MIN(DK367,$J$5),$I$5)+$G$5*MAX(MIN(DK367,$J$5),$I$5)*(EE367*DX367/($K$5*1000))+$H$5*(EE367*DX367/($K$5*1000))*(EE367*DX367/($K$5*1000)))</f>
        <v>0</v>
      </c>
      <c r="R367">
        <f>I367*(1000-(1000*0.61365*exp(17.502*V367/(240.97+V367))/(DX367+DY367)+DS367)/2)/(1000*0.61365*exp(17.502*V367/(240.97+V367))/(DX367+DY367)-DS367)</f>
        <v>0</v>
      </c>
      <c r="S367">
        <f>1/((DL367+1)/(P367/1.6)+1/(Q367/1.37)) + DL367/((DL367+1)/(P367/1.6) + DL367/(Q367/1.37))</f>
        <v>0</v>
      </c>
      <c r="T367">
        <f>(DG367*DJ367)</f>
        <v>0</v>
      </c>
      <c r="U367">
        <f>(DZ367+(T367+2*0.95*5.67E-8*(((DZ367+$B$9)+273)^4-(DZ367+273)^4)-44100*I367)/(1.84*29.3*Q367+8*0.95*5.67E-8*(DZ367+273)^3))</f>
        <v>0</v>
      </c>
      <c r="V367">
        <f>($C$9*EA367+$D$9*EB367+$E$9*U367)</f>
        <v>0</v>
      </c>
      <c r="W367">
        <f>0.61365*exp(17.502*V367/(240.97+V367))</f>
        <v>0</v>
      </c>
      <c r="X367">
        <f>(Y367/Z367*100)</f>
        <v>0</v>
      </c>
      <c r="Y367">
        <f>DS367*(DX367+DY367)/1000</f>
        <v>0</v>
      </c>
      <c r="Z367">
        <f>0.61365*exp(17.502*DZ367/(240.97+DZ367))</f>
        <v>0</v>
      </c>
      <c r="AA367">
        <f>(W367-DS367*(DX367+DY367)/1000)</f>
        <v>0</v>
      </c>
      <c r="AB367">
        <f>(-I367*44100)</f>
        <v>0</v>
      </c>
      <c r="AC367">
        <f>2*29.3*Q367*0.92*(DZ367-V367)</f>
        <v>0</v>
      </c>
      <c r="AD367">
        <f>2*0.95*5.67E-8*(((DZ367+$B$9)+273)^4-(V367+273)^4)</f>
        <v>0</v>
      </c>
      <c r="AE367">
        <f>T367+AD367+AB367+AC367</f>
        <v>0</v>
      </c>
      <c r="AF367">
        <f>DW367*AT367*(DR367-DQ367*(1000-AT367*DT367)/(1000-AT367*DS367))/(100*DK367)</f>
        <v>0</v>
      </c>
      <c r="AG367">
        <f>1000*DW367*AT367*(DS367-DT367)/(100*DK367*(1000-AT367*DS367))</f>
        <v>0</v>
      </c>
      <c r="AH367">
        <f>(AI367 - AJ367 - DX367*1E3/(8.314*(DZ367+273.15)) * AL367/DW367 * AK367) * DW367/(100*DK367) * (1000 - DT367)/1000</f>
        <v>0</v>
      </c>
      <c r="AI367">
        <v>1014.332477233816</v>
      </c>
      <c r="AJ367">
        <v>992.8549515151514</v>
      </c>
      <c r="AK367">
        <v>3.391055955352847</v>
      </c>
      <c r="AL367">
        <v>67.30913549146528</v>
      </c>
      <c r="AM367">
        <f>(AO367 - AN367 + DX367*1E3/(8.314*(DZ367+273.15)) * AQ367/DW367 * AP367) * DW367/(100*DK367) * 1000/(1000 - AO367)</f>
        <v>0</v>
      </c>
      <c r="AN367">
        <v>23.8359916129458</v>
      </c>
      <c r="AO367">
        <v>24.10907454545454</v>
      </c>
      <c r="AP367">
        <v>-5.160549268626805E-06</v>
      </c>
      <c r="AQ367">
        <v>94.11788988098148</v>
      </c>
      <c r="AR367">
        <v>0</v>
      </c>
      <c r="AS367">
        <v>0</v>
      </c>
      <c r="AT367">
        <f>IF(AR367*$H$15&gt;=AV367,1.0,(AV367/(AV367-AR367*$H$15)))</f>
        <v>0</v>
      </c>
      <c r="AU367">
        <f>(AT367-1)*100</f>
        <v>0</v>
      </c>
      <c r="AV367">
        <f>MAX(0,($B$15+$C$15*EE367)/(1+$D$15*EE367)*DX367/(DZ367+273)*$E$15)</f>
        <v>0</v>
      </c>
      <c r="AW367" t="s">
        <v>429</v>
      </c>
      <c r="AX367" t="s">
        <v>429</v>
      </c>
      <c r="AY367">
        <v>0</v>
      </c>
      <c r="AZ367">
        <v>0</v>
      </c>
      <c r="BA367">
        <f>1-AY367/AZ367</f>
        <v>0</v>
      </c>
      <c r="BB367">
        <v>0</v>
      </c>
      <c r="BC367" t="s">
        <v>429</v>
      </c>
      <c r="BD367" t="s">
        <v>429</v>
      </c>
      <c r="BE367">
        <v>0</v>
      </c>
      <c r="BF367">
        <v>0</v>
      </c>
      <c r="BG367">
        <f>1-BE367/BF367</f>
        <v>0</v>
      </c>
      <c r="BH367">
        <v>0.5</v>
      </c>
      <c r="BI367">
        <f>DH367</f>
        <v>0</v>
      </c>
      <c r="BJ367">
        <f>K367</f>
        <v>0</v>
      </c>
      <c r="BK367">
        <f>BG367*BH367*BI367</f>
        <v>0</v>
      </c>
      <c r="BL367">
        <f>(BJ367-BB367)/BI367</f>
        <v>0</v>
      </c>
      <c r="BM367">
        <f>(AZ367-BF367)/BF367</f>
        <v>0</v>
      </c>
      <c r="BN367">
        <f>AY367/(BA367+AY367/BF367)</f>
        <v>0</v>
      </c>
      <c r="BO367" t="s">
        <v>429</v>
      </c>
      <c r="BP367">
        <v>0</v>
      </c>
      <c r="BQ367">
        <f>IF(BP367&lt;&gt;0, BP367, BN367)</f>
        <v>0</v>
      </c>
      <c r="BR367">
        <f>1-BQ367/BF367</f>
        <v>0</v>
      </c>
      <c r="BS367">
        <f>(BF367-BE367)/(BF367-BQ367)</f>
        <v>0</v>
      </c>
      <c r="BT367">
        <f>(AZ367-BF367)/(AZ367-BQ367)</f>
        <v>0</v>
      </c>
      <c r="BU367">
        <f>(BF367-BE367)/(BF367-AY367)</f>
        <v>0</v>
      </c>
      <c r="BV367">
        <f>(AZ367-BF367)/(AZ367-AY367)</f>
        <v>0</v>
      </c>
      <c r="BW367">
        <f>(BS367*BQ367/BE367)</f>
        <v>0</v>
      </c>
      <c r="BX367">
        <f>(1-BW367)</f>
        <v>0</v>
      </c>
      <c r="DG367">
        <f>$B$13*EF367+$C$13*EG367+$F$13*ER367*(1-EU367)</f>
        <v>0</v>
      </c>
      <c r="DH367">
        <f>DG367*DI367</f>
        <v>0</v>
      </c>
      <c r="DI367">
        <f>($B$13*$D$11+$C$13*$D$11+$F$13*((FE367+EW367)/MAX(FE367+EW367+FF367, 0.1)*$I$11+FF367/MAX(FE367+EW367+FF367, 0.1)*$J$11))/($B$13+$C$13+$F$13)</f>
        <v>0</v>
      </c>
      <c r="DJ367">
        <f>($B$13*$K$11+$C$13*$K$11+$F$13*((FE367+EW367)/MAX(FE367+EW367+FF367, 0.1)*$P$11+FF367/MAX(FE367+EW367+FF367, 0.1)*$Q$11))/($B$13+$C$13+$F$13)</f>
        <v>0</v>
      </c>
      <c r="DK367">
        <v>2.18</v>
      </c>
      <c r="DL367">
        <v>0.5</v>
      </c>
      <c r="DM367" t="s">
        <v>430</v>
      </c>
      <c r="DN367">
        <v>2</v>
      </c>
      <c r="DO367" t="b">
        <v>1</v>
      </c>
      <c r="DP367">
        <v>1679515980.5</v>
      </c>
      <c r="DQ367">
        <v>945.5845185185185</v>
      </c>
      <c r="DR367">
        <v>975.703888888889</v>
      </c>
      <c r="DS367">
        <v>24.11908148148148</v>
      </c>
      <c r="DT367">
        <v>23.83709259259259</v>
      </c>
      <c r="DU367">
        <v>946.4932592592594</v>
      </c>
      <c r="DV367">
        <v>23.82434074074074</v>
      </c>
      <c r="DW367">
        <v>500.0031481481481</v>
      </c>
      <c r="DX367">
        <v>89.83782962962962</v>
      </c>
      <c r="DY367">
        <v>0.1000134777777778</v>
      </c>
      <c r="DZ367">
        <v>26.3480074074074</v>
      </c>
      <c r="EA367">
        <v>27.47904444444444</v>
      </c>
      <c r="EB367">
        <v>999.9000000000001</v>
      </c>
      <c r="EC367">
        <v>0</v>
      </c>
      <c r="ED367">
        <v>0</v>
      </c>
      <c r="EE367">
        <v>10013.35259259259</v>
      </c>
      <c r="EF367">
        <v>0</v>
      </c>
      <c r="EG367">
        <v>12.48176666666667</v>
      </c>
      <c r="EH367">
        <v>-30.11927407407407</v>
      </c>
      <c r="EI367">
        <v>968.9548148148149</v>
      </c>
      <c r="EJ367">
        <v>999.5295185185184</v>
      </c>
      <c r="EK367">
        <v>0.2819892222222222</v>
      </c>
      <c r="EL367">
        <v>975.703888888889</v>
      </c>
      <c r="EM367">
        <v>23.83709259259259</v>
      </c>
      <c r="EN367">
        <v>2.166805925925926</v>
      </c>
      <c r="EO367">
        <v>2.141471481481481</v>
      </c>
      <c r="EP367">
        <v>18.71897777777778</v>
      </c>
      <c r="EQ367">
        <v>18.53106666666667</v>
      </c>
      <c r="ER367">
        <v>2000.012222222222</v>
      </c>
      <c r="ES367">
        <v>0.9800017777777777</v>
      </c>
      <c r="ET367">
        <v>0.01999850370370371</v>
      </c>
      <c r="EU367">
        <v>0</v>
      </c>
      <c r="EV367">
        <v>190.1178148148148</v>
      </c>
      <c r="EW367">
        <v>5.00078</v>
      </c>
      <c r="EX367">
        <v>3775.264074074074</v>
      </c>
      <c r="EY367">
        <v>16379.75185185185</v>
      </c>
      <c r="EZ367">
        <v>38.42559259259259</v>
      </c>
      <c r="FA367">
        <v>39.24759259259259</v>
      </c>
      <c r="FB367">
        <v>39.43496296296296</v>
      </c>
      <c r="FC367">
        <v>38.63637037037037</v>
      </c>
      <c r="FD367">
        <v>39.68025925925926</v>
      </c>
      <c r="FE367">
        <v>1955.112222222222</v>
      </c>
      <c r="FF367">
        <v>39.9</v>
      </c>
      <c r="FG367">
        <v>0</v>
      </c>
      <c r="FH367">
        <v>1679515970.2</v>
      </c>
      <c r="FI367">
        <v>0</v>
      </c>
      <c r="FJ367">
        <v>190.1317307692308</v>
      </c>
      <c r="FK367">
        <v>-0.06259827514602705</v>
      </c>
      <c r="FL367">
        <v>-4.973675227058401</v>
      </c>
      <c r="FM367">
        <v>3775.259999999999</v>
      </c>
      <c r="FN367">
        <v>15</v>
      </c>
      <c r="FO367">
        <v>0</v>
      </c>
      <c r="FP367" t="s">
        <v>431</v>
      </c>
      <c r="FQ367">
        <v>1679456443.1</v>
      </c>
      <c r="FR367">
        <v>1679456433.1</v>
      </c>
      <c r="FS367">
        <v>0</v>
      </c>
      <c r="FT367">
        <v>-0.109</v>
      </c>
      <c r="FU367">
        <v>0.019</v>
      </c>
      <c r="FV367">
        <v>-0.823</v>
      </c>
      <c r="FW367">
        <v>0.271</v>
      </c>
      <c r="FX367">
        <v>420</v>
      </c>
      <c r="FY367">
        <v>24</v>
      </c>
      <c r="FZ367">
        <v>0.71</v>
      </c>
      <c r="GA367">
        <v>0.25</v>
      </c>
      <c r="GB367">
        <v>-30.08977804878049</v>
      </c>
      <c r="GC367">
        <v>-0.2286355400696658</v>
      </c>
      <c r="GD367">
        <v>0.08463366830539067</v>
      </c>
      <c r="GE367">
        <v>0</v>
      </c>
      <c r="GF367">
        <v>0.285398512195122</v>
      </c>
      <c r="GG367">
        <v>-0.05289984668989454</v>
      </c>
      <c r="GH367">
        <v>0.005281646464105916</v>
      </c>
      <c r="GI367">
        <v>1</v>
      </c>
      <c r="GJ367">
        <v>1</v>
      </c>
      <c r="GK367">
        <v>2</v>
      </c>
      <c r="GL367" t="s">
        <v>432</v>
      </c>
      <c r="GM367">
        <v>3.10459</v>
      </c>
      <c r="GN367">
        <v>2.73553</v>
      </c>
      <c r="GO367">
        <v>0.157946</v>
      </c>
      <c r="GP367">
        <v>0.161061</v>
      </c>
      <c r="GQ367">
        <v>0.108431</v>
      </c>
      <c r="GR367">
        <v>0.108923</v>
      </c>
      <c r="GS367">
        <v>21713.2</v>
      </c>
      <c r="GT367">
        <v>21358.6</v>
      </c>
      <c r="GU367">
        <v>26320.8</v>
      </c>
      <c r="GV367">
        <v>25783.5</v>
      </c>
      <c r="GW367">
        <v>37667.7</v>
      </c>
      <c r="GX367">
        <v>35057.3</v>
      </c>
      <c r="GY367">
        <v>46055.8</v>
      </c>
      <c r="GZ367">
        <v>42578.6</v>
      </c>
      <c r="HA367">
        <v>1.92925</v>
      </c>
      <c r="HB367">
        <v>1.9795</v>
      </c>
      <c r="HC367">
        <v>0.137072</v>
      </c>
      <c r="HD367">
        <v>0</v>
      </c>
      <c r="HE367">
        <v>25.2458</v>
      </c>
      <c r="HF367">
        <v>999.9</v>
      </c>
      <c r="HG367">
        <v>54.5</v>
      </c>
      <c r="HH367">
        <v>29.3</v>
      </c>
      <c r="HI367">
        <v>24.8265</v>
      </c>
      <c r="HJ367">
        <v>60.6571</v>
      </c>
      <c r="HK367">
        <v>25.2204</v>
      </c>
      <c r="HL367">
        <v>1</v>
      </c>
      <c r="HM367">
        <v>-0.171885</v>
      </c>
      <c r="HN367">
        <v>-0.178341</v>
      </c>
      <c r="HO367">
        <v>20.2751</v>
      </c>
      <c r="HP367">
        <v>5.21534</v>
      </c>
      <c r="HQ367">
        <v>11.979</v>
      </c>
      <c r="HR367">
        <v>4.9646</v>
      </c>
      <c r="HS367">
        <v>3.27385</v>
      </c>
      <c r="HT367">
        <v>9999</v>
      </c>
      <c r="HU367">
        <v>9999</v>
      </c>
      <c r="HV367">
        <v>9999</v>
      </c>
      <c r="HW367">
        <v>937.7</v>
      </c>
      <c r="HX367">
        <v>1.86417</v>
      </c>
      <c r="HY367">
        <v>1.86014</v>
      </c>
      <c r="HZ367">
        <v>1.85835</v>
      </c>
      <c r="IA367">
        <v>1.85989</v>
      </c>
      <c r="IB367">
        <v>1.85989</v>
      </c>
      <c r="IC367">
        <v>1.85824</v>
      </c>
      <c r="ID367">
        <v>1.8573</v>
      </c>
      <c r="IE367">
        <v>1.85237</v>
      </c>
      <c r="IF367">
        <v>0</v>
      </c>
      <c r="IG367">
        <v>0</v>
      </c>
      <c r="IH367">
        <v>0</v>
      </c>
      <c r="II367">
        <v>0</v>
      </c>
      <c r="IJ367" t="s">
        <v>433</v>
      </c>
      <c r="IK367" t="s">
        <v>434</v>
      </c>
      <c r="IL367" t="s">
        <v>435</v>
      </c>
      <c r="IM367" t="s">
        <v>435</v>
      </c>
      <c r="IN367" t="s">
        <v>435</v>
      </c>
      <c r="IO367" t="s">
        <v>435</v>
      </c>
      <c r="IP367">
        <v>0</v>
      </c>
      <c r="IQ367">
        <v>100</v>
      </c>
      <c r="IR367">
        <v>100</v>
      </c>
      <c r="IS367">
        <v>-0.916</v>
      </c>
      <c r="IT367">
        <v>0.2945</v>
      </c>
      <c r="IU367">
        <v>-0.3228139330668147</v>
      </c>
      <c r="IV367">
        <v>-0.001399286051689175</v>
      </c>
      <c r="IW367">
        <v>1.297619083215453E-06</v>
      </c>
      <c r="IX367">
        <v>-4.997941095464379E-10</v>
      </c>
      <c r="IY367">
        <v>-0.005634625857734406</v>
      </c>
      <c r="IZ367">
        <v>-0.003512179546530375</v>
      </c>
      <c r="JA367">
        <v>0.0008073039280847738</v>
      </c>
      <c r="JB367">
        <v>-5.485301315548657E-06</v>
      </c>
      <c r="JC367">
        <v>2</v>
      </c>
      <c r="JD367">
        <v>1997</v>
      </c>
      <c r="JE367">
        <v>1</v>
      </c>
      <c r="JF367">
        <v>25</v>
      </c>
      <c r="JG367">
        <v>992.4</v>
      </c>
      <c r="JH367">
        <v>992.6</v>
      </c>
      <c r="JI367">
        <v>2.34497</v>
      </c>
      <c r="JJ367">
        <v>2.61475</v>
      </c>
      <c r="JK367">
        <v>1.49658</v>
      </c>
      <c r="JL367">
        <v>2.39258</v>
      </c>
      <c r="JM367">
        <v>1.54907</v>
      </c>
      <c r="JN367">
        <v>2.41333</v>
      </c>
      <c r="JO367">
        <v>34.5092</v>
      </c>
      <c r="JP367">
        <v>24.2013</v>
      </c>
      <c r="JQ367">
        <v>18</v>
      </c>
      <c r="JR367">
        <v>488.434</v>
      </c>
      <c r="JS367">
        <v>533.592</v>
      </c>
      <c r="JT367">
        <v>24.9861</v>
      </c>
      <c r="JU367">
        <v>25.1819</v>
      </c>
      <c r="JV367">
        <v>30</v>
      </c>
      <c r="JW367">
        <v>25.2967</v>
      </c>
      <c r="JX367">
        <v>25.2538</v>
      </c>
      <c r="JY367">
        <v>47.1157</v>
      </c>
      <c r="JZ367">
        <v>0</v>
      </c>
      <c r="KA367">
        <v>100</v>
      </c>
      <c r="KB367">
        <v>24.9967</v>
      </c>
      <c r="KC367">
        <v>1021.59</v>
      </c>
      <c r="KD367">
        <v>24.2935</v>
      </c>
      <c r="KE367">
        <v>100.623</v>
      </c>
      <c r="KF367">
        <v>101.015</v>
      </c>
    </row>
    <row r="368" spans="1:292">
      <c r="A368">
        <v>350</v>
      </c>
      <c r="B368">
        <v>1679515993</v>
      </c>
      <c r="C368">
        <v>7405.5</v>
      </c>
      <c r="D368" t="s">
        <v>1134</v>
      </c>
      <c r="E368" t="s">
        <v>1135</v>
      </c>
      <c r="F368">
        <v>5</v>
      </c>
      <c r="G368" t="s">
        <v>821</v>
      </c>
      <c r="H368">
        <v>1679515985.214286</v>
      </c>
      <c r="I368">
        <f>(J368)/1000</f>
        <v>0</v>
      </c>
      <c r="J368">
        <f>IF(DO368, AM368, AG368)</f>
        <v>0</v>
      </c>
      <c r="K368">
        <f>IF(DO368, AH368, AF368)</f>
        <v>0</v>
      </c>
      <c r="L368">
        <f>DQ368 - IF(AT368&gt;1, K368*DK368*100.0/(AV368*EE368), 0)</f>
        <v>0</v>
      </c>
      <c r="M368">
        <f>((S368-I368/2)*L368-K368)/(S368+I368/2)</f>
        <v>0</v>
      </c>
      <c r="N368">
        <f>M368*(DX368+DY368)/1000.0</f>
        <v>0</v>
      </c>
      <c r="O368">
        <f>(DQ368 - IF(AT368&gt;1, K368*DK368*100.0/(AV368*EE368), 0))*(DX368+DY368)/1000.0</f>
        <v>0</v>
      </c>
      <c r="P368">
        <f>2.0/((1/R368-1/Q368)+SIGN(R368)*SQRT((1/R368-1/Q368)*(1/R368-1/Q368) + 4*DL368/((DL368+1)*(DL368+1))*(2*1/R368*1/Q368-1/Q368*1/Q368)))</f>
        <v>0</v>
      </c>
      <c r="Q368">
        <f>IF(LEFT(DM368,1)&lt;&gt;"0",IF(LEFT(DM368,1)="1",3.0,DN368),$D$5+$E$5*(EE368*DX368/($K$5*1000))+$F$5*(EE368*DX368/($K$5*1000))*MAX(MIN(DK368,$J$5),$I$5)*MAX(MIN(DK368,$J$5),$I$5)+$G$5*MAX(MIN(DK368,$J$5),$I$5)*(EE368*DX368/($K$5*1000))+$H$5*(EE368*DX368/($K$5*1000))*(EE368*DX368/($K$5*1000)))</f>
        <v>0</v>
      </c>
      <c r="R368">
        <f>I368*(1000-(1000*0.61365*exp(17.502*V368/(240.97+V368))/(DX368+DY368)+DS368)/2)/(1000*0.61365*exp(17.502*V368/(240.97+V368))/(DX368+DY368)-DS368)</f>
        <v>0</v>
      </c>
      <c r="S368">
        <f>1/((DL368+1)/(P368/1.6)+1/(Q368/1.37)) + DL368/((DL368+1)/(P368/1.6) + DL368/(Q368/1.37))</f>
        <v>0</v>
      </c>
      <c r="T368">
        <f>(DG368*DJ368)</f>
        <v>0</v>
      </c>
      <c r="U368">
        <f>(DZ368+(T368+2*0.95*5.67E-8*(((DZ368+$B$9)+273)^4-(DZ368+273)^4)-44100*I368)/(1.84*29.3*Q368+8*0.95*5.67E-8*(DZ368+273)^3))</f>
        <v>0</v>
      </c>
      <c r="V368">
        <f>($C$9*EA368+$D$9*EB368+$E$9*U368)</f>
        <v>0</v>
      </c>
      <c r="W368">
        <f>0.61365*exp(17.502*V368/(240.97+V368))</f>
        <v>0</v>
      </c>
      <c r="X368">
        <f>(Y368/Z368*100)</f>
        <v>0</v>
      </c>
      <c r="Y368">
        <f>DS368*(DX368+DY368)/1000</f>
        <v>0</v>
      </c>
      <c r="Z368">
        <f>0.61365*exp(17.502*DZ368/(240.97+DZ368))</f>
        <v>0</v>
      </c>
      <c r="AA368">
        <f>(W368-DS368*(DX368+DY368)/1000)</f>
        <v>0</v>
      </c>
      <c r="AB368">
        <f>(-I368*44100)</f>
        <v>0</v>
      </c>
      <c r="AC368">
        <f>2*29.3*Q368*0.92*(DZ368-V368)</f>
        <v>0</v>
      </c>
      <c r="AD368">
        <f>2*0.95*5.67E-8*(((DZ368+$B$9)+273)^4-(V368+273)^4)</f>
        <v>0</v>
      </c>
      <c r="AE368">
        <f>T368+AD368+AB368+AC368</f>
        <v>0</v>
      </c>
      <c r="AF368">
        <f>DW368*AT368*(DR368-DQ368*(1000-AT368*DT368)/(1000-AT368*DS368))/(100*DK368)</f>
        <v>0</v>
      </c>
      <c r="AG368">
        <f>1000*DW368*AT368*(DS368-DT368)/(100*DK368*(1000-AT368*DS368))</f>
        <v>0</v>
      </c>
      <c r="AH368">
        <f>(AI368 - AJ368 - DX368*1E3/(8.314*(DZ368+273.15)) * AL368/DW368 * AK368) * DW368/(100*DK368) * (1000 - DT368)/1000</f>
        <v>0</v>
      </c>
      <c r="AI368">
        <v>1031.416978167635</v>
      </c>
      <c r="AJ368">
        <v>1010.103781818182</v>
      </c>
      <c r="AK368">
        <v>3.452588093973405</v>
      </c>
      <c r="AL368">
        <v>67.30913549146528</v>
      </c>
      <c r="AM368">
        <f>(AO368 - AN368 + DX368*1E3/(8.314*(DZ368+273.15)) * AQ368/DW368 * AP368) * DW368/(100*DK368) * 1000/(1000 - AO368)</f>
        <v>0</v>
      </c>
      <c r="AN368">
        <v>23.83280734590063</v>
      </c>
      <c r="AO368">
        <v>24.10474424242424</v>
      </c>
      <c r="AP368">
        <v>-2.556788690926024E-06</v>
      </c>
      <c r="AQ368">
        <v>94.11788988098148</v>
      </c>
      <c r="AR368">
        <v>0</v>
      </c>
      <c r="AS368">
        <v>0</v>
      </c>
      <c r="AT368">
        <f>IF(AR368*$H$15&gt;=AV368,1.0,(AV368/(AV368-AR368*$H$15)))</f>
        <v>0</v>
      </c>
      <c r="AU368">
        <f>(AT368-1)*100</f>
        <v>0</v>
      </c>
      <c r="AV368">
        <f>MAX(0,($B$15+$C$15*EE368)/(1+$D$15*EE368)*DX368/(DZ368+273)*$E$15)</f>
        <v>0</v>
      </c>
      <c r="AW368" t="s">
        <v>429</v>
      </c>
      <c r="AX368" t="s">
        <v>429</v>
      </c>
      <c r="AY368">
        <v>0</v>
      </c>
      <c r="AZ368">
        <v>0</v>
      </c>
      <c r="BA368">
        <f>1-AY368/AZ368</f>
        <v>0</v>
      </c>
      <c r="BB368">
        <v>0</v>
      </c>
      <c r="BC368" t="s">
        <v>429</v>
      </c>
      <c r="BD368" t="s">
        <v>429</v>
      </c>
      <c r="BE368">
        <v>0</v>
      </c>
      <c r="BF368">
        <v>0</v>
      </c>
      <c r="BG368">
        <f>1-BE368/BF368</f>
        <v>0</v>
      </c>
      <c r="BH368">
        <v>0.5</v>
      </c>
      <c r="BI368">
        <f>DH368</f>
        <v>0</v>
      </c>
      <c r="BJ368">
        <f>K368</f>
        <v>0</v>
      </c>
      <c r="BK368">
        <f>BG368*BH368*BI368</f>
        <v>0</v>
      </c>
      <c r="BL368">
        <f>(BJ368-BB368)/BI368</f>
        <v>0</v>
      </c>
      <c r="BM368">
        <f>(AZ368-BF368)/BF368</f>
        <v>0</v>
      </c>
      <c r="BN368">
        <f>AY368/(BA368+AY368/BF368)</f>
        <v>0</v>
      </c>
      <c r="BO368" t="s">
        <v>429</v>
      </c>
      <c r="BP368">
        <v>0</v>
      </c>
      <c r="BQ368">
        <f>IF(BP368&lt;&gt;0, BP368, BN368)</f>
        <v>0</v>
      </c>
      <c r="BR368">
        <f>1-BQ368/BF368</f>
        <v>0</v>
      </c>
      <c r="BS368">
        <f>(BF368-BE368)/(BF368-BQ368)</f>
        <v>0</v>
      </c>
      <c r="BT368">
        <f>(AZ368-BF368)/(AZ368-BQ368)</f>
        <v>0</v>
      </c>
      <c r="BU368">
        <f>(BF368-BE368)/(BF368-AY368)</f>
        <v>0</v>
      </c>
      <c r="BV368">
        <f>(AZ368-BF368)/(AZ368-AY368)</f>
        <v>0</v>
      </c>
      <c r="BW368">
        <f>(BS368*BQ368/BE368)</f>
        <v>0</v>
      </c>
      <c r="BX368">
        <f>(1-BW368)</f>
        <v>0</v>
      </c>
      <c r="DG368">
        <f>$B$13*EF368+$C$13*EG368+$F$13*ER368*(1-EU368)</f>
        <v>0</v>
      </c>
      <c r="DH368">
        <f>DG368*DI368</f>
        <v>0</v>
      </c>
      <c r="DI368">
        <f>($B$13*$D$11+$C$13*$D$11+$F$13*((FE368+EW368)/MAX(FE368+EW368+FF368, 0.1)*$I$11+FF368/MAX(FE368+EW368+FF368, 0.1)*$J$11))/($B$13+$C$13+$F$13)</f>
        <v>0</v>
      </c>
      <c r="DJ368">
        <f>($B$13*$K$11+$C$13*$K$11+$F$13*((FE368+EW368)/MAX(FE368+EW368+FF368, 0.1)*$P$11+FF368/MAX(FE368+EW368+FF368, 0.1)*$Q$11))/($B$13+$C$13+$F$13)</f>
        <v>0</v>
      </c>
      <c r="DK368">
        <v>2.18</v>
      </c>
      <c r="DL368">
        <v>0.5</v>
      </c>
      <c r="DM368" t="s">
        <v>430</v>
      </c>
      <c r="DN368">
        <v>2</v>
      </c>
      <c r="DO368" t="b">
        <v>1</v>
      </c>
      <c r="DP368">
        <v>1679515985.214286</v>
      </c>
      <c r="DQ368">
        <v>961.3594642857144</v>
      </c>
      <c r="DR368">
        <v>991.4541785714285</v>
      </c>
      <c r="DS368">
        <v>24.11318928571429</v>
      </c>
      <c r="DT368">
        <v>23.83518571428571</v>
      </c>
      <c r="DU368">
        <v>962.2727142857144</v>
      </c>
      <c r="DV368">
        <v>23.8186</v>
      </c>
      <c r="DW368">
        <v>500.0206428571429</v>
      </c>
      <c r="DX368">
        <v>89.83726428571428</v>
      </c>
      <c r="DY368">
        <v>0.09997474642857142</v>
      </c>
      <c r="DZ368">
        <v>26.3479</v>
      </c>
      <c r="EA368">
        <v>27.48277857142858</v>
      </c>
      <c r="EB368">
        <v>999.9000000000002</v>
      </c>
      <c r="EC368">
        <v>0</v>
      </c>
      <c r="ED368">
        <v>0</v>
      </c>
      <c r="EE368">
        <v>10015.77214285714</v>
      </c>
      <c r="EF368">
        <v>0</v>
      </c>
      <c r="EG368">
        <v>12.48457142857143</v>
      </c>
      <c r="EH368">
        <v>-30.09439285714286</v>
      </c>
      <c r="EI368">
        <v>985.1140357142857</v>
      </c>
      <c r="EJ368">
        <v>1015.66175</v>
      </c>
      <c r="EK368">
        <v>0.2780103214285713</v>
      </c>
      <c r="EL368">
        <v>991.4541785714285</v>
      </c>
      <c r="EM368">
        <v>23.83518571428571</v>
      </c>
      <c r="EN368">
        <v>2.166263571428571</v>
      </c>
      <c r="EO368">
        <v>2.141286071428572</v>
      </c>
      <c r="EP368">
        <v>18.71497857142857</v>
      </c>
      <c r="EQ368">
        <v>18.52969642857143</v>
      </c>
      <c r="ER368">
        <v>2000.005714285714</v>
      </c>
      <c r="ES368">
        <v>0.9800016428571431</v>
      </c>
      <c r="ET368">
        <v>0.01999864285714286</v>
      </c>
      <c r="EU368">
        <v>0</v>
      </c>
      <c r="EV368">
        <v>190.097</v>
      </c>
      <c r="EW368">
        <v>5.00078</v>
      </c>
      <c r="EX368">
        <v>3774.94</v>
      </c>
      <c r="EY368">
        <v>16379.69642857143</v>
      </c>
      <c r="EZ368">
        <v>38.39474999999999</v>
      </c>
      <c r="FA368">
        <v>39.223</v>
      </c>
      <c r="FB368">
        <v>39.35917857142856</v>
      </c>
      <c r="FC368">
        <v>38.59578571428572</v>
      </c>
      <c r="FD368">
        <v>39.63810714285715</v>
      </c>
      <c r="FE368">
        <v>1955.105714285715</v>
      </c>
      <c r="FF368">
        <v>39.9</v>
      </c>
      <c r="FG368">
        <v>0</v>
      </c>
      <c r="FH368">
        <v>1679515975.6</v>
      </c>
      <c r="FI368">
        <v>0</v>
      </c>
      <c r="FJ368">
        <v>190.1222399999999</v>
      </c>
      <c r="FK368">
        <v>-0.1536923044759737</v>
      </c>
      <c r="FL368">
        <v>-2.737692325661804</v>
      </c>
      <c r="FM368">
        <v>3774.884</v>
      </c>
      <c r="FN368">
        <v>15</v>
      </c>
      <c r="FO368">
        <v>0</v>
      </c>
      <c r="FP368" t="s">
        <v>431</v>
      </c>
      <c r="FQ368">
        <v>1679456443.1</v>
      </c>
      <c r="FR368">
        <v>1679456433.1</v>
      </c>
      <c r="FS368">
        <v>0</v>
      </c>
      <c r="FT368">
        <v>-0.109</v>
      </c>
      <c r="FU368">
        <v>0.019</v>
      </c>
      <c r="FV368">
        <v>-0.823</v>
      </c>
      <c r="FW368">
        <v>0.271</v>
      </c>
      <c r="FX368">
        <v>420</v>
      </c>
      <c r="FY368">
        <v>24</v>
      </c>
      <c r="FZ368">
        <v>0.71</v>
      </c>
      <c r="GA368">
        <v>0.25</v>
      </c>
      <c r="GB368">
        <v>-30.12090731707317</v>
      </c>
      <c r="GC368">
        <v>0.2152808362368048</v>
      </c>
      <c r="GD368">
        <v>0.06028819158028734</v>
      </c>
      <c r="GE368">
        <v>0</v>
      </c>
      <c r="GF368">
        <v>0.2804588780487804</v>
      </c>
      <c r="GG368">
        <v>-0.0517827386759581</v>
      </c>
      <c r="GH368">
        <v>0.00519862023061899</v>
      </c>
      <c r="GI368">
        <v>1</v>
      </c>
      <c r="GJ368">
        <v>1</v>
      </c>
      <c r="GK368">
        <v>2</v>
      </c>
      <c r="GL368" t="s">
        <v>432</v>
      </c>
      <c r="GM368">
        <v>3.10462</v>
      </c>
      <c r="GN368">
        <v>2.73527</v>
      </c>
      <c r="GO368">
        <v>0.159684</v>
      </c>
      <c r="GP368">
        <v>0.162781</v>
      </c>
      <c r="GQ368">
        <v>0.10841</v>
      </c>
      <c r="GR368">
        <v>0.108908</v>
      </c>
      <c r="GS368">
        <v>21668.5</v>
      </c>
      <c r="GT368">
        <v>21314.9</v>
      </c>
      <c r="GU368">
        <v>26320.9</v>
      </c>
      <c r="GV368">
        <v>25783.6</v>
      </c>
      <c r="GW368">
        <v>37668.9</v>
      </c>
      <c r="GX368">
        <v>35058.2</v>
      </c>
      <c r="GY368">
        <v>46055.8</v>
      </c>
      <c r="GZ368">
        <v>42578.8</v>
      </c>
      <c r="HA368">
        <v>1.92922</v>
      </c>
      <c r="HB368">
        <v>1.97952</v>
      </c>
      <c r="HC368">
        <v>0.137225</v>
      </c>
      <c r="HD368">
        <v>0</v>
      </c>
      <c r="HE368">
        <v>25.2458</v>
      </c>
      <c r="HF368">
        <v>999.9</v>
      </c>
      <c r="HG368">
        <v>54.5</v>
      </c>
      <c r="HH368">
        <v>29.3</v>
      </c>
      <c r="HI368">
        <v>24.825</v>
      </c>
      <c r="HJ368">
        <v>60.8771</v>
      </c>
      <c r="HK368">
        <v>25.4087</v>
      </c>
      <c r="HL368">
        <v>1</v>
      </c>
      <c r="HM368">
        <v>-0.1719</v>
      </c>
      <c r="HN368">
        <v>-0.173483</v>
      </c>
      <c r="HO368">
        <v>20.2753</v>
      </c>
      <c r="HP368">
        <v>5.21534</v>
      </c>
      <c r="HQ368">
        <v>11.9797</v>
      </c>
      <c r="HR368">
        <v>4.9647</v>
      </c>
      <c r="HS368">
        <v>3.2739</v>
      </c>
      <c r="HT368">
        <v>9999</v>
      </c>
      <c r="HU368">
        <v>9999</v>
      </c>
      <c r="HV368">
        <v>9999</v>
      </c>
      <c r="HW368">
        <v>937.7</v>
      </c>
      <c r="HX368">
        <v>1.86415</v>
      </c>
      <c r="HY368">
        <v>1.86013</v>
      </c>
      <c r="HZ368">
        <v>1.85837</v>
      </c>
      <c r="IA368">
        <v>1.85989</v>
      </c>
      <c r="IB368">
        <v>1.85989</v>
      </c>
      <c r="IC368">
        <v>1.85824</v>
      </c>
      <c r="ID368">
        <v>1.8573</v>
      </c>
      <c r="IE368">
        <v>1.85237</v>
      </c>
      <c r="IF368">
        <v>0</v>
      </c>
      <c r="IG368">
        <v>0</v>
      </c>
      <c r="IH368">
        <v>0</v>
      </c>
      <c r="II368">
        <v>0</v>
      </c>
      <c r="IJ368" t="s">
        <v>433</v>
      </c>
      <c r="IK368" t="s">
        <v>434</v>
      </c>
      <c r="IL368" t="s">
        <v>435</v>
      </c>
      <c r="IM368" t="s">
        <v>435</v>
      </c>
      <c r="IN368" t="s">
        <v>435</v>
      </c>
      <c r="IO368" t="s">
        <v>435</v>
      </c>
      <c r="IP368">
        <v>0</v>
      </c>
      <c r="IQ368">
        <v>100</v>
      </c>
      <c r="IR368">
        <v>100</v>
      </c>
      <c r="IS368">
        <v>-0.921</v>
      </c>
      <c r="IT368">
        <v>0.2943</v>
      </c>
      <c r="IU368">
        <v>-0.3228139330668147</v>
      </c>
      <c r="IV368">
        <v>-0.001399286051689175</v>
      </c>
      <c r="IW368">
        <v>1.297619083215453E-06</v>
      </c>
      <c r="IX368">
        <v>-4.997941095464379E-10</v>
      </c>
      <c r="IY368">
        <v>-0.005634625857734406</v>
      </c>
      <c r="IZ368">
        <v>-0.003512179546530375</v>
      </c>
      <c r="JA368">
        <v>0.0008073039280847738</v>
      </c>
      <c r="JB368">
        <v>-5.485301315548657E-06</v>
      </c>
      <c r="JC368">
        <v>2</v>
      </c>
      <c r="JD368">
        <v>1997</v>
      </c>
      <c r="JE368">
        <v>1</v>
      </c>
      <c r="JF368">
        <v>25</v>
      </c>
      <c r="JG368">
        <v>992.5</v>
      </c>
      <c r="JH368">
        <v>992.7</v>
      </c>
      <c r="JI368">
        <v>2.37427</v>
      </c>
      <c r="JJ368">
        <v>2.62451</v>
      </c>
      <c r="JK368">
        <v>1.49658</v>
      </c>
      <c r="JL368">
        <v>2.3938</v>
      </c>
      <c r="JM368">
        <v>1.54907</v>
      </c>
      <c r="JN368">
        <v>2.3291</v>
      </c>
      <c r="JO368">
        <v>34.5092</v>
      </c>
      <c r="JP368">
        <v>24.1926</v>
      </c>
      <c r="JQ368">
        <v>18</v>
      </c>
      <c r="JR368">
        <v>488.402</v>
      </c>
      <c r="JS368">
        <v>533.604</v>
      </c>
      <c r="JT368">
        <v>24.9995</v>
      </c>
      <c r="JU368">
        <v>25.1812</v>
      </c>
      <c r="JV368">
        <v>30</v>
      </c>
      <c r="JW368">
        <v>25.2945</v>
      </c>
      <c r="JX368">
        <v>25.2532</v>
      </c>
      <c r="JY368">
        <v>47.772</v>
      </c>
      <c r="JZ368">
        <v>0</v>
      </c>
      <c r="KA368">
        <v>100</v>
      </c>
      <c r="KB368">
        <v>25.0049</v>
      </c>
      <c r="KC368">
        <v>1041.65</v>
      </c>
      <c r="KD368">
        <v>24.2935</v>
      </c>
      <c r="KE368">
        <v>100.623</v>
      </c>
      <c r="KF368">
        <v>101.016</v>
      </c>
    </row>
    <row r="369" spans="1:292">
      <c r="A369">
        <v>351</v>
      </c>
      <c r="B369">
        <v>1679515998</v>
      </c>
      <c r="C369">
        <v>7410.5</v>
      </c>
      <c r="D369" t="s">
        <v>1136</v>
      </c>
      <c r="E369" t="s">
        <v>1137</v>
      </c>
      <c r="F369">
        <v>5</v>
      </c>
      <c r="G369" t="s">
        <v>821</v>
      </c>
      <c r="H369">
        <v>1679515990.5</v>
      </c>
      <c r="I369">
        <f>(J369)/1000</f>
        <v>0</v>
      </c>
      <c r="J369">
        <f>IF(DO369, AM369, AG369)</f>
        <v>0</v>
      </c>
      <c r="K369">
        <f>IF(DO369, AH369, AF369)</f>
        <v>0</v>
      </c>
      <c r="L369">
        <f>DQ369 - IF(AT369&gt;1, K369*DK369*100.0/(AV369*EE369), 0)</f>
        <v>0</v>
      </c>
      <c r="M369">
        <f>((S369-I369/2)*L369-K369)/(S369+I369/2)</f>
        <v>0</v>
      </c>
      <c r="N369">
        <f>M369*(DX369+DY369)/1000.0</f>
        <v>0</v>
      </c>
      <c r="O369">
        <f>(DQ369 - IF(AT369&gt;1, K369*DK369*100.0/(AV369*EE369), 0))*(DX369+DY369)/1000.0</f>
        <v>0</v>
      </c>
      <c r="P369">
        <f>2.0/((1/R369-1/Q369)+SIGN(R369)*SQRT((1/R369-1/Q369)*(1/R369-1/Q369) + 4*DL369/((DL369+1)*(DL369+1))*(2*1/R369*1/Q369-1/Q369*1/Q369)))</f>
        <v>0</v>
      </c>
      <c r="Q369">
        <f>IF(LEFT(DM369,1)&lt;&gt;"0",IF(LEFT(DM369,1)="1",3.0,DN369),$D$5+$E$5*(EE369*DX369/($K$5*1000))+$F$5*(EE369*DX369/($K$5*1000))*MAX(MIN(DK369,$J$5),$I$5)*MAX(MIN(DK369,$J$5),$I$5)+$G$5*MAX(MIN(DK369,$J$5),$I$5)*(EE369*DX369/($K$5*1000))+$H$5*(EE369*DX369/($K$5*1000))*(EE369*DX369/($K$5*1000)))</f>
        <v>0</v>
      </c>
      <c r="R369">
        <f>I369*(1000-(1000*0.61365*exp(17.502*V369/(240.97+V369))/(DX369+DY369)+DS369)/2)/(1000*0.61365*exp(17.502*V369/(240.97+V369))/(DX369+DY369)-DS369)</f>
        <v>0</v>
      </c>
      <c r="S369">
        <f>1/((DL369+1)/(P369/1.6)+1/(Q369/1.37)) + DL369/((DL369+1)/(P369/1.6) + DL369/(Q369/1.37))</f>
        <v>0</v>
      </c>
      <c r="T369">
        <f>(DG369*DJ369)</f>
        <v>0</v>
      </c>
      <c r="U369">
        <f>(DZ369+(T369+2*0.95*5.67E-8*(((DZ369+$B$9)+273)^4-(DZ369+273)^4)-44100*I369)/(1.84*29.3*Q369+8*0.95*5.67E-8*(DZ369+273)^3))</f>
        <v>0</v>
      </c>
      <c r="V369">
        <f>($C$9*EA369+$D$9*EB369+$E$9*U369)</f>
        <v>0</v>
      </c>
      <c r="W369">
        <f>0.61365*exp(17.502*V369/(240.97+V369))</f>
        <v>0</v>
      </c>
      <c r="X369">
        <f>(Y369/Z369*100)</f>
        <v>0</v>
      </c>
      <c r="Y369">
        <f>DS369*(DX369+DY369)/1000</f>
        <v>0</v>
      </c>
      <c r="Z369">
        <f>0.61365*exp(17.502*DZ369/(240.97+DZ369))</f>
        <v>0</v>
      </c>
      <c r="AA369">
        <f>(W369-DS369*(DX369+DY369)/1000)</f>
        <v>0</v>
      </c>
      <c r="AB369">
        <f>(-I369*44100)</f>
        <v>0</v>
      </c>
      <c r="AC369">
        <f>2*29.3*Q369*0.92*(DZ369-V369)</f>
        <v>0</v>
      </c>
      <c r="AD369">
        <f>2*0.95*5.67E-8*(((DZ369+$B$9)+273)^4-(V369+273)^4)</f>
        <v>0</v>
      </c>
      <c r="AE369">
        <f>T369+AD369+AB369+AC369</f>
        <v>0</v>
      </c>
      <c r="AF369">
        <f>DW369*AT369*(DR369-DQ369*(1000-AT369*DT369)/(1000-AT369*DS369))/(100*DK369)</f>
        <v>0</v>
      </c>
      <c r="AG369">
        <f>1000*DW369*AT369*(DS369-DT369)/(100*DK369*(1000-AT369*DS369))</f>
        <v>0</v>
      </c>
      <c r="AH369">
        <f>(AI369 - AJ369 - DX369*1E3/(8.314*(DZ369+273.15)) * AL369/DW369 * AK369) * DW369/(100*DK369) * (1000 - DT369)/1000</f>
        <v>0</v>
      </c>
      <c r="AI369">
        <v>1048.672155194256</v>
      </c>
      <c r="AJ369">
        <v>1027.24006060606</v>
      </c>
      <c r="AK369">
        <v>3.420467355493498</v>
      </c>
      <c r="AL369">
        <v>67.30913549146528</v>
      </c>
      <c r="AM369">
        <f>(AO369 - AN369 + DX369*1E3/(8.314*(DZ369+273.15)) * AQ369/DW369 * AP369) * DW369/(100*DK369) * 1000/(1000 - AO369)</f>
        <v>0</v>
      </c>
      <c r="AN369">
        <v>23.83147780649747</v>
      </c>
      <c r="AO369">
        <v>24.09740484848484</v>
      </c>
      <c r="AP369">
        <v>-4.926810700422719E-06</v>
      </c>
      <c r="AQ369">
        <v>94.11788988098148</v>
      </c>
      <c r="AR369">
        <v>0</v>
      </c>
      <c r="AS369">
        <v>0</v>
      </c>
      <c r="AT369">
        <f>IF(AR369*$H$15&gt;=AV369,1.0,(AV369/(AV369-AR369*$H$15)))</f>
        <v>0</v>
      </c>
      <c r="AU369">
        <f>(AT369-1)*100</f>
        <v>0</v>
      </c>
      <c r="AV369">
        <f>MAX(0,($B$15+$C$15*EE369)/(1+$D$15*EE369)*DX369/(DZ369+273)*$E$15)</f>
        <v>0</v>
      </c>
      <c r="AW369" t="s">
        <v>429</v>
      </c>
      <c r="AX369" t="s">
        <v>429</v>
      </c>
      <c r="AY369">
        <v>0</v>
      </c>
      <c r="AZ369">
        <v>0</v>
      </c>
      <c r="BA369">
        <f>1-AY369/AZ369</f>
        <v>0</v>
      </c>
      <c r="BB369">
        <v>0</v>
      </c>
      <c r="BC369" t="s">
        <v>429</v>
      </c>
      <c r="BD369" t="s">
        <v>429</v>
      </c>
      <c r="BE369">
        <v>0</v>
      </c>
      <c r="BF369">
        <v>0</v>
      </c>
      <c r="BG369">
        <f>1-BE369/BF369</f>
        <v>0</v>
      </c>
      <c r="BH369">
        <v>0.5</v>
      </c>
      <c r="BI369">
        <f>DH369</f>
        <v>0</v>
      </c>
      <c r="BJ369">
        <f>K369</f>
        <v>0</v>
      </c>
      <c r="BK369">
        <f>BG369*BH369*BI369</f>
        <v>0</v>
      </c>
      <c r="BL369">
        <f>(BJ369-BB369)/BI369</f>
        <v>0</v>
      </c>
      <c r="BM369">
        <f>(AZ369-BF369)/BF369</f>
        <v>0</v>
      </c>
      <c r="BN369">
        <f>AY369/(BA369+AY369/BF369)</f>
        <v>0</v>
      </c>
      <c r="BO369" t="s">
        <v>429</v>
      </c>
      <c r="BP369">
        <v>0</v>
      </c>
      <c r="BQ369">
        <f>IF(BP369&lt;&gt;0, BP369, BN369)</f>
        <v>0</v>
      </c>
      <c r="BR369">
        <f>1-BQ369/BF369</f>
        <v>0</v>
      </c>
      <c r="BS369">
        <f>(BF369-BE369)/(BF369-BQ369)</f>
        <v>0</v>
      </c>
      <c r="BT369">
        <f>(AZ369-BF369)/(AZ369-BQ369)</f>
        <v>0</v>
      </c>
      <c r="BU369">
        <f>(BF369-BE369)/(BF369-AY369)</f>
        <v>0</v>
      </c>
      <c r="BV369">
        <f>(AZ369-BF369)/(AZ369-AY369)</f>
        <v>0</v>
      </c>
      <c r="BW369">
        <f>(BS369*BQ369/BE369)</f>
        <v>0</v>
      </c>
      <c r="BX369">
        <f>(1-BW369)</f>
        <v>0</v>
      </c>
      <c r="DG369">
        <f>$B$13*EF369+$C$13*EG369+$F$13*ER369*(1-EU369)</f>
        <v>0</v>
      </c>
      <c r="DH369">
        <f>DG369*DI369</f>
        <v>0</v>
      </c>
      <c r="DI369">
        <f>($B$13*$D$11+$C$13*$D$11+$F$13*((FE369+EW369)/MAX(FE369+EW369+FF369, 0.1)*$I$11+FF369/MAX(FE369+EW369+FF369, 0.1)*$J$11))/($B$13+$C$13+$F$13)</f>
        <v>0</v>
      </c>
      <c r="DJ369">
        <f>($B$13*$K$11+$C$13*$K$11+$F$13*((FE369+EW369)/MAX(FE369+EW369+FF369, 0.1)*$P$11+FF369/MAX(FE369+EW369+FF369, 0.1)*$Q$11))/($B$13+$C$13+$F$13)</f>
        <v>0</v>
      </c>
      <c r="DK369">
        <v>2.18</v>
      </c>
      <c r="DL369">
        <v>0.5</v>
      </c>
      <c r="DM369" t="s">
        <v>430</v>
      </c>
      <c r="DN369">
        <v>2</v>
      </c>
      <c r="DO369" t="b">
        <v>1</v>
      </c>
      <c r="DP369">
        <v>1679515990.5</v>
      </c>
      <c r="DQ369">
        <v>979.0507777777779</v>
      </c>
      <c r="DR369">
        <v>1009.172148148148</v>
      </c>
      <c r="DS369">
        <v>24.10644074074074</v>
      </c>
      <c r="DT369">
        <v>23.8332037037037</v>
      </c>
      <c r="DU369">
        <v>979.9693333333335</v>
      </c>
      <c r="DV369">
        <v>23.81201851851852</v>
      </c>
      <c r="DW369">
        <v>500.0055555555555</v>
      </c>
      <c r="DX369">
        <v>89.8358962962963</v>
      </c>
      <c r="DY369">
        <v>0.1000167703703704</v>
      </c>
      <c r="DZ369">
        <v>26.34791851851852</v>
      </c>
      <c r="EA369">
        <v>27.4862925925926</v>
      </c>
      <c r="EB369">
        <v>999.9000000000001</v>
      </c>
      <c r="EC369">
        <v>0</v>
      </c>
      <c r="ED369">
        <v>0</v>
      </c>
      <c r="EE369">
        <v>10004.51</v>
      </c>
      <c r="EF369">
        <v>0</v>
      </c>
      <c r="EG369">
        <v>12.48373703703703</v>
      </c>
      <c r="EH369">
        <v>-30.12090740740741</v>
      </c>
      <c r="EI369">
        <v>1003.235962962963</v>
      </c>
      <c r="EJ369">
        <v>1033.80962962963</v>
      </c>
      <c r="EK369">
        <v>0.273236962962963</v>
      </c>
      <c r="EL369">
        <v>1009.172148148148</v>
      </c>
      <c r="EM369">
        <v>23.8332037037037</v>
      </c>
      <c r="EN369">
        <v>2.165624444444445</v>
      </c>
      <c r="EO369">
        <v>2.141076666666667</v>
      </c>
      <c r="EP369">
        <v>18.71027037037037</v>
      </c>
      <c r="EQ369">
        <v>18.52811851851852</v>
      </c>
      <c r="ER369">
        <v>2000.008888888889</v>
      </c>
      <c r="ES369">
        <v>0.9800015555555558</v>
      </c>
      <c r="ET369">
        <v>0.01999872592592593</v>
      </c>
      <c r="EU369">
        <v>0</v>
      </c>
      <c r="EV369">
        <v>190.1205925925926</v>
      </c>
      <c r="EW369">
        <v>5.00078</v>
      </c>
      <c r="EX369">
        <v>3774.610740740741</v>
      </c>
      <c r="EY369">
        <v>16379.72962962963</v>
      </c>
      <c r="EZ369">
        <v>38.35614814814815</v>
      </c>
      <c r="FA369">
        <v>39.19874074074074</v>
      </c>
      <c r="FB369">
        <v>39.32159259259259</v>
      </c>
      <c r="FC369">
        <v>38.55759259259258</v>
      </c>
      <c r="FD369">
        <v>39.59466666666667</v>
      </c>
      <c r="FE369">
        <v>1955.108888888889</v>
      </c>
      <c r="FF369">
        <v>39.9</v>
      </c>
      <c r="FG369">
        <v>0</v>
      </c>
      <c r="FH369">
        <v>1679515980.4</v>
      </c>
      <c r="FI369">
        <v>0</v>
      </c>
      <c r="FJ369">
        <v>190.106</v>
      </c>
      <c r="FK369">
        <v>0.1694615341166713</v>
      </c>
      <c r="FL369">
        <v>-4.690000014943977</v>
      </c>
      <c r="FM369">
        <v>3774.5628</v>
      </c>
      <c r="FN369">
        <v>15</v>
      </c>
      <c r="FO369">
        <v>0</v>
      </c>
      <c r="FP369" t="s">
        <v>431</v>
      </c>
      <c r="FQ369">
        <v>1679456443.1</v>
      </c>
      <c r="FR369">
        <v>1679456433.1</v>
      </c>
      <c r="FS369">
        <v>0</v>
      </c>
      <c r="FT369">
        <v>-0.109</v>
      </c>
      <c r="FU369">
        <v>0.019</v>
      </c>
      <c r="FV369">
        <v>-0.823</v>
      </c>
      <c r="FW369">
        <v>0.271</v>
      </c>
      <c r="FX369">
        <v>420</v>
      </c>
      <c r="FY369">
        <v>24</v>
      </c>
      <c r="FZ369">
        <v>0.71</v>
      </c>
      <c r="GA369">
        <v>0.25</v>
      </c>
      <c r="GB369">
        <v>-30.11316097560976</v>
      </c>
      <c r="GC369">
        <v>-0.0937797909408471</v>
      </c>
      <c r="GD369">
        <v>0.05229722222744475</v>
      </c>
      <c r="GE369">
        <v>1</v>
      </c>
      <c r="GF369">
        <v>0.2770140487804878</v>
      </c>
      <c r="GG369">
        <v>-0.05260975609756151</v>
      </c>
      <c r="GH369">
        <v>0.005303395925167558</v>
      </c>
      <c r="GI369">
        <v>1</v>
      </c>
      <c r="GJ369">
        <v>2</v>
      </c>
      <c r="GK369">
        <v>2</v>
      </c>
      <c r="GL369" t="s">
        <v>476</v>
      </c>
      <c r="GM369">
        <v>3.10475</v>
      </c>
      <c r="GN369">
        <v>2.73556</v>
      </c>
      <c r="GO369">
        <v>0.161404</v>
      </c>
      <c r="GP369">
        <v>0.164488</v>
      </c>
      <c r="GQ369">
        <v>0.108389</v>
      </c>
      <c r="GR369">
        <v>0.108912</v>
      </c>
      <c r="GS369">
        <v>21624.1</v>
      </c>
      <c r="GT369">
        <v>21271.4</v>
      </c>
      <c r="GU369">
        <v>26320.8</v>
      </c>
      <c r="GV369">
        <v>25783.6</v>
      </c>
      <c r="GW369">
        <v>37669.9</v>
      </c>
      <c r="GX369">
        <v>35058.5</v>
      </c>
      <c r="GY369">
        <v>46055.7</v>
      </c>
      <c r="GZ369">
        <v>42579.1</v>
      </c>
      <c r="HA369">
        <v>1.9295</v>
      </c>
      <c r="HB369">
        <v>1.97932</v>
      </c>
      <c r="HC369">
        <v>0.13731</v>
      </c>
      <c r="HD369">
        <v>0</v>
      </c>
      <c r="HE369">
        <v>25.2437</v>
      </c>
      <c r="HF369">
        <v>999.9</v>
      </c>
      <c r="HG369">
        <v>54.5</v>
      </c>
      <c r="HH369">
        <v>29.3</v>
      </c>
      <c r="HI369">
        <v>24.8269</v>
      </c>
      <c r="HJ369">
        <v>60.9471</v>
      </c>
      <c r="HK369">
        <v>25.2083</v>
      </c>
      <c r="HL369">
        <v>1</v>
      </c>
      <c r="HM369">
        <v>-0.171944</v>
      </c>
      <c r="HN369">
        <v>-0.170054</v>
      </c>
      <c r="HO369">
        <v>20.275</v>
      </c>
      <c r="HP369">
        <v>5.214</v>
      </c>
      <c r="HQ369">
        <v>11.979</v>
      </c>
      <c r="HR369">
        <v>4.96465</v>
      </c>
      <c r="HS369">
        <v>3.27383</v>
      </c>
      <c r="HT369">
        <v>9999</v>
      </c>
      <c r="HU369">
        <v>9999</v>
      </c>
      <c r="HV369">
        <v>9999</v>
      </c>
      <c r="HW369">
        <v>937.7</v>
      </c>
      <c r="HX369">
        <v>1.86416</v>
      </c>
      <c r="HY369">
        <v>1.86014</v>
      </c>
      <c r="HZ369">
        <v>1.85836</v>
      </c>
      <c r="IA369">
        <v>1.85989</v>
      </c>
      <c r="IB369">
        <v>1.85989</v>
      </c>
      <c r="IC369">
        <v>1.85827</v>
      </c>
      <c r="ID369">
        <v>1.8573</v>
      </c>
      <c r="IE369">
        <v>1.85235</v>
      </c>
      <c r="IF369">
        <v>0</v>
      </c>
      <c r="IG369">
        <v>0</v>
      </c>
      <c r="IH369">
        <v>0</v>
      </c>
      <c r="II369">
        <v>0</v>
      </c>
      <c r="IJ369" t="s">
        <v>433</v>
      </c>
      <c r="IK369" t="s">
        <v>434</v>
      </c>
      <c r="IL369" t="s">
        <v>435</v>
      </c>
      <c r="IM369" t="s">
        <v>435</v>
      </c>
      <c r="IN369" t="s">
        <v>435</v>
      </c>
      <c r="IO369" t="s">
        <v>435</v>
      </c>
      <c r="IP369">
        <v>0</v>
      </c>
      <c r="IQ369">
        <v>100</v>
      </c>
      <c r="IR369">
        <v>100</v>
      </c>
      <c r="IS369">
        <v>-0.92</v>
      </c>
      <c r="IT369">
        <v>0.2942</v>
      </c>
      <c r="IU369">
        <v>-0.3228139330668147</v>
      </c>
      <c r="IV369">
        <v>-0.001399286051689175</v>
      </c>
      <c r="IW369">
        <v>1.297619083215453E-06</v>
      </c>
      <c r="IX369">
        <v>-4.997941095464379E-10</v>
      </c>
      <c r="IY369">
        <v>-0.005634625857734406</v>
      </c>
      <c r="IZ369">
        <v>-0.003512179546530375</v>
      </c>
      <c r="JA369">
        <v>0.0008073039280847738</v>
      </c>
      <c r="JB369">
        <v>-5.485301315548657E-06</v>
      </c>
      <c r="JC369">
        <v>2</v>
      </c>
      <c r="JD369">
        <v>1997</v>
      </c>
      <c r="JE369">
        <v>1</v>
      </c>
      <c r="JF369">
        <v>25</v>
      </c>
      <c r="JG369">
        <v>992.6</v>
      </c>
      <c r="JH369">
        <v>992.7</v>
      </c>
      <c r="JI369">
        <v>2.40845</v>
      </c>
      <c r="JJ369">
        <v>2.62207</v>
      </c>
      <c r="JK369">
        <v>1.49658</v>
      </c>
      <c r="JL369">
        <v>2.3938</v>
      </c>
      <c r="JM369">
        <v>1.54907</v>
      </c>
      <c r="JN369">
        <v>2.41455</v>
      </c>
      <c r="JO369">
        <v>34.5092</v>
      </c>
      <c r="JP369">
        <v>24.2013</v>
      </c>
      <c r="JQ369">
        <v>18</v>
      </c>
      <c r="JR369">
        <v>488.553</v>
      </c>
      <c r="JS369">
        <v>533.448</v>
      </c>
      <c r="JT369">
        <v>25.0078</v>
      </c>
      <c r="JU369">
        <v>25.1792</v>
      </c>
      <c r="JV369">
        <v>29.9999</v>
      </c>
      <c r="JW369">
        <v>25.2937</v>
      </c>
      <c r="JX369">
        <v>25.2514</v>
      </c>
      <c r="JY369">
        <v>48.3661</v>
      </c>
      <c r="JZ369">
        <v>0</v>
      </c>
      <c r="KA369">
        <v>100</v>
      </c>
      <c r="KB369">
        <v>25.0135</v>
      </c>
      <c r="KC369">
        <v>1055.02</v>
      </c>
      <c r="KD369">
        <v>24.2935</v>
      </c>
      <c r="KE369">
        <v>100.622</v>
      </c>
      <c r="KF369">
        <v>101.016</v>
      </c>
    </row>
    <row r="370" spans="1:292">
      <c r="A370">
        <v>352</v>
      </c>
      <c r="B370">
        <v>1679516003</v>
      </c>
      <c r="C370">
        <v>7415.5</v>
      </c>
      <c r="D370" t="s">
        <v>1138</v>
      </c>
      <c r="E370" t="s">
        <v>1139</v>
      </c>
      <c r="F370">
        <v>5</v>
      </c>
      <c r="G370" t="s">
        <v>821</v>
      </c>
      <c r="H370">
        <v>1679515995.214286</v>
      </c>
      <c r="I370">
        <f>(J370)/1000</f>
        <v>0</v>
      </c>
      <c r="J370">
        <f>IF(DO370, AM370, AG370)</f>
        <v>0</v>
      </c>
      <c r="K370">
        <f>IF(DO370, AH370, AF370)</f>
        <v>0</v>
      </c>
      <c r="L370">
        <f>DQ370 - IF(AT370&gt;1, K370*DK370*100.0/(AV370*EE370), 0)</f>
        <v>0</v>
      </c>
      <c r="M370">
        <f>((S370-I370/2)*L370-K370)/(S370+I370/2)</f>
        <v>0</v>
      </c>
      <c r="N370">
        <f>M370*(DX370+DY370)/1000.0</f>
        <v>0</v>
      </c>
      <c r="O370">
        <f>(DQ370 - IF(AT370&gt;1, K370*DK370*100.0/(AV370*EE370), 0))*(DX370+DY370)/1000.0</f>
        <v>0</v>
      </c>
      <c r="P370">
        <f>2.0/((1/R370-1/Q370)+SIGN(R370)*SQRT((1/R370-1/Q370)*(1/R370-1/Q370) + 4*DL370/((DL370+1)*(DL370+1))*(2*1/R370*1/Q370-1/Q370*1/Q370)))</f>
        <v>0</v>
      </c>
      <c r="Q370">
        <f>IF(LEFT(DM370,1)&lt;&gt;"0",IF(LEFT(DM370,1)="1",3.0,DN370),$D$5+$E$5*(EE370*DX370/($K$5*1000))+$F$5*(EE370*DX370/($K$5*1000))*MAX(MIN(DK370,$J$5),$I$5)*MAX(MIN(DK370,$J$5),$I$5)+$G$5*MAX(MIN(DK370,$J$5),$I$5)*(EE370*DX370/($K$5*1000))+$H$5*(EE370*DX370/($K$5*1000))*(EE370*DX370/($K$5*1000)))</f>
        <v>0</v>
      </c>
      <c r="R370">
        <f>I370*(1000-(1000*0.61365*exp(17.502*V370/(240.97+V370))/(DX370+DY370)+DS370)/2)/(1000*0.61365*exp(17.502*V370/(240.97+V370))/(DX370+DY370)-DS370)</f>
        <v>0</v>
      </c>
      <c r="S370">
        <f>1/((DL370+1)/(P370/1.6)+1/(Q370/1.37)) + DL370/((DL370+1)/(P370/1.6) + DL370/(Q370/1.37))</f>
        <v>0</v>
      </c>
      <c r="T370">
        <f>(DG370*DJ370)</f>
        <v>0</v>
      </c>
      <c r="U370">
        <f>(DZ370+(T370+2*0.95*5.67E-8*(((DZ370+$B$9)+273)^4-(DZ370+273)^4)-44100*I370)/(1.84*29.3*Q370+8*0.95*5.67E-8*(DZ370+273)^3))</f>
        <v>0</v>
      </c>
      <c r="V370">
        <f>($C$9*EA370+$D$9*EB370+$E$9*U370)</f>
        <v>0</v>
      </c>
      <c r="W370">
        <f>0.61365*exp(17.502*V370/(240.97+V370))</f>
        <v>0</v>
      </c>
      <c r="X370">
        <f>(Y370/Z370*100)</f>
        <v>0</v>
      </c>
      <c r="Y370">
        <f>DS370*(DX370+DY370)/1000</f>
        <v>0</v>
      </c>
      <c r="Z370">
        <f>0.61365*exp(17.502*DZ370/(240.97+DZ370))</f>
        <v>0</v>
      </c>
      <c r="AA370">
        <f>(W370-DS370*(DX370+DY370)/1000)</f>
        <v>0</v>
      </c>
      <c r="AB370">
        <f>(-I370*44100)</f>
        <v>0</v>
      </c>
      <c r="AC370">
        <f>2*29.3*Q370*0.92*(DZ370-V370)</f>
        <v>0</v>
      </c>
      <c r="AD370">
        <f>2*0.95*5.67E-8*(((DZ370+$B$9)+273)^4-(V370+273)^4)</f>
        <v>0</v>
      </c>
      <c r="AE370">
        <f>T370+AD370+AB370+AC370</f>
        <v>0</v>
      </c>
      <c r="AF370">
        <f>DW370*AT370*(DR370-DQ370*(1000-AT370*DT370)/(1000-AT370*DS370))/(100*DK370)</f>
        <v>0</v>
      </c>
      <c r="AG370">
        <f>1000*DW370*AT370*(DS370-DT370)/(100*DK370*(1000-AT370*DS370))</f>
        <v>0</v>
      </c>
      <c r="AH370">
        <f>(AI370 - AJ370 - DX370*1E3/(8.314*(DZ370+273.15)) * AL370/DW370 * AK370) * DW370/(100*DK370) * (1000 - DT370)/1000</f>
        <v>0</v>
      </c>
      <c r="AI370">
        <v>1065.902159353581</v>
      </c>
      <c r="AJ370">
        <v>1044.333939393939</v>
      </c>
      <c r="AK370">
        <v>3.41991926375888</v>
      </c>
      <c r="AL370">
        <v>67.30913549146528</v>
      </c>
      <c r="AM370">
        <f>(AO370 - AN370 + DX370*1E3/(8.314*(DZ370+273.15)) * AQ370/DW370 * AP370) * DW370/(100*DK370) * 1000/(1000 - AO370)</f>
        <v>0</v>
      </c>
      <c r="AN370">
        <v>23.83040450664073</v>
      </c>
      <c r="AO370">
        <v>24.09186363636363</v>
      </c>
      <c r="AP370">
        <v>-2.216228094882507E-06</v>
      </c>
      <c r="AQ370">
        <v>94.11788988098148</v>
      </c>
      <c r="AR370">
        <v>0</v>
      </c>
      <c r="AS370">
        <v>0</v>
      </c>
      <c r="AT370">
        <f>IF(AR370*$H$15&gt;=AV370,1.0,(AV370/(AV370-AR370*$H$15)))</f>
        <v>0</v>
      </c>
      <c r="AU370">
        <f>(AT370-1)*100</f>
        <v>0</v>
      </c>
      <c r="AV370">
        <f>MAX(0,($B$15+$C$15*EE370)/(1+$D$15*EE370)*DX370/(DZ370+273)*$E$15)</f>
        <v>0</v>
      </c>
      <c r="AW370" t="s">
        <v>429</v>
      </c>
      <c r="AX370" t="s">
        <v>429</v>
      </c>
      <c r="AY370">
        <v>0</v>
      </c>
      <c r="AZ370">
        <v>0</v>
      </c>
      <c r="BA370">
        <f>1-AY370/AZ370</f>
        <v>0</v>
      </c>
      <c r="BB370">
        <v>0</v>
      </c>
      <c r="BC370" t="s">
        <v>429</v>
      </c>
      <c r="BD370" t="s">
        <v>429</v>
      </c>
      <c r="BE370">
        <v>0</v>
      </c>
      <c r="BF370">
        <v>0</v>
      </c>
      <c r="BG370">
        <f>1-BE370/BF370</f>
        <v>0</v>
      </c>
      <c r="BH370">
        <v>0.5</v>
      </c>
      <c r="BI370">
        <f>DH370</f>
        <v>0</v>
      </c>
      <c r="BJ370">
        <f>K370</f>
        <v>0</v>
      </c>
      <c r="BK370">
        <f>BG370*BH370*BI370</f>
        <v>0</v>
      </c>
      <c r="BL370">
        <f>(BJ370-BB370)/BI370</f>
        <v>0</v>
      </c>
      <c r="BM370">
        <f>(AZ370-BF370)/BF370</f>
        <v>0</v>
      </c>
      <c r="BN370">
        <f>AY370/(BA370+AY370/BF370)</f>
        <v>0</v>
      </c>
      <c r="BO370" t="s">
        <v>429</v>
      </c>
      <c r="BP370">
        <v>0</v>
      </c>
      <c r="BQ370">
        <f>IF(BP370&lt;&gt;0, BP370, BN370)</f>
        <v>0</v>
      </c>
      <c r="BR370">
        <f>1-BQ370/BF370</f>
        <v>0</v>
      </c>
      <c r="BS370">
        <f>(BF370-BE370)/(BF370-BQ370)</f>
        <v>0</v>
      </c>
      <c r="BT370">
        <f>(AZ370-BF370)/(AZ370-BQ370)</f>
        <v>0</v>
      </c>
      <c r="BU370">
        <f>(BF370-BE370)/(BF370-AY370)</f>
        <v>0</v>
      </c>
      <c r="BV370">
        <f>(AZ370-BF370)/(AZ370-AY370)</f>
        <v>0</v>
      </c>
      <c r="BW370">
        <f>(BS370*BQ370/BE370)</f>
        <v>0</v>
      </c>
      <c r="BX370">
        <f>(1-BW370)</f>
        <v>0</v>
      </c>
      <c r="DG370">
        <f>$B$13*EF370+$C$13*EG370+$F$13*ER370*(1-EU370)</f>
        <v>0</v>
      </c>
      <c r="DH370">
        <f>DG370*DI370</f>
        <v>0</v>
      </c>
      <c r="DI370">
        <f>($B$13*$D$11+$C$13*$D$11+$F$13*((FE370+EW370)/MAX(FE370+EW370+FF370, 0.1)*$I$11+FF370/MAX(FE370+EW370+FF370, 0.1)*$J$11))/($B$13+$C$13+$F$13)</f>
        <v>0</v>
      </c>
      <c r="DJ370">
        <f>($B$13*$K$11+$C$13*$K$11+$F$13*((FE370+EW370)/MAX(FE370+EW370+FF370, 0.1)*$P$11+FF370/MAX(FE370+EW370+FF370, 0.1)*$Q$11))/($B$13+$C$13+$F$13)</f>
        <v>0</v>
      </c>
      <c r="DK370">
        <v>2.18</v>
      </c>
      <c r="DL370">
        <v>0.5</v>
      </c>
      <c r="DM370" t="s">
        <v>430</v>
      </c>
      <c r="DN370">
        <v>2</v>
      </c>
      <c r="DO370" t="b">
        <v>1</v>
      </c>
      <c r="DP370">
        <v>1679515995.214286</v>
      </c>
      <c r="DQ370">
        <v>994.8177499999999</v>
      </c>
      <c r="DR370">
        <v>1024.996964285714</v>
      </c>
      <c r="DS370">
        <v>24.10084285714285</v>
      </c>
      <c r="DT370">
        <v>23.83143214285714</v>
      </c>
      <c r="DU370">
        <v>995.7403928571428</v>
      </c>
      <c r="DV370">
        <v>23.80656071428572</v>
      </c>
      <c r="DW370">
        <v>500.0001785714286</v>
      </c>
      <c r="DX370">
        <v>89.83523214285717</v>
      </c>
      <c r="DY370">
        <v>0.1000167428571429</v>
      </c>
      <c r="DZ370">
        <v>26.34825</v>
      </c>
      <c r="EA370">
        <v>27.48929642857143</v>
      </c>
      <c r="EB370">
        <v>999.9000000000002</v>
      </c>
      <c r="EC370">
        <v>0</v>
      </c>
      <c r="ED370">
        <v>0</v>
      </c>
      <c r="EE370">
        <v>10001.90928571429</v>
      </c>
      <c r="EF370">
        <v>0</v>
      </c>
      <c r="EG370">
        <v>12.4881</v>
      </c>
      <c r="EH370">
        <v>-30.17903571428571</v>
      </c>
      <c r="EI370">
        <v>1019.386071428571</v>
      </c>
      <c r="EJ370">
        <v>1050.019285714286</v>
      </c>
      <c r="EK370">
        <v>0.2694061428571429</v>
      </c>
      <c r="EL370">
        <v>1024.996964285714</v>
      </c>
      <c r="EM370">
        <v>23.83143214285714</v>
      </c>
      <c r="EN370">
        <v>2.165104642857143</v>
      </c>
      <c r="EO370">
        <v>2.140902142857143</v>
      </c>
      <c r="EP370">
        <v>18.70643214285714</v>
      </c>
      <c r="EQ370">
        <v>18.52681428571429</v>
      </c>
      <c r="ER370">
        <v>2000.009285714286</v>
      </c>
      <c r="ES370">
        <v>0.9800014285714287</v>
      </c>
      <c r="ET370">
        <v>0.01999885000000001</v>
      </c>
      <c r="EU370">
        <v>0</v>
      </c>
      <c r="EV370">
        <v>190.1966428571429</v>
      </c>
      <c r="EW370">
        <v>5.00078</v>
      </c>
      <c r="EX370">
        <v>3774.285357142856</v>
      </c>
      <c r="EY370">
        <v>16379.72142857143</v>
      </c>
      <c r="EZ370">
        <v>38.33457142857143</v>
      </c>
      <c r="FA370">
        <v>39.16489285714285</v>
      </c>
      <c r="FB370">
        <v>39.22975</v>
      </c>
      <c r="FC370">
        <v>38.53092857142856</v>
      </c>
      <c r="FD370">
        <v>39.56457142857142</v>
      </c>
      <c r="FE370">
        <v>1955.109285714286</v>
      </c>
      <c r="FF370">
        <v>39.9</v>
      </c>
      <c r="FG370">
        <v>0</v>
      </c>
      <c r="FH370">
        <v>1679515985.2</v>
      </c>
      <c r="FI370">
        <v>0</v>
      </c>
      <c r="FJ370">
        <v>190.196</v>
      </c>
      <c r="FK370">
        <v>1.667846145721549</v>
      </c>
      <c r="FL370">
        <v>-5.671538484408789</v>
      </c>
      <c r="FM370">
        <v>3774.208799999999</v>
      </c>
      <c r="FN370">
        <v>15</v>
      </c>
      <c r="FO370">
        <v>0</v>
      </c>
      <c r="FP370" t="s">
        <v>431</v>
      </c>
      <c r="FQ370">
        <v>1679456443.1</v>
      </c>
      <c r="FR370">
        <v>1679456433.1</v>
      </c>
      <c r="FS370">
        <v>0</v>
      </c>
      <c r="FT370">
        <v>-0.109</v>
      </c>
      <c r="FU370">
        <v>0.019</v>
      </c>
      <c r="FV370">
        <v>-0.823</v>
      </c>
      <c r="FW370">
        <v>0.271</v>
      </c>
      <c r="FX370">
        <v>420</v>
      </c>
      <c r="FY370">
        <v>24</v>
      </c>
      <c r="FZ370">
        <v>0.71</v>
      </c>
      <c r="GA370">
        <v>0.25</v>
      </c>
      <c r="GB370">
        <v>-30.15623414634146</v>
      </c>
      <c r="GC370">
        <v>-0.6859337979094385</v>
      </c>
      <c r="GD370">
        <v>0.07691471872131246</v>
      </c>
      <c r="GE370">
        <v>0</v>
      </c>
      <c r="GF370">
        <v>0.2714848536585366</v>
      </c>
      <c r="GG370">
        <v>-0.05067493379790954</v>
      </c>
      <c r="GH370">
        <v>0.005119976369805298</v>
      </c>
      <c r="GI370">
        <v>1</v>
      </c>
      <c r="GJ370">
        <v>1</v>
      </c>
      <c r="GK370">
        <v>2</v>
      </c>
      <c r="GL370" t="s">
        <v>432</v>
      </c>
      <c r="GM370">
        <v>3.10467</v>
      </c>
      <c r="GN370">
        <v>2.73524</v>
      </c>
      <c r="GO370">
        <v>0.163111</v>
      </c>
      <c r="GP370">
        <v>0.166166</v>
      </c>
      <c r="GQ370">
        <v>0.108372</v>
      </c>
      <c r="GR370">
        <v>0.108905</v>
      </c>
      <c r="GS370">
        <v>21580.2</v>
      </c>
      <c r="GT370">
        <v>21228.8</v>
      </c>
      <c r="GU370">
        <v>26320.9</v>
      </c>
      <c r="GV370">
        <v>25783.7</v>
      </c>
      <c r="GW370">
        <v>37670.8</v>
      </c>
      <c r="GX370">
        <v>35059.1</v>
      </c>
      <c r="GY370">
        <v>46055.6</v>
      </c>
      <c r="GZ370">
        <v>42579.3</v>
      </c>
      <c r="HA370">
        <v>1.9294</v>
      </c>
      <c r="HB370">
        <v>1.9796</v>
      </c>
      <c r="HC370">
        <v>0.137553</v>
      </c>
      <c r="HD370">
        <v>0</v>
      </c>
      <c r="HE370">
        <v>25.2437</v>
      </c>
      <c r="HF370">
        <v>999.9</v>
      </c>
      <c r="HG370">
        <v>54.5</v>
      </c>
      <c r="HH370">
        <v>29.3</v>
      </c>
      <c r="HI370">
        <v>24.8255</v>
      </c>
      <c r="HJ370">
        <v>60.3871</v>
      </c>
      <c r="HK370">
        <v>25.2123</v>
      </c>
      <c r="HL370">
        <v>1</v>
      </c>
      <c r="HM370">
        <v>-0.172492</v>
      </c>
      <c r="HN370">
        <v>-0.169709</v>
      </c>
      <c r="HO370">
        <v>20.2751</v>
      </c>
      <c r="HP370">
        <v>5.214</v>
      </c>
      <c r="HQ370">
        <v>11.9785</v>
      </c>
      <c r="HR370">
        <v>4.9647</v>
      </c>
      <c r="HS370">
        <v>3.2738</v>
      </c>
      <c r="HT370">
        <v>9999</v>
      </c>
      <c r="HU370">
        <v>9999</v>
      </c>
      <c r="HV370">
        <v>9999</v>
      </c>
      <c r="HW370">
        <v>937.7</v>
      </c>
      <c r="HX370">
        <v>1.86415</v>
      </c>
      <c r="HY370">
        <v>1.86015</v>
      </c>
      <c r="HZ370">
        <v>1.85835</v>
      </c>
      <c r="IA370">
        <v>1.85987</v>
      </c>
      <c r="IB370">
        <v>1.85989</v>
      </c>
      <c r="IC370">
        <v>1.85825</v>
      </c>
      <c r="ID370">
        <v>1.8573</v>
      </c>
      <c r="IE370">
        <v>1.85234</v>
      </c>
      <c r="IF370">
        <v>0</v>
      </c>
      <c r="IG370">
        <v>0</v>
      </c>
      <c r="IH370">
        <v>0</v>
      </c>
      <c r="II370">
        <v>0</v>
      </c>
      <c r="IJ370" t="s">
        <v>433</v>
      </c>
      <c r="IK370" t="s">
        <v>434</v>
      </c>
      <c r="IL370" t="s">
        <v>435</v>
      </c>
      <c r="IM370" t="s">
        <v>435</v>
      </c>
      <c r="IN370" t="s">
        <v>435</v>
      </c>
      <c r="IO370" t="s">
        <v>435</v>
      </c>
      <c r="IP370">
        <v>0</v>
      </c>
      <c r="IQ370">
        <v>100</v>
      </c>
      <c r="IR370">
        <v>100</v>
      </c>
      <c r="IS370">
        <v>-0.93</v>
      </c>
      <c r="IT370">
        <v>0.2941</v>
      </c>
      <c r="IU370">
        <v>-0.3228139330668147</v>
      </c>
      <c r="IV370">
        <v>-0.001399286051689175</v>
      </c>
      <c r="IW370">
        <v>1.297619083215453E-06</v>
      </c>
      <c r="IX370">
        <v>-4.997941095464379E-10</v>
      </c>
      <c r="IY370">
        <v>-0.005634625857734406</v>
      </c>
      <c r="IZ370">
        <v>-0.003512179546530375</v>
      </c>
      <c r="JA370">
        <v>0.0008073039280847738</v>
      </c>
      <c r="JB370">
        <v>-5.485301315548657E-06</v>
      </c>
      <c r="JC370">
        <v>2</v>
      </c>
      <c r="JD370">
        <v>1997</v>
      </c>
      <c r="JE370">
        <v>1</v>
      </c>
      <c r="JF370">
        <v>25</v>
      </c>
      <c r="JG370">
        <v>992.7</v>
      </c>
      <c r="JH370">
        <v>992.8</v>
      </c>
      <c r="JI370">
        <v>2.43774</v>
      </c>
      <c r="JJ370">
        <v>2.62207</v>
      </c>
      <c r="JK370">
        <v>1.49658</v>
      </c>
      <c r="JL370">
        <v>2.39258</v>
      </c>
      <c r="JM370">
        <v>1.54907</v>
      </c>
      <c r="JN370">
        <v>2.35229</v>
      </c>
      <c r="JO370">
        <v>34.5092</v>
      </c>
      <c r="JP370">
        <v>24.1926</v>
      </c>
      <c r="JQ370">
        <v>18</v>
      </c>
      <c r="JR370">
        <v>488.485</v>
      </c>
      <c r="JS370">
        <v>533.625</v>
      </c>
      <c r="JT370">
        <v>25.0157</v>
      </c>
      <c r="JU370">
        <v>25.1787</v>
      </c>
      <c r="JV370">
        <v>29.9999</v>
      </c>
      <c r="JW370">
        <v>25.2925</v>
      </c>
      <c r="JX370">
        <v>25.2501</v>
      </c>
      <c r="JY370">
        <v>49.0216</v>
      </c>
      <c r="JZ370">
        <v>0</v>
      </c>
      <c r="KA370">
        <v>100</v>
      </c>
      <c r="KB370">
        <v>25.019</v>
      </c>
      <c r="KC370">
        <v>1075.07</v>
      </c>
      <c r="KD370">
        <v>24.2935</v>
      </c>
      <c r="KE370">
        <v>100.622</v>
      </c>
      <c r="KF370">
        <v>101.017</v>
      </c>
    </row>
    <row r="371" spans="1:292">
      <c r="A371">
        <v>353</v>
      </c>
      <c r="B371">
        <v>1679516008</v>
      </c>
      <c r="C371">
        <v>7420.5</v>
      </c>
      <c r="D371" t="s">
        <v>1140</v>
      </c>
      <c r="E371" t="s">
        <v>1141</v>
      </c>
      <c r="F371">
        <v>5</v>
      </c>
      <c r="G371" t="s">
        <v>821</v>
      </c>
      <c r="H371">
        <v>1679516000.5</v>
      </c>
      <c r="I371">
        <f>(J371)/1000</f>
        <v>0</v>
      </c>
      <c r="J371">
        <f>IF(DO371, AM371, AG371)</f>
        <v>0</v>
      </c>
      <c r="K371">
        <f>IF(DO371, AH371, AF371)</f>
        <v>0</v>
      </c>
      <c r="L371">
        <f>DQ371 - IF(AT371&gt;1, K371*DK371*100.0/(AV371*EE371), 0)</f>
        <v>0</v>
      </c>
      <c r="M371">
        <f>((S371-I371/2)*L371-K371)/(S371+I371/2)</f>
        <v>0</v>
      </c>
      <c r="N371">
        <f>M371*(DX371+DY371)/1000.0</f>
        <v>0</v>
      </c>
      <c r="O371">
        <f>(DQ371 - IF(AT371&gt;1, K371*DK371*100.0/(AV371*EE371), 0))*(DX371+DY371)/1000.0</f>
        <v>0</v>
      </c>
      <c r="P371">
        <f>2.0/((1/R371-1/Q371)+SIGN(R371)*SQRT((1/R371-1/Q371)*(1/R371-1/Q371) + 4*DL371/((DL371+1)*(DL371+1))*(2*1/R371*1/Q371-1/Q371*1/Q371)))</f>
        <v>0</v>
      </c>
      <c r="Q371">
        <f>IF(LEFT(DM371,1)&lt;&gt;"0",IF(LEFT(DM371,1)="1",3.0,DN371),$D$5+$E$5*(EE371*DX371/($K$5*1000))+$F$5*(EE371*DX371/($K$5*1000))*MAX(MIN(DK371,$J$5),$I$5)*MAX(MIN(DK371,$J$5),$I$5)+$G$5*MAX(MIN(DK371,$J$5),$I$5)*(EE371*DX371/($K$5*1000))+$H$5*(EE371*DX371/($K$5*1000))*(EE371*DX371/($K$5*1000)))</f>
        <v>0</v>
      </c>
      <c r="R371">
        <f>I371*(1000-(1000*0.61365*exp(17.502*V371/(240.97+V371))/(DX371+DY371)+DS371)/2)/(1000*0.61365*exp(17.502*V371/(240.97+V371))/(DX371+DY371)-DS371)</f>
        <v>0</v>
      </c>
      <c r="S371">
        <f>1/((DL371+1)/(P371/1.6)+1/(Q371/1.37)) + DL371/((DL371+1)/(P371/1.6) + DL371/(Q371/1.37))</f>
        <v>0</v>
      </c>
      <c r="T371">
        <f>(DG371*DJ371)</f>
        <v>0</v>
      </c>
      <c r="U371">
        <f>(DZ371+(T371+2*0.95*5.67E-8*(((DZ371+$B$9)+273)^4-(DZ371+273)^4)-44100*I371)/(1.84*29.3*Q371+8*0.95*5.67E-8*(DZ371+273)^3))</f>
        <v>0</v>
      </c>
      <c r="V371">
        <f>($C$9*EA371+$D$9*EB371+$E$9*U371)</f>
        <v>0</v>
      </c>
      <c r="W371">
        <f>0.61365*exp(17.502*V371/(240.97+V371))</f>
        <v>0</v>
      </c>
      <c r="X371">
        <f>(Y371/Z371*100)</f>
        <v>0</v>
      </c>
      <c r="Y371">
        <f>DS371*(DX371+DY371)/1000</f>
        <v>0</v>
      </c>
      <c r="Z371">
        <f>0.61365*exp(17.502*DZ371/(240.97+DZ371))</f>
        <v>0</v>
      </c>
      <c r="AA371">
        <f>(W371-DS371*(DX371+DY371)/1000)</f>
        <v>0</v>
      </c>
      <c r="AB371">
        <f>(-I371*44100)</f>
        <v>0</v>
      </c>
      <c r="AC371">
        <f>2*29.3*Q371*0.92*(DZ371-V371)</f>
        <v>0</v>
      </c>
      <c r="AD371">
        <f>2*0.95*5.67E-8*(((DZ371+$B$9)+273)^4-(V371+273)^4)</f>
        <v>0</v>
      </c>
      <c r="AE371">
        <f>T371+AD371+AB371+AC371</f>
        <v>0</v>
      </c>
      <c r="AF371">
        <f>DW371*AT371*(DR371-DQ371*(1000-AT371*DT371)/(1000-AT371*DS371))/(100*DK371)</f>
        <v>0</v>
      </c>
      <c r="AG371">
        <f>1000*DW371*AT371*(DS371-DT371)/(100*DK371*(1000-AT371*DS371))</f>
        <v>0</v>
      </c>
      <c r="AH371">
        <f>(AI371 - AJ371 - DX371*1E3/(8.314*(DZ371+273.15)) * AL371/DW371 * AK371) * DW371/(100*DK371) * (1000 - DT371)/1000</f>
        <v>0</v>
      </c>
      <c r="AI371">
        <v>1083.066314159937</v>
      </c>
      <c r="AJ371">
        <v>1061.652</v>
      </c>
      <c r="AK371">
        <v>3.46936885727923</v>
      </c>
      <c r="AL371">
        <v>67.30913549146528</v>
      </c>
      <c r="AM371">
        <f>(AO371 - AN371 + DX371*1E3/(8.314*(DZ371+273.15)) * AQ371/DW371 * AP371) * DW371/(100*DK371) * 1000/(1000 - AO371)</f>
        <v>0</v>
      </c>
      <c r="AN371">
        <v>23.82900573207143</v>
      </c>
      <c r="AO371">
        <v>24.08654484848485</v>
      </c>
      <c r="AP371">
        <v>-2.900272744789387E-06</v>
      </c>
      <c r="AQ371">
        <v>94.11788988098148</v>
      </c>
      <c r="AR371">
        <v>0</v>
      </c>
      <c r="AS371">
        <v>0</v>
      </c>
      <c r="AT371">
        <f>IF(AR371*$H$15&gt;=AV371,1.0,(AV371/(AV371-AR371*$H$15)))</f>
        <v>0</v>
      </c>
      <c r="AU371">
        <f>(AT371-1)*100</f>
        <v>0</v>
      </c>
      <c r="AV371">
        <f>MAX(0,($B$15+$C$15*EE371)/(1+$D$15*EE371)*DX371/(DZ371+273)*$E$15)</f>
        <v>0</v>
      </c>
      <c r="AW371" t="s">
        <v>429</v>
      </c>
      <c r="AX371" t="s">
        <v>429</v>
      </c>
      <c r="AY371">
        <v>0</v>
      </c>
      <c r="AZ371">
        <v>0</v>
      </c>
      <c r="BA371">
        <f>1-AY371/AZ371</f>
        <v>0</v>
      </c>
      <c r="BB371">
        <v>0</v>
      </c>
      <c r="BC371" t="s">
        <v>429</v>
      </c>
      <c r="BD371" t="s">
        <v>429</v>
      </c>
      <c r="BE371">
        <v>0</v>
      </c>
      <c r="BF371">
        <v>0</v>
      </c>
      <c r="BG371">
        <f>1-BE371/BF371</f>
        <v>0</v>
      </c>
      <c r="BH371">
        <v>0.5</v>
      </c>
      <c r="BI371">
        <f>DH371</f>
        <v>0</v>
      </c>
      <c r="BJ371">
        <f>K371</f>
        <v>0</v>
      </c>
      <c r="BK371">
        <f>BG371*BH371*BI371</f>
        <v>0</v>
      </c>
      <c r="BL371">
        <f>(BJ371-BB371)/BI371</f>
        <v>0</v>
      </c>
      <c r="BM371">
        <f>(AZ371-BF371)/BF371</f>
        <v>0</v>
      </c>
      <c r="BN371">
        <f>AY371/(BA371+AY371/BF371)</f>
        <v>0</v>
      </c>
      <c r="BO371" t="s">
        <v>429</v>
      </c>
      <c r="BP371">
        <v>0</v>
      </c>
      <c r="BQ371">
        <f>IF(BP371&lt;&gt;0, BP371, BN371)</f>
        <v>0</v>
      </c>
      <c r="BR371">
        <f>1-BQ371/BF371</f>
        <v>0</v>
      </c>
      <c r="BS371">
        <f>(BF371-BE371)/(BF371-BQ371)</f>
        <v>0</v>
      </c>
      <c r="BT371">
        <f>(AZ371-BF371)/(AZ371-BQ371)</f>
        <v>0</v>
      </c>
      <c r="BU371">
        <f>(BF371-BE371)/(BF371-AY371)</f>
        <v>0</v>
      </c>
      <c r="BV371">
        <f>(AZ371-BF371)/(AZ371-AY371)</f>
        <v>0</v>
      </c>
      <c r="BW371">
        <f>(BS371*BQ371/BE371)</f>
        <v>0</v>
      </c>
      <c r="BX371">
        <f>(1-BW371)</f>
        <v>0</v>
      </c>
      <c r="DG371">
        <f>$B$13*EF371+$C$13*EG371+$F$13*ER371*(1-EU371)</f>
        <v>0</v>
      </c>
      <c r="DH371">
        <f>DG371*DI371</f>
        <v>0</v>
      </c>
      <c r="DI371">
        <f>($B$13*$D$11+$C$13*$D$11+$F$13*((FE371+EW371)/MAX(FE371+EW371+FF371, 0.1)*$I$11+FF371/MAX(FE371+EW371+FF371, 0.1)*$J$11))/($B$13+$C$13+$F$13)</f>
        <v>0</v>
      </c>
      <c r="DJ371">
        <f>($B$13*$K$11+$C$13*$K$11+$F$13*((FE371+EW371)/MAX(FE371+EW371+FF371, 0.1)*$P$11+FF371/MAX(FE371+EW371+FF371, 0.1)*$Q$11))/($B$13+$C$13+$F$13)</f>
        <v>0</v>
      </c>
      <c r="DK371">
        <v>2.18</v>
      </c>
      <c r="DL371">
        <v>0.5</v>
      </c>
      <c r="DM371" t="s">
        <v>430</v>
      </c>
      <c r="DN371">
        <v>2</v>
      </c>
      <c r="DO371" t="b">
        <v>1</v>
      </c>
      <c r="DP371">
        <v>1679516000.5</v>
      </c>
      <c r="DQ371">
        <v>1012.538888888889</v>
      </c>
      <c r="DR371">
        <v>1042.766666666667</v>
      </c>
      <c r="DS371">
        <v>24.09414814814815</v>
      </c>
      <c r="DT371">
        <v>23.83017037037037</v>
      </c>
      <c r="DU371">
        <v>1013.467185185185</v>
      </c>
      <c r="DV371">
        <v>23.80003333333334</v>
      </c>
      <c r="DW371">
        <v>499.986</v>
      </c>
      <c r="DX371">
        <v>89.83474814814814</v>
      </c>
      <c r="DY371">
        <v>0.09995608518518519</v>
      </c>
      <c r="DZ371">
        <v>26.35166296296296</v>
      </c>
      <c r="EA371">
        <v>27.49336666666666</v>
      </c>
      <c r="EB371">
        <v>999.9000000000001</v>
      </c>
      <c r="EC371">
        <v>0</v>
      </c>
      <c r="ED371">
        <v>0</v>
      </c>
      <c r="EE371">
        <v>10002.14481481481</v>
      </c>
      <c r="EF371">
        <v>0</v>
      </c>
      <c r="EG371">
        <v>12.48847037037037</v>
      </c>
      <c r="EH371">
        <v>-30.22792962962963</v>
      </c>
      <c r="EI371">
        <v>1037.537407407407</v>
      </c>
      <c r="EJ371">
        <v>1068.221851851852</v>
      </c>
      <c r="EK371">
        <v>0.2639803333333334</v>
      </c>
      <c r="EL371">
        <v>1042.766666666667</v>
      </c>
      <c r="EM371">
        <v>23.83017037037037</v>
      </c>
      <c r="EN371">
        <v>2.164491111111111</v>
      </c>
      <c r="EO371">
        <v>2.140777407407407</v>
      </c>
      <c r="EP371">
        <v>18.7019</v>
      </c>
      <c r="EQ371">
        <v>18.52587037037037</v>
      </c>
      <c r="ER371">
        <v>2000.020740740741</v>
      </c>
      <c r="ES371">
        <v>0.9800013333333334</v>
      </c>
      <c r="ET371">
        <v>0.01999895185185186</v>
      </c>
      <c r="EU371">
        <v>0</v>
      </c>
      <c r="EV371">
        <v>190.2212222222222</v>
      </c>
      <c r="EW371">
        <v>5.00078</v>
      </c>
      <c r="EX371">
        <v>3773.822222222222</v>
      </c>
      <c r="EY371">
        <v>16379.82222222222</v>
      </c>
      <c r="EZ371">
        <v>38.29137037037037</v>
      </c>
      <c r="FA371">
        <v>39.14107407407408</v>
      </c>
      <c r="FB371">
        <v>39.15725925925926</v>
      </c>
      <c r="FC371">
        <v>38.509</v>
      </c>
      <c r="FD371">
        <v>39.53448148148147</v>
      </c>
      <c r="FE371">
        <v>1955.120740740741</v>
      </c>
      <c r="FF371">
        <v>39.9</v>
      </c>
      <c r="FG371">
        <v>0</v>
      </c>
      <c r="FH371">
        <v>1679515990.6</v>
      </c>
      <c r="FI371">
        <v>0</v>
      </c>
      <c r="FJ371">
        <v>190.2203461538462</v>
      </c>
      <c r="FK371">
        <v>0.5657777629894831</v>
      </c>
      <c r="FL371">
        <v>-5.403418819646013</v>
      </c>
      <c r="FM371">
        <v>3773.742692307692</v>
      </c>
      <c r="FN371">
        <v>15</v>
      </c>
      <c r="FO371">
        <v>0</v>
      </c>
      <c r="FP371" t="s">
        <v>431</v>
      </c>
      <c r="FQ371">
        <v>1679456443.1</v>
      </c>
      <c r="FR371">
        <v>1679456433.1</v>
      </c>
      <c r="FS371">
        <v>0</v>
      </c>
      <c r="FT371">
        <v>-0.109</v>
      </c>
      <c r="FU371">
        <v>0.019</v>
      </c>
      <c r="FV371">
        <v>-0.823</v>
      </c>
      <c r="FW371">
        <v>0.271</v>
      </c>
      <c r="FX371">
        <v>420</v>
      </c>
      <c r="FY371">
        <v>24</v>
      </c>
      <c r="FZ371">
        <v>0.71</v>
      </c>
      <c r="GA371">
        <v>0.25</v>
      </c>
      <c r="GB371">
        <v>-30.19037804878049</v>
      </c>
      <c r="GC371">
        <v>-0.6338299651567937</v>
      </c>
      <c r="GD371">
        <v>0.07285365723011117</v>
      </c>
      <c r="GE371">
        <v>0</v>
      </c>
      <c r="GF371">
        <v>0.2678278048780487</v>
      </c>
      <c r="GG371">
        <v>-0.05803367247386704</v>
      </c>
      <c r="GH371">
        <v>0.00583830036752475</v>
      </c>
      <c r="GI371">
        <v>1</v>
      </c>
      <c r="GJ371">
        <v>1</v>
      </c>
      <c r="GK371">
        <v>2</v>
      </c>
      <c r="GL371" t="s">
        <v>432</v>
      </c>
      <c r="GM371">
        <v>3.1046</v>
      </c>
      <c r="GN371">
        <v>2.73554</v>
      </c>
      <c r="GO371">
        <v>0.164816</v>
      </c>
      <c r="GP371">
        <v>0.167852</v>
      </c>
      <c r="GQ371">
        <v>0.108359</v>
      </c>
      <c r="GR371">
        <v>0.108902</v>
      </c>
      <c r="GS371">
        <v>21536.6</v>
      </c>
      <c r="GT371">
        <v>21186.3</v>
      </c>
      <c r="GU371">
        <v>26321.2</v>
      </c>
      <c r="GV371">
        <v>25784.1</v>
      </c>
      <c r="GW371">
        <v>37671.9</v>
      </c>
      <c r="GX371">
        <v>35059.7</v>
      </c>
      <c r="GY371">
        <v>46056.1</v>
      </c>
      <c r="GZ371">
        <v>42579.7</v>
      </c>
      <c r="HA371">
        <v>1.92945</v>
      </c>
      <c r="HB371">
        <v>1.97957</v>
      </c>
      <c r="HC371">
        <v>0.137866</v>
      </c>
      <c r="HD371">
        <v>0</v>
      </c>
      <c r="HE371">
        <v>25.245</v>
      </c>
      <c r="HF371">
        <v>999.9</v>
      </c>
      <c r="HG371">
        <v>54.5</v>
      </c>
      <c r="HH371">
        <v>29.3</v>
      </c>
      <c r="HI371">
        <v>24.8253</v>
      </c>
      <c r="HJ371">
        <v>60.8771</v>
      </c>
      <c r="HK371">
        <v>25.2163</v>
      </c>
      <c r="HL371">
        <v>1</v>
      </c>
      <c r="HM371">
        <v>-0.172424</v>
      </c>
      <c r="HN371">
        <v>-0.161097</v>
      </c>
      <c r="HO371">
        <v>20.2751</v>
      </c>
      <c r="HP371">
        <v>5.21459</v>
      </c>
      <c r="HQ371">
        <v>11.9781</v>
      </c>
      <c r="HR371">
        <v>4.9648</v>
      </c>
      <c r="HS371">
        <v>3.27393</v>
      </c>
      <c r="HT371">
        <v>9999</v>
      </c>
      <c r="HU371">
        <v>9999</v>
      </c>
      <c r="HV371">
        <v>9999</v>
      </c>
      <c r="HW371">
        <v>937.7</v>
      </c>
      <c r="HX371">
        <v>1.86416</v>
      </c>
      <c r="HY371">
        <v>1.86015</v>
      </c>
      <c r="HZ371">
        <v>1.85835</v>
      </c>
      <c r="IA371">
        <v>1.85987</v>
      </c>
      <c r="IB371">
        <v>1.85989</v>
      </c>
      <c r="IC371">
        <v>1.85823</v>
      </c>
      <c r="ID371">
        <v>1.8573</v>
      </c>
      <c r="IE371">
        <v>1.85233</v>
      </c>
      <c r="IF371">
        <v>0</v>
      </c>
      <c r="IG371">
        <v>0</v>
      </c>
      <c r="IH371">
        <v>0</v>
      </c>
      <c r="II371">
        <v>0</v>
      </c>
      <c r="IJ371" t="s">
        <v>433</v>
      </c>
      <c r="IK371" t="s">
        <v>434</v>
      </c>
      <c r="IL371" t="s">
        <v>435</v>
      </c>
      <c r="IM371" t="s">
        <v>435</v>
      </c>
      <c r="IN371" t="s">
        <v>435</v>
      </c>
      <c r="IO371" t="s">
        <v>435</v>
      </c>
      <c r="IP371">
        <v>0</v>
      </c>
      <c r="IQ371">
        <v>100</v>
      </c>
      <c r="IR371">
        <v>100</v>
      </c>
      <c r="IS371">
        <v>-0.9399999999999999</v>
      </c>
      <c r="IT371">
        <v>0.2939</v>
      </c>
      <c r="IU371">
        <v>-0.3228139330668147</v>
      </c>
      <c r="IV371">
        <v>-0.001399286051689175</v>
      </c>
      <c r="IW371">
        <v>1.297619083215453E-06</v>
      </c>
      <c r="IX371">
        <v>-4.997941095464379E-10</v>
      </c>
      <c r="IY371">
        <v>-0.005634625857734406</v>
      </c>
      <c r="IZ371">
        <v>-0.003512179546530375</v>
      </c>
      <c r="JA371">
        <v>0.0008073039280847738</v>
      </c>
      <c r="JB371">
        <v>-5.485301315548657E-06</v>
      </c>
      <c r="JC371">
        <v>2</v>
      </c>
      <c r="JD371">
        <v>1997</v>
      </c>
      <c r="JE371">
        <v>1</v>
      </c>
      <c r="JF371">
        <v>25</v>
      </c>
      <c r="JG371">
        <v>992.7</v>
      </c>
      <c r="JH371">
        <v>992.9</v>
      </c>
      <c r="JI371">
        <v>2.46948</v>
      </c>
      <c r="JJ371">
        <v>2.61719</v>
      </c>
      <c r="JK371">
        <v>1.49658</v>
      </c>
      <c r="JL371">
        <v>2.39258</v>
      </c>
      <c r="JM371">
        <v>1.54907</v>
      </c>
      <c r="JN371">
        <v>2.40967</v>
      </c>
      <c r="JO371">
        <v>34.5092</v>
      </c>
      <c r="JP371">
        <v>24.2013</v>
      </c>
      <c r="JQ371">
        <v>18</v>
      </c>
      <c r="JR371">
        <v>488.503</v>
      </c>
      <c r="JS371">
        <v>533.6</v>
      </c>
      <c r="JT371">
        <v>25.021</v>
      </c>
      <c r="JU371">
        <v>25.177</v>
      </c>
      <c r="JV371">
        <v>30</v>
      </c>
      <c r="JW371">
        <v>25.291</v>
      </c>
      <c r="JX371">
        <v>25.2493</v>
      </c>
      <c r="JY371">
        <v>49.606</v>
      </c>
      <c r="JZ371">
        <v>0</v>
      </c>
      <c r="KA371">
        <v>100</v>
      </c>
      <c r="KB371">
        <v>25.0194</v>
      </c>
      <c r="KC371">
        <v>1088.45</v>
      </c>
      <c r="KD371">
        <v>24.2935</v>
      </c>
      <c r="KE371">
        <v>100.624</v>
      </c>
      <c r="KF371">
        <v>101.018</v>
      </c>
    </row>
    <row r="372" spans="1:292">
      <c r="A372">
        <v>354</v>
      </c>
      <c r="B372">
        <v>1679516013</v>
      </c>
      <c r="C372">
        <v>7425.5</v>
      </c>
      <c r="D372" t="s">
        <v>1142</v>
      </c>
      <c r="E372" t="s">
        <v>1143</v>
      </c>
      <c r="F372">
        <v>5</v>
      </c>
      <c r="G372" t="s">
        <v>821</v>
      </c>
      <c r="H372">
        <v>1679516005.214286</v>
      </c>
      <c r="I372">
        <f>(J372)/1000</f>
        <v>0</v>
      </c>
      <c r="J372">
        <f>IF(DO372, AM372, AG372)</f>
        <v>0</v>
      </c>
      <c r="K372">
        <f>IF(DO372, AH372, AF372)</f>
        <v>0</v>
      </c>
      <c r="L372">
        <f>DQ372 - IF(AT372&gt;1, K372*DK372*100.0/(AV372*EE372), 0)</f>
        <v>0</v>
      </c>
      <c r="M372">
        <f>((S372-I372/2)*L372-K372)/(S372+I372/2)</f>
        <v>0</v>
      </c>
      <c r="N372">
        <f>M372*(DX372+DY372)/1000.0</f>
        <v>0</v>
      </c>
      <c r="O372">
        <f>(DQ372 - IF(AT372&gt;1, K372*DK372*100.0/(AV372*EE372), 0))*(DX372+DY372)/1000.0</f>
        <v>0</v>
      </c>
      <c r="P372">
        <f>2.0/((1/R372-1/Q372)+SIGN(R372)*SQRT((1/R372-1/Q372)*(1/R372-1/Q372) + 4*DL372/((DL372+1)*(DL372+1))*(2*1/R372*1/Q372-1/Q372*1/Q372)))</f>
        <v>0</v>
      </c>
      <c r="Q372">
        <f>IF(LEFT(DM372,1)&lt;&gt;"0",IF(LEFT(DM372,1)="1",3.0,DN372),$D$5+$E$5*(EE372*DX372/($K$5*1000))+$F$5*(EE372*DX372/($K$5*1000))*MAX(MIN(DK372,$J$5),$I$5)*MAX(MIN(DK372,$J$5),$I$5)+$G$5*MAX(MIN(DK372,$J$5),$I$5)*(EE372*DX372/($K$5*1000))+$H$5*(EE372*DX372/($K$5*1000))*(EE372*DX372/($K$5*1000)))</f>
        <v>0</v>
      </c>
      <c r="R372">
        <f>I372*(1000-(1000*0.61365*exp(17.502*V372/(240.97+V372))/(DX372+DY372)+DS372)/2)/(1000*0.61365*exp(17.502*V372/(240.97+V372))/(DX372+DY372)-DS372)</f>
        <v>0</v>
      </c>
      <c r="S372">
        <f>1/((DL372+1)/(P372/1.6)+1/(Q372/1.37)) + DL372/((DL372+1)/(P372/1.6) + DL372/(Q372/1.37))</f>
        <v>0</v>
      </c>
      <c r="T372">
        <f>(DG372*DJ372)</f>
        <v>0</v>
      </c>
      <c r="U372">
        <f>(DZ372+(T372+2*0.95*5.67E-8*(((DZ372+$B$9)+273)^4-(DZ372+273)^4)-44100*I372)/(1.84*29.3*Q372+8*0.95*5.67E-8*(DZ372+273)^3))</f>
        <v>0</v>
      </c>
      <c r="V372">
        <f>($C$9*EA372+$D$9*EB372+$E$9*U372)</f>
        <v>0</v>
      </c>
      <c r="W372">
        <f>0.61365*exp(17.502*V372/(240.97+V372))</f>
        <v>0</v>
      </c>
      <c r="X372">
        <f>(Y372/Z372*100)</f>
        <v>0</v>
      </c>
      <c r="Y372">
        <f>DS372*(DX372+DY372)/1000</f>
        <v>0</v>
      </c>
      <c r="Z372">
        <f>0.61365*exp(17.502*DZ372/(240.97+DZ372))</f>
        <v>0</v>
      </c>
      <c r="AA372">
        <f>(W372-DS372*(DX372+DY372)/1000)</f>
        <v>0</v>
      </c>
      <c r="AB372">
        <f>(-I372*44100)</f>
        <v>0</v>
      </c>
      <c r="AC372">
        <f>2*29.3*Q372*0.92*(DZ372-V372)</f>
        <v>0</v>
      </c>
      <c r="AD372">
        <f>2*0.95*5.67E-8*(((DZ372+$B$9)+273)^4-(V372+273)^4)</f>
        <v>0</v>
      </c>
      <c r="AE372">
        <f>T372+AD372+AB372+AC372</f>
        <v>0</v>
      </c>
      <c r="AF372">
        <f>DW372*AT372*(DR372-DQ372*(1000-AT372*DT372)/(1000-AT372*DS372))/(100*DK372)</f>
        <v>0</v>
      </c>
      <c r="AG372">
        <f>1000*DW372*AT372*(DS372-DT372)/(100*DK372*(1000-AT372*DS372))</f>
        <v>0</v>
      </c>
      <c r="AH372">
        <f>(AI372 - AJ372 - DX372*1E3/(8.314*(DZ372+273.15)) * AL372/DW372 * AK372) * DW372/(100*DK372) * (1000 - DT372)/1000</f>
        <v>0</v>
      </c>
      <c r="AI372">
        <v>1100.324536059244</v>
      </c>
      <c r="AJ372">
        <v>1078.788181818182</v>
      </c>
      <c r="AK372">
        <v>3.438095968784485</v>
      </c>
      <c r="AL372">
        <v>67.30913549146528</v>
      </c>
      <c r="AM372">
        <f>(AO372 - AN372 + DX372*1E3/(8.314*(DZ372+273.15)) * AQ372/DW372 * AP372) * DW372/(100*DK372) * 1000/(1000 - AO372)</f>
        <v>0</v>
      </c>
      <c r="AN372">
        <v>23.82737256044352</v>
      </c>
      <c r="AO372">
        <v>24.08287939393939</v>
      </c>
      <c r="AP372">
        <v>-1.882519060566503E-06</v>
      </c>
      <c r="AQ372">
        <v>94.11788988098148</v>
      </c>
      <c r="AR372">
        <v>0</v>
      </c>
      <c r="AS372">
        <v>0</v>
      </c>
      <c r="AT372">
        <f>IF(AR372*$H$15&gt;=AV372,1.0,(AV372/(AV372-AR372*$H$15)))</f>
        <v>0</v>
      </c>
      <c r="AU372">
        <f>(AT372-1)*100</f>
        <v>0</v>
      </c>
      <c r="AV372">
        <f>MAX(0,($B$15+$C$15*EE372)/(1+$D$15*EE372)*DX372/(DZ372+273)*$E$15)</f>
        <v>0</v>
      </c>
      <c r="AW372" t="s">
        <v>429</v>
      </c>
      <c r="AX372" t="s">
        <v>429</v>
      </c>
      <c r="AY372">
        <v>0</v>
      </c>
      <c r="AZ372">
        <v>0</v>
      </c>
      <c r="BA372">
        <f>1-AY372/AZ372</f>
        <v>0</v>
      </c>
      <c r="BB372">
        <v>0</v>
      </c>
      <c r="BC372" t="s">
        <v>429</v>
      </c>
      <c r="BD372" t="s">
        <v>429</v>
      </c>
      <c r="BE372">
        <v>0</v>
      </c>
      <c r="BF372">
        <v>0</v>
      </c>
      <c r="BG372">
        <f>1-BE372/BF372</f>
        <v>0</v>
      </c>
      <c r="BH372">
        <v>0.5</v>
      </c>
      <c r="BI372">
        <f>DH372</f>
        <v>0</v>
      </c>
      <c r="BJ372">
        <f>K372</f>
        <v>0</v>
      </c>
      <c r="BK372">
        <f>BG372*BH372*BI372</f>
        <v>0</v>
      </c>
      <c r="BL372">
        <f>(BJ372-BB372)/BI372</f>
        <v>0</v>
      </c>
      <c r="BM372">
        <f>(AZ372-BF372)/BF372</f>
        <v>0</v>
      </c>
      <c r="BN372">
        <f>AY372/(BA372+AY372/BF372)</f>
        <v>0</v>
      </c>
      <c r="BO372" t="s">
        <v>429</v>
      </c>
      <c r="BP372">
        <v>0</v>
      </c>
      <c r="BQ372">
        <f>IF(BP372&lt;&gt;0, BP372, BN372)</f>
        <v>0</v>
      </c>
      <c r="BR372">
        <f>1-BQ372/BF372</f>
        <v>0</v>
      </c>
      <c r="BS372">
        <f>(BF372-BE372)/(BF372-BQ372)</f>
        <v>0</v>
      </c>
      <c r="BT372">
        <f>(AZ372-BF372)/(AZ372-BQ372)</f>
        <v>0</v>
      </c>
      <c r="BU372">
        <f>(BF372-BE372)/(BF372-AY372)</f>
        <v>0</v>
      </c>
      <c r="BV372">
        <f>(AZ372-BF372)/(AZ372-AY372)</f>
        <v>0</v>
      </c>
      <c r="BW372">
        <f>(BS372*BQ372/BE372)</f>
        <v>0</v>
      </c>
      <c r="BX372">
        <f>(1-BW372)</f>
        <v>0</v>
      </c>
      <c r="DG372">
        <f>$B$13*EF372+$C$13*EG372+$F$13*ER372*(1-EU372)</f>
        <v>0</v>
      </c>
      <c r="DH372">
        <f>DG372*DI372</f>
        <v>0</v>
      </c>
      <c r="DI372">
        <f>($B$13*$D$11+$C$13*$D$11+$F$13*((FE372+EW372)/MAX(FE372+EW372+FF372, 0.1)*$I$11+FF372/MAX(FE372+EW372+FF372, 0.1)*$J$11))/($B$13+$C$13+$F$13)</f>
        <v>0</v>
      </c>
      <c r="DJ372">
        <f>($B$13*$K$11+$C$13*$K$11+$F$13*((FE372+EW372)/MAX(FE372+EW372+FF372, 0.1)*$P$11+FF372/MAX(FE372+EW372+FF372, 0.1)*$Q$11))/($B$13+$C$13+$F$13)</f>
        <v>0</v>
      </c>
      <c r="DK372">
        <v>2.18</v>
      </c>
      <c r="DL372">
        <v>0.5</v>
      </c>
      <c r="DM372" t="s">
        <v>430</v>
      </c>
      <c r="DN372">
        <v>2</v>
      </c>
      <c r="DO372" t="b">
        <v>1</v>
      </c>
      <c r="DP372">
        <v>1679516005.214286</v>
      </c>
      <c r="DQ372">
        <v>1028.337142857143</v>
      </c>
      <c r="DR372">
        <v>1058.6025</v>
      </c>
      <c r="DS372">
        <v>24.08912142857143</v>
      </c>
      <c r="DT372">
        <v>23.82880357142857</v>
      </c>
      <c r="DU372">
        <v>1029.269642857143</v>
      </c>
      <c r="DV372">
        <v>23.79512857142857</v>
      </c>
      <c r="DW372">
        <v>500.0006428571429</v>
      </c>
      <c r="DX372">
        <v>89.83473214285713</v>
      </c>
      <c r="DY372">
        <v>0.09993581428571428</v>
      </c>
      <c r="DZ372">
        <v>26.35575357142857</v>
      </c>
      <c r="EA372">
        <v>27.496725</v>
      </c>
      <c r="EB372">
        <v>999.9000000000002</v>
      </c>
      <c r="EC372">
        <v>0</v>
      </c>
      <c r="ED372">
        <v>0</v>
      </c>
      <c r="EE372">
        <v>10005.99821428572</v>
      </c>
      <c r="EF372">
        <v>0</v>
      </c>
      <c r="EG372">
        <v>12.48973571428571</v>
      </c>
      <c r="EH372">
        <v>-30.265875</v>
      </c>
      <c r="EI372">
        <v>1053.719642857143</v>
      </c>
      <c r="EJ372">
        <v>1084.4425</v>
      </c>
      <c r="EK372">
        <v>0.2603289285714286</v>
      </c>
      <c r="EL372">
        <v>1058.6025</v>
      </c>
      <c r="EM372">
        <v>23.82880357142857</v>
      </c>
      <c r="EN372">
        <v>2.164039642857143</v>
      </c>
      <c r="EO372">
        <v>2.140652857142857</v>
      </c>
      <c r="EP372">
        <v>18.69856071428571</v>
      </c>
      <c r="EQ372">
        <v>18.52495357142857</v>
      </c>
      <c r="ER372">
        <v>2000.023571428572</v>
      </c>
      <c r="ES372">
        <v>0.9800012142857144</v>
      </c>
      <c r="ET372">
        <v>0.01999907857142858</v>
      </c>
      <c r="EU372">
        <v>0</v>
      </c>
      <c r="EV372">
        <v>190.18625</v>
      </c>
      <c r="EW372">
        <v>5.00078</v>
      </c>
      <c r="EX372">
        <v>3773.418571428571</v>
      </c>
      <c r="EY372">
        <v>16379.84642857143</v>
      </c>
      <c r="EZ372">
        <v>38.25428571428571</v>
      </c>
      <c r="FA372">
        <v>39.10696428571428</v>
      </c>
      <c r="FB372">
        <v>39.10475</v>
      </c>
      <c r="FC372">
        <v>38.48414285714285</v>
      </c>
      <c r="FD372">
        <v>39.51314285714285</v>
      </c>
      <c r="FE372">
        <v>1955.123571428572</v>
      </c>
      <c r="FF372">
        <v>39.9</v>
      </c>
      <c r="FG372">
        <v>0</v>
      </c>
      <c r="FH372">
        <v>1679515995.4</v>
      </c>
      <c r="FI372">
        <v>0</v>
      </c>
      <c r="FJ372">
        <v>190.1772307692307</v>
      </c>
      <c r="FK372">
        <v>-0.7312136968975341</v>
      </c>
      <c r="FL372">
        <v>-4.648547003796469</v>
      </c>
      <c r="FM372">
        <v>3773.368076923077</v>
      </c>
      <c r="FN372">
        <v>15</v>
      </c>
      <c r="FO372">
        <v>0</v>
      </c>
      <c r="FP372" t="s">
        <v>431</v>
      </c>
      <c r="FQ372">
        <v>1679456443.1</v>
      </c>
      <c r="FR372">
        <v>1679456433.1</v>
      </c>
      <c r="FS372">
        <v>0</v>
      </c>
      <c r="FT372">
        <v>-0.109</v>
      </c>
      <c r="FU372">
        <v>0.019</v>
      </c>
      <c r="FV372">
        <v>-0.823</v>
      </c>
      <c r="FW372">
        <v>0.271</v>
      </c>
      <c r="FX372">
        <v>420</v>
      </c>
      <c r="FY372">
        <v>24</v>
      </c>
      <c r="FZ372">
        <v>0.71</v>
      </c>
      <c r="GA372">
        <v>0.25</v>
      </c>
      <c r="GB372">
        <v>-30.23918292682927</v>
      </c>
      <c r="GC372">
        <v>-0.3588585365853922</v>
      </c>
      <c r="GD372">
        <v>0.06101317291767803</v>
      </c>
      <c r="GE372">
        <v>0</v>
      </c>
      <c r="GF372">
        <v>0.2627529756097561</v>
      </c>
      <c r="GG372">
        <v>-0.05038254355400715</v>
      </c>
      <c r="GH372">
        <v>0.005144816109860799</v>
      </c>
      <c r="GI372">
        <v>1</v>
      </c>
      <c r="GJ372">
        <v>1</v>
      </c>
      <c r="GK372">
        <v>2</v>
      </c>
      <c r="GL372" t="s">
        <v>432</v>
      </c>
      <c r="GM372">
        <v>3.10463</v>
      </c>
      <c r="GN372">
        <v>2.7356</v>
      </c>
      <c r="GO372">
        <v>0.166491</v>
      </c>
      <c r="GP372">
        <v>0.169492</v>
      </c>
      <c r="GQ372">
        <v>0.108343</v>
      </c>
      <c r="GR372">
        <v>0.108895</v>
      </c>
      <c r="GS372">
        <v>21493.6</v>
      </c>
      <c r="GT372">
        <v>21144.6</v>
      </c>
      <c r="GU372">
        <v>26321.4</v>
      </c>
      <c r="GV372">
        <v>25784.1</v>
      </c>
      <c r="GW372">
        <v>37672.9</v>
      </c>
      <c r="GX372">
        <v>35060.3</v>
      </c>
      <c r="GY372">
        <v>46056.2</v>
      </c>
      <c r="GZ372">
        <v>42579.8</v>
      </c>
      <c r="HA372">
        <v>1.92948</v>
      </c>
      <c r="HB372">
        <v>1.97975</v>
      </c>
      <c r="HC372">
        <v>0.137351</v>
      </c>
      <c r="HD372">
        <v>0</v>
      </c>
      <c r="HE372">
        <v>25.2465</v>
      </c>
      <c r="HF372">
        <v>999.9</v>
      </c>
      <c r="HG372">
        <v>54.5</v>
      </c>
      <c r="HH372">
        <v>29.3</v>
      </c>
      <c r="HI372">
        <v>24.8274</v>
      </c>
      <c r="HJ372">
        <v>60.1071</v>
      </c>
      <c r="HK372">
        <v>25.2604</v>
      </c>
      <c r="HL372">
        <v>1</v>
      </c>
      <c r="HM372">
        <v>-0.172492</v>
      </c>
      <c r="HN372">
        <v>-0.150901</v>
      </c>
      <c r="HO372">
        <v>20.2752</v>
      </c>
      <c r="HP372">
        <v>5.21444</v>
      </c>
      <c r="HQ372">
        <v>11.9784</v>
      </c>
      <c r="HR372">
        <v>4.96475</v>
      </c>
      <c r="HS372">
        <v>3.27395</v>
      </c>
      <c r="HT372">
        <v>9999</v>
      </c>
      <c r="HU372">
        <v>9999</v>
      </c>
      <c r="HV372">
        <v>9999</v>
      </c>
      <c r="HW372">
        <v>937.7</v>
      </c>
      <c r="HX372">
        <v>1.86417</v>
      </c>
      <c r="HY372">
        <v>1.86013</v>
      </c>
      <c r="HZ372">
        <v>1.85837</v>
      </c>
      <c r="IA372">
        <v>1.85989</v>
      </c>
      <c r="IB372">
        <v>1.85989</v>
      </c>
      <c r="IC372">
        <v>1.85824</v>
      </c>
      <c r="ID372">
        <v>1.85732</v>
      </c>
      <c r="IE372">
        <v>1.85234</v>
      </c>
      <c r="IF372">
        <v>0</v>
      </c>
      <c r="IG372">
        <v>0</v>
      </c>
      <c r="IH372">
        <v>0</v>
      </c>
      <c r="II372">
        <v>0</v>
      </c>
      <c r="IJ372" t="s">
        <v>433</v>
      </c>
      <c r="IK372" t="s">
        <v>434</v>
      </c>
      <c r="IL372" t="s">
        <v>435</v>
      </c>
      <c r="IM372" t="s">
        <v>435</v>
      </c>
      <c r="IN372" t="s">
        <v>435</v>
      </c>
      <c r="IO372" t="s">
        <v>435</v>
      </c>
      <c r="IP372">
        <v>0</v>
      </c>
      <c r="IQ372">
        <v>100</v>
      </c>
      <c r="IR372">
        <v>100</v>
      </c>
      <c r="IS372">
        <v>-0.95</v>
      </c>
      <c r="IT372">
        <v>0.2938</v>
      </c>
      <c r="IU372">
        <v>-0.3228139330668147</v>
      </c>
      <c r="IV372">
        <v>-0.001399286051689175</v>
      </c>
      <c r="IW372">
        <v>1.297619083215453E-06</v>
      </c>
      <c r="IX372">
        <v>-4.997941095464379E-10</v>
      </c>
      <c r="IY372">
        <v>-0.005634625857734406</v>
      </c>
      <c r="IZ372">
        <v>-0.003512179546530375</v>
      </c>
      <c r="JA372">
        <v>0.0008073039280847738</v>
      </c>
      <c r="JB372">
        <v>-5.485301315548657E-06</v>
      </c>
      <c r="JC372">
        <v>2</v>
      </c>
      <c r="JD372">
        <v>1997</v>
      </c>
      <c r="JE372">
        <v>1</v>
      </c>
      <c r="JF372">
        <v>25</v>
      </c>
      <c r="JG372">
        <v>992.8</v>
      </c>
      <c r="JH372">
        <v>993</v>
      </c>
      <c r="JI372">
        <v>2.49878</v>
      </c>
      <c r="JJ372">
        <v>2.62207</v>
      </c>
      <c r="JK372">
        <v>1.49658</v>
      </c>
      <c r="JL372">
        <v>2.39258</v>
      </c>
      <c r="JM372">
        <v>1.54907</v>
      </c>
      <c r="JN372">
        <v>2.31445</v>
      </c>
      <c r="JO372">
        <v>34.5092</v>
      </c>
      <c r="JP372">
        <v>24.1926</v>
      </c>
      <c r="JQ372">
        <v>18</v>
      </c>
      <c r="JR372">
        <v>488.511</v>
      </c>
      <c r="JS372">
        <v>533.704</v>
      </c>
      <c r="JT372">
        <v>25.0215</v>
      </c>
      <c r="JU372">
        <v>25.1752</v>
      </c>
      <c r="JV372">
        <v>30</v>
      </c>
      <c r="JW372">
        <v>25.2903</v>
      </c>
      <c r="JX372">
        <v>25.2476</v>
      </c>
      <c r="JY372">
        <v>50.2536</v>
      </c>
      <c r="JZ372">
        <v>0</v>
      </c>
      <c r="KA372">
        <v>100</v>
      </c>
      <c r="KB372">
        <v>25.0203</v>
      </c>
      <c r="KC372">
        <v>1108.49</v>
      </c>
      <c r="KD372">
        <v>24.2935</v>
      </c>
      <c r="KE372">
        <v>100.624</v>
      </c>
      <c r="KF372">
        <v>101.018</v>
      </c>
    </row>
    <row r="373" spans="1:292">
      <c r="A373">
        <v>355</v>
      </c>
      <c r="B373">
        <v>1679516018</v>
      </c>
      <c r="C373">
        <v>7430.5</v>
      </c>
      <c r="D373" t="s">
        <v>1144</v>
      </c>
      <c r="E373" t="s">
        <v>1145</v>
      </c>
      <c r="F373">
        <v>5</v>
      </c>
      <c r="G373" t="s">
        <v>821</v>
      </c>
      <c r="H373">
        <v>1679516010.5</v>
      </c>
      <c r="I373">
        <f>(J373)/1000</f>
        <v>0</v>
      </c>
      <c r="J373">
        <f>IF(DO373, AM373, AG373)</f>
        <v>0</v>
      </c>
      <c r="K373">
        <f>IF(DO373, AH373, AF373)</f>
        <v>0</v>
      </c>
      <c r="L373">
        <f>DQ373 - IF(AT373&gt;1, K373*DK373*100.0/(AV373*EE373), 0)</f>
        <v>0</v>
      </c>
      <c r="M373">
        <f>((S373-I373/2)*L373-K373)/(S373+I373/2)</f>
        <v>0</v>
      </c>
      <c r="N373">
        <f>M373*(DX373+DY373)/1000.0</f>
        <v>0</v>
      </c>
      <c r="O373">
        <f>(DQ373 - IF(AT373&gt;1, K373*DK373*100.0/(AV373*EE373), 0))*(DX373+DY373)/1000.0</f>
        <v>0</v>
      </c>
      <c r="P373">
        <f>2.0/((1/R373-1/Q373)+SIGN(R373)*SQRT((1/R373-1/Q373)*(1/R373-1/Q373) + 4*DL373/((DL373+1)*(DL373+1))*(2*1/R373*1/Q373-1/Q373*1/Q373)))</f>
        <v>0</v>
      </c>
      <c r="Q373">
        <f>IF(LEFT(DM373,1)&lt;&gt;"0",IF(LEFT(DM373,1)="1",3.0,DN373),$D$5+$E$5*(EE373*DX373/($K$5*1000))+$F$5*(EE373*DX373/($K$5*1000))*MAX(MIN(DK373,$J$5),$I$5)*MAX(MIN(DK373,$J$5),$I$5)+$G$5*MAX(MIN(DK373,$J$5),$I$5)*(EE373*DX373/($K$5*1000))+$H$5*(EE373*DX373/($K$5*1000))*(EE373*DX373/($K$5*1000)))</f>
        <v>0</v>
      </c>
      <c r="R373">
        <f>I373*(1000-(1000*0.61365*exp(17.502*V373/(240.97+V373))/(DX373+DY373)+DS373)/2)/(1000*0.61365*exp(17.502*V373/(240.97+V373))/(DX373+DY373)-DS373)</f>
        <v>0</v>
      </c>
      <c r="S373">
        <f>1/((DL373+1)/(P373/1.6)+1/(Q373/1.37)) + DL373/((DL373+1)/(P373/1.6) + DL373/(Q373/1.37))</f>
        <v>0</v>
      </c>
      <c r="T373">
        <f>(DG373*DJ373)</f>
        <v>0</v>
      </c>
      <c r="U373">
        <f>(DZ373+(T373+2*0.95*5.67E-8*(((DZ373+$B$9)+273)^4-(DZ373+273)^4)-44100*I373)/(1.84*29.3*Q373+8*0.95*5.67E-8*(DZ373+273)^3))</f>
        <v>0</v>
      </c>
      <c r="V373">
        <f>($C$9*EA373+$D$9*EB373+$E$9*U373)</f>
        <v>0</v>
      </c>
      <c r="W373">
        <f>0.61365*exp(17.502*V373/(240.97+V373))</f>
        <v>0</v>
      </c>
      <c r="X373">
        <f>(Y373/Z373*100)</f>
        <v>0</v>
      </c>
      <c r="Y373">
        <f>DS373*(DX373+DY373)/1000</f>
        <v>0</v>
      </c>
      <c r="Z373">
        <f>0.61365*exp(17.502*DZ373/(240.97+DZ373))</f>
        <v>0</v>
      </c>
      <c r="AA373">
        <f>(W373-DS373*(DX373+DY373)/1000)</f>
        <v>0</v>
      </c>
      <c r="AB373">
        <f>(-I373*44100)</f>
        <v>0</v>
      </c>
      <c r="AC373">
        <f>2*29.3*Q373*0.92*(DZ373-V373)</f>
        <v>0</v>
      </c>
      <c r="AD373">
        <f>2*0.95*5.67E-8*(((DZ373+$B$9)+273)^4-(V373+273)^4)</f>
        <v>0</v>
      </c>
      <c r="AE373">
        <f>T373+AD373+AB373+AC373</f>
        <v>0</v>
      </c>
      <c r="AF373">
        <f>DW373*AT373*(DR373-DQ373*(1000-AT373*DT373)/(1000-AT373*DS373))/(100*DK373)</f>
        <v>0</v>
      </c>
      <c r="AG373">
        <f>1000*DW373*AT373*(DS373-DT373)/(100*DK373*(1000-AT373*DS373))</f>
        <v>0</v>
      </c>
      <c r="AH373">
        <f>(AI373 - AJ373 - DX373*1E3/(8.314*(DZ373+273.15)) * AL373/DW373 * AK373) * DW373/(100*DK373) * (1000 - DT373)/1000</f>
        <v>0</v>
      </c>
      <c r="AI373">
        <v>1117.401907403879</v>
      </c>
      <c r="AJ373">
        <v>1096.012121212121</v>
      </c>
      <c r="AK373">
        <v>3.448441519896559</v>
      </c>
      <c r="AL373">
        <v>67.30913549146528</v>
      </c>
      <c r="AM373">
        <f>(AO373 - AN373 + DX373*1E3/(8.314*(DZ373+273.15)) * AQ373/DW373 * AP373) * DW373/(100*DK373) * 1000/(1000 - AO373)</f>
        <v>0</v>
      </c>
      <c r="AN373">
        <v>23.82586315535898</v>
      </c>
      <c r="AO373">
        <v>24.07783212121212</v>
      </c>
      <c r="AP373">
        <v>-1.941147706904164E-06</v>
      </c>
      <c r="AQ373">
        <v>94.11788988098148</v>
      </c>
      <c r="AR373">
        <v>0</v>
      </c>
      <c r="AS373">
        <v>0</v>
      </c>
      <c r="AT373">
        <f>IF(AR373*$H$15&gt;=AV373,1.0,(AV373/(AV373-AR373*$H$15)))</f>
        <v>0</v>
      </c>
      <c r="AU373">
        <f>(AT373-1)*100</f>
        <v>0</v>
      </c>
      <c r="AV373">
        <f>MAX(0,($B$15+$C$15*EE373)/(1+$D$15*EE373)*DX373/(DZ373+273)*$E$15)</f>
        <v>0</v>
      </c>
      <c r="AW373" t="s">
        <v>429</v>
      </c>
      <c r="AX373" t="s">
        <v>429</v>
      </c>
      <c r="AY373">
        <v>0</v>
      </c>
      <c r="AZ373">
        <v>0</v>
      </c>
      <c r="BA373">
        <f>1-AY373/AZ373</f>
        <v>0</v>
      </c>
      <c r="BB373">
        <v>0</v>
      </c>
      <c r="BC373" t="s">
        <v>429</v>
      </c>
      <c r="BD373" t="s">
        <v>429</v>
      </c>
      <c r="BE373">
        <v>0</v>
      </c>
      <c r="BF373">
        <v>0</v>
      </c>
      <c r="BG373">
        <f>1-BE373/BF373</f>
        <v>0</v>
      </c>
      <c r="BH373">
        <v>0.5</v>
      </c>
      <c r="BI373">
        <f>DH373</f>
        <v>0</v>
      </c>
      <c r="BJ373">
        <f>K373</f>
        <v>0</v>
      </c>
      <c r="BK373">
        <f>BG373*BH373*BI373</f>
        <v>0</v>
      </c>
      <c r="BL373">
        <f>(BJ373-BB373)/BI373</f>
        <v>0</v>
      </c>
      <c r="BM373">
        <f>(AZ373-BF373)/BF373</f>
        <v>0</v>
      </c>
      <c r="BN373">
        <f>AY373/(BA373+AY373/BF373)</f>
        <v>0</v>
      </c>
      <c r="BO373" t="s">
        <v>429</v>
      </c>
      <c r="BP373">
        <v>0</v>
      </c>
      <c r="BQ373">
        <f>IF(BP373&lt;&gt;0, BP373, BN373)</f>
        <v>0</v>
      </c>
      <c r="BR373">
        <f>1-BQ373/BF373</f>
        <v>0</v>
      </c>
      <c r="BS373">
        <f>(BF373-BE373)/(BF373-BQ373)</f>
        <v>0</v>
      </c>
      <c r="BT373">
        <f>(AZ373-BF373)/(AZ373-BQ373)</f>
        <v>0</v>
      </c>
      <c r="BU373">
        <f>(BF373-BE373)/(BF373-AY373)</f>
        <v>0</v>
      </c>
      <c r="BV373">
        <f>(AZ373-BF373)/(AZ373-AY373)</f>
        <v>0</v>
      </c>
      <c r="BW373">
        <f>(BS373*BQ373/BE373)</f>
        <v>0</v>
      </c>
      <c r="BX373">
        <f>(1-BW373)</f>
        <v>0</v>
      </c>
      <c r="DG373">
        <f>$B$13*EF373+$C$13*EG373+$F$13*ER373*(1-EU373)</f>
        <v>0</v>
      </c>
      <c r="DH373">
        <f>DG373*DI373</f>
        <v>0</v>
      </c>
      <c r="DI373">
        <f>($B$13*$D$11+$C$13*$D$11+$F$13*((FE373+EW373)/MAX(FE373+EW373+FF373, 0.1)*$I$11+FF373/MAX(FE373+EW373+FF373, 0.1)*$J$11))/($B$13+$C$13+$F$13)</f>
        <v>0</v>
      </c>
      <c r="DJ373">
        <f>($B$13*$K$11+$C$13*$K$11+$F$13*((FE373+EW373)/MAX(FE373+EW373+FF373, 0.1)*$P$11+FF373/MAX(FE373+EW373+FF373, 0.1)*$Q$11))/($B$13+$C$13+$F$13)</f>
        <v>0</v>
      </c>
      <c r="DK373">
        <v>2.18</v>
      </c>
      <c r="DL373">
        <v>0.5</v>
      </c>
      <c r="DM373" t="s">
        <v>430</v>
      </c>
      <c r="DN373">
        <v>2</v>
      </c>
      <c r="DO373" t="b">
        <v>1</v>
      </c>
      <c r="DP373">
        <v>1679516010.5</v>
      </c>
      <c r="DQ373">
        <v>1046.095185185185</v>
      </c>
      <c r="DR373">
        <v>1076.328518518518</v>
      </c>
      <c r="DS373">
        <v>24.08388518518518</v>
      </c>
      <c r="DT373">
        <v>23.82720370370371</v>
      </c>
      <c r="DU373">
        <v>1047.034814814815</v>
      </c>
      <c r="DV373">
        <v>23.79001851851852</v>
      </c>
      <c r="DW373">
        <v>500.009074074074</v>
      </c>
      <c r="DX373">
        <v>89.83346666666668</v>
      </c>
      <c r="DY373">
        <v>0.09988057037037039</v>
      </c>
      <c r="DZ373">
        <v>26.3597</v>
      </c>
      <c r="EA373">
        <v>27.49775555555555</v>
      </c>
      <c r="EB373">
        <v>999.9000000000001</v>
      </c>
      <c r="EC373">
        <v>0</v>
      </c>
      <c r="ED373">
        <v>0</v>
      </c>
      <c r="EE373">
        <v>10018.48962962963</v>
      </c>
      <c r="EF373">
        <v>0</v>
      </c>
      <c r="EG373">
        <v>12.48526666666667</v>
      </c>
      <c r="EH373">
        <v>-30.2332962962963</v>
      </c>
      <c r="EI373">
        <v>1071.911481481481</v>
      </c>
      <c r="EJ373">
        <v>1102.60037037037</v>
      </c>
      <c r="EK373">
        <v>0.2566932592592592</v>
      </c>
      <c r="EL373">
        <v>1076.328518518518</v>
      </c>
      <c r="EM373">
        <v>23.82720370370371</v>
      </c>
      <c r="EN373">
        <v>2.163538888888889</v>
      </c>
      <c r="EO373">
        <v>2.140478888888889</v>
      </c>
      <c r="EP373">
        <v>18.69485925925926</v>
      </c>
      <c r="EQ373">
        <v>18.52365555555555</v>
      </c>
      <c r="ER373">
        <v>2000.013333333333</v>
      </c>
      <c r="ES373">
        <v>0.9800010000000001</v>
      </c>
      <c r="ET373">
        <v>0.0199993</v>
      </c>
      <c r="EU373">
        <v>0</v>
      </c>
      <c r="EV373">
        <v>190.2278518518518</v>
      </c>
      <c r="EW373">
        <v>5.00078</v>
      </c>
      <c r="EX373">
        <v>3772.911111111111</v>
      </c>
      <c r="EY373">
        <v>16379.76296296296</v>
      </c>
      <c r="EZ373">
        <v>38.20351851851851</v>
      </c>
      <c r="FA373">
        <v>39.083</v>
      </c>
      <c r="FB373">
        <v>39.03685185185185</v>
      </c>
      <c r="FC373">
        <v>38.44422222222222</v>
      </c>
      <c r="FD373">
        <v>39.47655555555556</v>
      </c>
      <c r="FE373">
        <v>1955.113333333333</v>
      </c>
      <c r="FF373">
        <v>39.9</v>
      </c>
      <c r="FG373">
        <v>0</v>
      </c>
      <c r="FH373">
        <v>1679516000.2</v>
      </c>
      <c r="FI373">
        <v>0</v>
      </c>
      <c r="FJ373">
        <v>190.2102692307692</v>
      </c>
      <c r="FK373">
        <v>0.7569572483017117</v>
      </c>
      <c r="FL373">
        <v>-4.701196565142231</v>
      </c>
      <c r="FM373">
        <v>3772.942692307693</v>
      </c>
      <c r="FN373">
        <v>15</v>
      </c>
      <c r="FO373">
        <v>0</v>
      </c>
      <c r="FP373" t="s">
        <v>431</v>
      </c>
      <c r="FQ373">
        <v>1679456443.1</v>
      </c>
      <c r="FR373">
        <v>1679456433.1</v>
      </c>
      <c r="FS373">
        <v>0</v>
      </c>
      <c r="FT373">
        <v>-0.109</v>
      </c>
      <c r="FU373">
        <v>0.019</v>
      </c>
      <c r="FV373">
        <v>-0.823</v>
      </c>
      <c r="FW373">
        <v>0.271</v>
      </c>
      <c r="FX373">
        <v>420</v>
      </c>
      <c r="FY373">
        <v>24</v>
      </c>
      <c r="FZ373">
        <v>0.71</v>
      </c>
      <c r="GA373">
        <v>0.25</v>
      </c>
      <c r="GB373">
        <v>-30.24379756097562</v>
      </c>
      <c r="GC373">
        <v>0.194782578397112</v>
      </c>
      <c r="GD373">
        <v>0.05414683508893877</v>
      </c>
      <c r="GE373">
        <v>0</v>
      </c>
      <c r="GF373">
        <v>0.2595960731707317</v>
      </c>
      <c r="GG373">
        <v>-0.03932029965156778</v>
      </c>
      <c r="GH373">
        <v>0.004007088477662651</v>
      </c>
      <c r="GI373">
        <v>1</v>
      </c>
      <c r="GJ373">
        <v>1</v>
      </c>
      <c r="GK373">
        <v>2</v>
      </c>
      <c r="GL373" t="s">
        <v>432</v>
      </c>
      <c r="GM373">
        <v>3.10465</v>
      </c>
      <c r="GN373">
        <v>2.73554</v>
      </c>
      <c r="GO373">
        <v>0.168153</v>
      </c>
      <c r="GP373">
        <v>0.17113</v>
      </c>
      <c r="GQ373">
        <v>0.108326</v>
      </c>
      <c r="GR373">
        <v>0.108889</v>
      </c>
      <c r="GS373">
        <v>21450.8</v>
      </c>
      <c r="GT373">
        <v>21103.1</v>
      </c>
      <c r="GU373">
        <v>26321.4</v>
      </c>
      <c r="GV373">
        <v>25784.3</v>
      </c>
      <c r="GW373">
        <v>37674.2</v>
      </c>
      <c r="GX373">
        <v>35060.9</v>
      </c>
      <c r="GY373">
        <v>46056.7</v>
      </c>
      <c r="GZ373">
        <v>42580</v>
      </c>
      <c r="HA373">
        <v>1.92932</v>
      </c>
      <c r="HB373">
        <v>1.97978</v>
      </c>
      <c r="HC373">
        <v>0.137992</v>
      </c>
      <c r="HD373">
        <v>0</v>
      </c>
      <c r="HE373">
        <v>25.2498</v>
      </c>
      <c r="HF373">
        <v>999.9</v>
      </c>
      <c r="HG373">
        <v>54.5</v>
      </c>
      <c r="HH373">
        <v>29.3</v>
      </c>
      <c r="HI373">
        <v>24.8281</v>
      </c>
      <c r="HJ373">
        <v>60.7471</v>
      </c>
      <c r="HK373">
        <v>25.2604</v>
      </c>
      <c r="HL373">
        <v>1</v>
      </c>
      <c r="HM373">
        <v>-0.172515</v>
      </c>
      <c r="HN373">
        <v>-0.151887</v>
      </c>
      <c r="HO373">
        <v>20.2752</v>
      </c>
      <c r="HP373">
        <v>5.21444</v>
      </c>
      <c r="HQ373">
        <v>11.9784</v>
      </c>
      <c r="HR373">
        <v>4.9649</v>
      </c>
      <c r="HS373">
        <v>3.27393</v>
      </c>
      <c r="HT373">
        <v>9999</v>
      </c>
      <c r="HU373">
        <v>9999</v>
      </c>
      <c r="HV373">
        <v>9999</v>
      </c>
      <c r="HW373">
        <v>937.7</v>
      </c>
      <c r="HX373">
        <v>1.86417</v>
      </c>
      <c r="HY373">
        <v>1.86013</v>
      </c>
      <c r="HZ373">
        <v>1.85836</v>
      </c>
      <c r="IA373">
        <v>1.85988</v>
      </c>
      <c r="IB373">
        <v>1.85989</v>
      </c>
      <c r="IC373">
        <v>1.85824</v>
      </c>
      <c r="ID373">
        <v>1.85733</v>
      </c>
      <c r="IE373">
        <v>1.85233</v>
      </c>
      <c r="IF373">
        <v>0</v>
      </c>
      <c r="IG373">
        <v>0</v>
      </c>
      <c r="IH373">
        <v>0</v>
      </c>
      <c r="II373">
        <v>0</v>
      </c>
      <c r="IJ373" t="s">
        <v>433</v>
      </c>
      <c r="IK373" t="s">
        <v>434</v>
      </c>
      <c r="IL373" t="s">
        <v>435</v>
      </c>
      <c r="IM373" t="s">
        <v>435</v>
      </c>
      <c r="IN373" t="s">
        <v>435</v>
      </c>
      <c r="IO373" t="s">
        <v>435</v>
      </c>
      <c r="IP373">
        <v>0</v>
      </c>
      <c r="IQ373">
        <v>100</v>
      </c>
      <c r="IR373">
        <v>100</v>
      </c>
      <c r="IS373">
        <v>-0.95</v>
      </c>
      <c r="IT373">
        <v>0.2937</v>
      </c>
      <c r="IU373">
        <v>-0.3228139330668147</v>
      </c>
      <c r="IV373">
        <v>-0.001399286051689175</v>
      </c>
      <c r="IW373">
        <v>1.297619083215453E-06</v>
      </c>
      <c r="IX373">
        <v>-4.997941095464379E-10</v>
      </c>
      <c r="IY373">
        <v>-0.005634625857734406</v>
      </c>
      <c r="IZ373">
        <v>-0.003512179546530375</v>
      </c>
      <c r="JA373">
        <v>0.0008073039280847738</v>
      </c>
      <c r="JB373">
        <v>-5.485301315548657E-06</v>
      </c>
      <c r="JC373">
        <v>2</v>
      </c>
      <c r="JD373">
        <v>1997</v>
      </c>
      <c r="JE373">
        <v>1</v>
      </c>
      <c r="JF373">
        <v>25</v>
      </c>
      <c r="JG373">
        <v>992.9</v>
      </c>
      <c r="JH373">
        <v>993.1</v>
      </c>
      <c r="JI373">
        <v>2.53174</v>
      </c>
      <c r="JJ373">
        <v>2.61963</v>
      </c>
      <c r="JK373">
        <v>1.49658</v>
      </c>
      <c r="JL373">
        <v>2.3938</v>
      </c>
      <c r="JM373">
        <v>1.54907</v>
      </c>
      <c r="JN373">
        <v>2.42798</v>
      </c>
      <c r="JO373">
        <v>34.5092</v>
      </c>
      <c r="JP373">
        <v>24.2013</v>
      </c>
      <c r="JQ373">
        <v>18</v>
      </c>
      <c r="JR373">
        <v>488.409</v>
      </c>
      <c r="JS373">
        <v>533.717</v>
      </c>
      <c r="JT373">
        <v>25.0216</v>
      </c>
      <c r="JU373">
        <v>25.1745</v>
      </c>
      <c r="JV373">
        <v>30</v>
      </c>
      <c r="JW373">
        <v>25.2884</v>
      </c>
      <c r="JX373">
        <v>25.2472</v>
      </c>
      <c r="JY373">
        <v>50.8413</v>
      </c>
      <c r="JZ373">
        <v>0</v>
      </c>
      <c r="KA373">
        <v>100</v>
      </c>
      <c r="KB373">
        <v>25.0246</v>
      </c>
      <c r="KC373">
        <v>1121.86</v>
      </c>
      <c r="KD373">
        <v>24.2935</v>
      </c>
      <c r="KE373">
        <v>100.625</v>
      </c>
      <c r="KF373">
        <v>101.019</v>
      </c>
    </row>
    <row r="374" spans="1:292">
      <c r="A374">
        <v>356</v>
      </c>
      <c r="B374">
        <v>1679516023</v>
      </c>
      <c r="C374">
        <v>7435.5</v>
      </c>
      <c r="D374" t="s">
        <v>1146</v>
      </c>
      <c r="E374" t="s">
        <v>1147</v>
      </c>
      <c r="F374">
        <v>5</v>
      </c>
      <c r="G374" t="s">
        <v>821</v>
      </c>
      <c r="H374">
        <v>1679516015.214286</v>
      </c>
      <c r="I374">
        <f>(J374)/1000</f>
        <v>0</v>
      </c>
      <c r="J374">
        <f>IF(DO374, AM374, AG374)</f>
        <v>0</v>
      </c>
      <c r="K374">
        <f>IF(DO374, AH374, AF374)</f>
        <v>0</v>
      </c>
      <c r="L374">
        <f>DQ374 - IF(AT374&gt;1, K374*DK374*100.0/(AV374*EE374), 0)</f>
        <v>0</v>
      </c>
      <c r="M374">
        <f>((S374-I374/2)*L374-K374)/(S374+I374/2)</f>
        <v>0</v>
      </c>
      <c r="N374">
        <f>M374*(DX374+DY374)/1000.0</f>
        <v>0</v>
      </c>
      <c r="O374">
        <f>(DQ374 - IF(AT374&gt;1, K374*DK374*100.0/(AV374*EE374), 0))*(DX374+DY374)/1000.0</f>
        <v>0</v>
      </c>
      <c r="P374">
        <f>2.0/((1/R374-1/Q374)+SIGN(R374)*SQRT((1/R374-1/Q374)*(1/R374-1/Q374) + 4*DL374/((DL374+1)*(DL374+1))*(2*1/R374*1/Q374-1/Q374*1/Q374)))</f>
        <v>0</v>
      </c>
      <c r="Q374">
        <f>IF(LEFT(DM374,1)&lt;&gt;"0",IF(LEFT(DM374,1)="1",3.0,DN374),$D$5+$E$5*(EE374*DX374/($K$5*1000))+$F$5*(EE374*DX374/($K$5*1000))*MAX(MIN(DK374,$J$5),$I$5)*MAX(MIN(DK374,$J$5),$I$5)+$G$5*MAX(MIN(DK374,$J$5),$I$5)*(EE374*DX374/($K$5*1000))+$H$5*(EE374*DX374/($K$5*1000))*(EE374*DX374/($K$5*1000)))</f>
        <v>0</v>
      </c>
      <c r="R374">
        <f>I374*(1000-(1000*0.61365*exp(17.502*V374/(240.97+V374))/(DX374+DY374)+DS374)/2)/(1000*0.61365*exp(17.502*V374/(240.97+V374))/(DX374+DY374)-DS374)</f>
        <v>0</v>
      </c>
      <c r="S374">
        <f>1/((DL374+1)/(P374/1.6)+1/(Q374/1.37)) + DL374/((DL374+1)/(P374/1.6) + DL374/(Q374/1.37))</f>
        <v>0</v>
      </c>
      <c r="T374">
        <f>(DG374*DJ374)</f>
        <v>0</v>
      </c>
      <c r="U374">
        <f>(DZ374+(T374+2*0.95*5.67E-8*(((DZ374+$B$9)+273)^4-(DZ374+273)^4)-44100*I374)/(1.84*29.3*Q374+8*0.95*5.67E-8*(DZ374+273)^3))</f>
        <v>0</v>
      </c>
      <c r="V374">
        <f>($C$9*EA374+$D$9*EB374+$E$9*U374)</f>
        <v>0</v>
      </c>
      <c r="W374">
        <f>0.61365*exp(17.502*V374/(240.97+V374))</f>
        <v>0</v>
      </c>
      <c r="X374">
        <f>(Y374/Z374*100)</f>
        <v>0</v>
      </c>
      <c r="Y374">
        <f>DS374*(DX374+DY374)/1000</f>
        <v>0</v>
      </c>
      <c r="Z374">
        <f>0.61365*exp(17.502*DZ374/(240.97+DZ374))</f>
        <v>0</v>
      </c>
      <c r="AA374">
        <f>(W374-DS374*(DX374+DY374)/1000)</f>
        <v>0</v>
      </c>
      <c r="AB374">
        <f>(-I374*44100)</f>
        <v>0</v>
      </c>
      <c r="AC374">
        <f>2*29.3*Q374*0.92*(DZ374-V374)</f>
        <v>0</v>
      </c>
      <c r="AD374">
        <f>2*0.95*5.67E-8*(((DZ374+$B$9)+273)^4-(V374+273)^4)</f>
        <v>0</v>
      </c>
      <c r="AE374">
        <f>T374+AD374+AB374+AC374</f>
        <v>0</v>
      </c>
      <c r="AF374">
        <f>DW374*AT374*(DR374-DQ374*(1000-AT374*DT374)/(1000-AT374*DS374))/(100*DK374)</f>
        <v>0</v>
      </c>
      <c r="AG374">
        <f>1000*DW374*AT374*(DS374-DT374)/(100*DK374*(1000-AT374*DS374))</f>
        <v>0</v>
      </c>
      <c r="AH374">
        <f>(AI374 - AJ374 - DX374*1E3/(8.314*(DZ374+273.15)) * AL374/DW374 * AK374) * DW374/(100*DK374) * (1000 - DT374)/1000</f>
        <v>0</v>
      </c>
      <c r="AI374">
        <v>1134.527138297236</v>
      </c>
      <c r="AJ374">
        <v>1113.044363636363</v>
      </c>
      <c r="AK374">
        <v>3.400227461514742</v>
      </c>
      <c r="AL374">
        <v>67.30913549146528</v>
      </c>
      <c r="AM374">
        <f>(AO374 - AN374 + DX374*1E3/(8.314*(DZ374+273.15)) * AQ374/DW374 * AP374) * DW374/(100*DK374) * 1000/(1000 - AO374)</f>
        <v>0</v>
      </c>
      <c r="AN374">
        <v>23.82428403452041</v>
      </c>
      <c r="AO374">
        <v>24.07217212121212</v>
      </c>
      <c r="AP374">
        <v>-2.824722412781996E-06</v>
      </c>
      <c r="AQ374">
        <v>94.11788988098148</v>
      </c>
      <c r="AR374">
        <v>0</v>
      </c>
      <c r="AS374">
        <v>0</v>
      </c>
      <c r="AT374">
        <f>IF(AR374*$H$15&gt;=AV374,1.0,(AV374/(AV374-AR374*$H$15)))</f>
        <v>0</v>
      </c>
      <c r="AU374">
        <f>(AT374-1)*100</f>
        <v>0</v>
      </c>
      <c r="AV374">
        <f>MAX(0,($B$15+$C$15*EE374)/(1+$D$15*EE374)*DX374/(DZ374+273)*$E$15)</f>
        <v>0</v>
      </c>
      <c r="AW374" t="s">
        <v>429</v>
      </c>
      <c r="AX374" t="s">
        <v>429</v>
      </c>
      <c r="AY374">
        <v>0</v>
      </c>
      <c r="AZ374">
        <v>0</v>
      </c>
      <c r="BA374">
        <f>1-AY374/AZ374</f>
        <v>0</v>
      </c>
      <c r="BB374">
        <v>0</v>
      </c>
      <c r="BC374" t="s">
        <v>429</v>
      </c>
      <c r="BD374" t="s">
        <v>429</v>
      </c>
      <c r="BE374">
        <v>0</v>
      </c>
      <c r="BF374">
        <v>0</v>
      </c>
      <c r="BG374">
        <f>1-BE374/BF374</f>
        <v>0</v>
      </c>
      <c r="BH374">
        <v>0.5</v>
      </c>
      <c r="BI374">
        <f>DH374</f>
        <v>0</v>
      </c>
      <c r="BJ374">
        <f>K374</f>
        <v>0</v>
      </c>
      <c r="BK374">
        <f>BG374*BH374*BI374</f>
        <v>0</v>
      </c>
      <c r="BL374">
        <f>(BJ374-BB374)/BI374</f>
        <v>0</v>
      </c>
      <c r="BM374">
        <f>(AZ374-BF374)/BF374</f>
        <v>0</v>
      </c>
      <c r="BN374">
        <f>AY374/(BA374+AY374/BF374)</f>
        <v>0</v>
      </c>
      <c r="BO374" t="s">
        <v>429</v>
      </c>
      <c r="BP374">
        <v>0</v>
      </c>
      <c r="BQ374">
        <f>IF(BP374&lt;&gt;0, BP374, BN374)</f>
        <v>0</v>
      </c>
      <c r="BR374">
        <f>1-BQ374/BF374</f>
        <v>0</v>
      </c>
      <c r="BS374">
        <f>(BF374-BE374)/(BF374-BQ374)</f>
        <v>0</v>
      </c>
      <c r="BT374">
        <f>(AZ374-BF374)/(AZ374-BQ374)</f>
        <v>0</v>
      </c>
      <c r="BU374">
        <f>(BF374-BE374)/(BF374-AY374)</f>
        <v>0</v>
      </c>
      <c r="BV374">
        <f>(AZ374-BF374)/(AZ374-AY374)</f>
        <v>0</v>
      </c>
      <c r="BW374">
        <f>(BS374*BQ374/BE374)</f>
        <v>0</v>
      </c>
      <c r="BX374">
        <f>(1-BW374)</f>
        <v>0</v>
      </c>
      <c r="DG374">
        <f>$B$13*EF374+$C$13*EG374+$F$13*ER374*(1-EU374)</f>
        <v>0</v>
      </c>
      <c r="DH374">
        <f>DG374*DI374</f>
        <v>0</v>
      </c>
      <c r="DI374">
        <f>($B$13*$D$11+$C$13*$D$11+$F$13*((FE374+EW374)/MAX(FE374+EW374+FF374, 0.1)*$I$11+FF374/MAX(FE374+EW374+FF374, 0.1)*$J$11))/($B$13+$C$13+$F$13)</f>
        <v>0</v>
      </c>
      <c r="DJ374">
        <f>($B$13*$K$11+$C$13*$K$11+$F$13*((FE374+EW374)/MAX(FE374+EW374+FF374, 0.1)*$P$11+FF374/MAX(FE374+EW374+FF374, 0.1)*$Q$11))/($B$13+$C$13+$F$13)</f>
        <v>0</v>
      </c>
      <c r="DK374">
        <v>2.18</v>
      </c>
      <c r="DL374">
        <v>0.5</v>
      </c>
      <c r="DM374" t="s">
        <v>430</v>
      </c>
      <c r="DN374">
        <v>2</v>
      </c>
      <c r="DO374" t="b">
        <v>1</v>
      </c>
      <c r="DP374">
        <v>1679516015.214286</v>
      </c>
      <c r="DQ374">
        <v>1061.896071428571</v>
      </c>
      <c r="DR374">
        <v>1092.112142857143</v>
      </c>
      <c r="DS374">
        <v>24.07973214285714</v>
      </c>
      <c r="DT374">
        <v>23.82567857142857</v>
      </c>
      <c r="DU374">
        <v>1062.841071428571</v>
      </c>
      <c r="DV374">
        <v>23.78596071428572</v>
      </c>
      <c r="DW374">
        <v>500.0025714285715</v>
      </c>
      <c r="DX374">
        <v>89.83290714285714</v>
      </c>
      <c r="DY374">
        <v>0.1000706607142857</v>
      </c>
      <c r="DZ374">
        <v>26.36254642857142</v>
      </c>
      <c r="EA374">
        <v>27.50044642857143</v>
      </c>
      <c r="EB374">
        <v>999.9000000000002</v>
      </c>
      <c r="EC374">
        <v>0</v>
      </c>
      <c r="ED374">
        <v>0</v>
      </c>
      <c r="EE374">
        <v>10004.84178571429</v>
      </c>
      <c r="EF374">
        <v>0</v>
      </c>
      <c r="EG374">
        <v>12.48571785714286</v>
      </c>
      <c r="EH374">
        <v>-30.215825</v>
      </c>
      <c r="EI374">
        <v>1088.098214285714</v>
      </c>
      <c r="EJ374">
        <v>1118.767857142857</v>
      </c>
      <c r="EK374">
        <v>0.2540557857142857</v>
      </c>
      <c r="EL374">
        <v>1092.112142857143</v>
      </c>
      <c r="EM374">
        <v>23.82567857142857</v>
      </c>
      <c r="EN374">
        <v>2.1631525</v>
      </c>
      <c r="EO374">
        <v>2.140329285714286</v>
      </c>
      <c r="EP374">
        <v>18.69200357142858</v>
      </c>
      <c r="EQ374">
        <v>18.52253928571428</v>
      </c>
      <c r="ER374">
        <v>2000.006785714286</v>
      </c>
      <c r="ES374">
        <v>0.980000892857143</v>
      </c>
      <c r="ET374">
        <v>0.01999941071428572</v>
      </c>
      <c r="EU374">
        <v>0</v>
      </c>
      <c r="EV374">
        <v>190.2529642857143</v>
      </c>
      <c r="EW374">
        <v>5.00078</v>
      </c>
      <c r="EX374">
        <v>3772.477142857143</v>
      </c>
      <c r="EY374">
        <v>16379.69642857143</v>
      </c>
      <c r="EZ374">
        <v>38.17392857142857</v>
      </c>
      <c r="FA374">
        <v>39.05760714285714</v>
      </c>
      <c r="FB374">
        <v>38.99753571428571</v>
      </c>
      <c r="FC374">
        <v>38.41489285714285</v>
      </c>
      <c r="FD374">
        <v>39.44621428571429</v>
      </c>
      <c r="FE374">
        <v>1955.106785714286</v>
      </c>
      <c r="FF374">
        <v>39.9</v>
      </c>
      <c r="FG374">
        <v>0</v>
      </c>
      <c r="FH374">
        <v>1679516005.6</v>
      </c>
      <c r="FI374">
        <v>0</v>
      </c>
      <c r="FJ374">
        <v>190.18928</v>
      </c>
      <c r="FK374">
        <v>0.6303846074631425</v>
      </c>
      <c r="FL374">
        <v>-5.393846155367206</v>
      </c>
      <c r="FM374">
        <v>3772.4752</v>
      </c>
      <c r="FN374">
        <v>15</v>
      </c>
      <c r="FO374">
        <v>0</v>
      </c>
      <c r="FP374" t="s">
        <v>431</v>
      </c>
      <c r="FQ374">
        <v>1679456443.1</v>
      </c>
      <c r="FR374">
        <v>1679456433.1</v>
      </c>
      <c r="FS374">
        <v>0</v>
      </c>
      <c r="FT374">
        <v>-0.109</v>
      </c>
      <c r="FU374">
        <v>0.019</v>
      </c>
      <c r="FV374">
        <v>-0.823</v>
      </c>
      <c r="FW374">
        <v>0.271</v>
      </c>
      <c r="FX374">
        <v>420</v>
      </c>
      <c r="FY374">
        <v>24</v>
      </c>
      <c r="FZ374">
        <v>0.71</v>
      </c>
      <c r="GA374">
        <v>0.25</v>
      </c>
      <c r="GB374">
        <v>-30.22657804878048</v>
      </c>
      <c r="GC374">
        <v>0.3265839721254887</v>
      </c>
      <c r="GD374">
        <v>0.05551316482928607</v>
      </c>
      <c r="GE374">
        <v>0</v>
      </c>
      <c r="GF374">
        <v>0.2554704390243903</v>
      </c>
      <c r="GG374">
        <v>-0.03439452961672509</v>
      </c>
      <c r="GH374">
        <v>0.003477459859660534</v>
      </c>
      <c r="GI374">
        <v>1</v>
      </c>
      <c r="GJ374">
        <v>1</v>
      </c>
      <c r="GK374">
        <v>2</v>
      </c>
      <c r="GL374" t="s">
        <v>432</v>
      </c>
      <c r="GM374">
        <v>3.10462</v>
      </c>
      <c r="GN374">
        <v>2.73535</v>
      </c>
      <c r="GO374">
        <v>0.169794</v>
      </c>
      <c r="GP374">
        <v>0.17276</v>
      </c>
      <c r="GQ374">
        <v>0.108309</v>
      </c>
      <c r="GR374">
        <v>0.108884</v>
      </c>
      <c r="GS374">
        <v>21408.3</v>
      </c>
      <c r="GT374">
        <v>21061.5</v>
      </c>
      <c r="GU374">
        <v>26321.2</v>
      </c>
      <c r="GV374">
        <v>25784</v>
      </c>
      <c r="GW374">
        <v>37674.6</v>
      </c>
      <c r="GX374">
        <v>35061.2</v>
      </c>
      <c r="GY374">
        <v>46056.1</v>
      </c>
      <c r="GZ374">
        <v>42579.9</v>
      </c>
      <c r="HA374">
        <v>1.9296</v>
      </c>
      <c r="HB374">
        <v>1.97952</v>
      </c>
      <c r="HC374">
        <v>0.13759</v>
      </c>
      <c r="HD374">
        <v>0</v>
      </c>
      <c r="HE374">
        <v>25.2519</v>
      </c>
      <c r="HF374">
        <v>999.9</v>
      </c>
      <c r="HG374">
        <v>54.5</v>
      </c>
      <c r="HH374">
        <v>29.3</v>
      </c>
      <c r="HI374">
        <v>24.8257</v>
      </c>
      <c r="HJ374">
        <v>60.3971</v>
      </c>
      <c r="HK374">
        <v>25.4447</v>
      </c>
      <c r="HL374">
        <v>1</v>
      </c>
      <c r="HM374">
        <v>-0.172724</v>
      </c>
      <c r="HN374">
        <v>-0.0704902</v>
      </c>
      <c r="HO374">
        <v>20.275</v>
      </c>
      <c r="HP374">
        <v>5.214</v>
      </c>
      <c r="HQ374">
        <v>11.9773</v>
      </c>
      <c r="HR374">
        <v>4.9648</v>
      </c>
      <c r="HS374">
        <v>3.27393</v>
      </c>
      <c r="HT374">
        <v>9999</v>
      </c>
      <c r="HU374">
        <v>9999</v>
      </c>
      <c r="HV374">
        <v>9999</v>
      </c>
      <c r="HW374">
        <v>937.7</v>
      </c>
      <c r="HX374">
        <v>1.86417</v>
      </c>
      <c r="HY374">
        <v>1.86016</v>
      </c>
      <c r="HZ374">
        <v>1.85835</v>
      </c>
      <c r="IA374">
        <v>1.85988</v>
      </c>
      <c r="IB374">
        <v>1.85989</v>
      </c>
      <c r="IC374">
        <v>1.85824</v>
      </c>
      <c r="ID374">
        <v>1.85733</v>
      </c>
      <c r="IE374">
        <v>1.85238</v>
      </c>
      <c r="IF374">
        <v>0</v>
      </c>
      <c r="IG374">
        <v>0</v>
      </c>
      <c r="IH374">
        <v>0</v>
      </c>
      <c r="II374">
        <v>0</v>
      </c>
      <c r="IJ374" t="s">
        <v>433</v>
      </c>
      <c r="IK374" t="s">
        <v>434</v>
      </c>
      <c r="IL374" t="s">
        <v>435</v>
      </c>
      <c r="IM374" t="s">
        <v>435</v>
      </c>
      <c r="IN374" t="s">
        <v>435</v>
      </c>
      <c r="IO374" t="s">
        <v>435</v>
      </c>
      <c r="IP374">
        <v>0</v>
      </c>
      <c r="IQ374">
        <v>100</v>
      </c>
      <c r="IR374">
        <v>100</v>
      </c>
      <c r="IS374">
        <v>-0.95</v>
      </c>
      <c r="IT374">
        <v>0.2935</v>
      </c>
      <c r="IU374">
        <v>-0.3228139330668147</v>
      </c>
      <c r="IV374">
        <v>-0.001399286051689175</v>
      </c>
      <c r="IW374">
        <v>1.297619083215453E-06</v>
      </c>
      <c r="IX374">
        <v>-4.997941095464379E-10</v>
      </c>
      <c r="IY374">
        <v>-0.005634625857734406</v>
      </c>
      <c r="IZ374">
        <v>-0.003512179546530375</v>
      </c>
      <c r="JA374">
        <v>0.0008073039280847738</v>
      </c>
      <c r="JB374">
        <v>-5.485301315548657E-06</v>
      </c>
      <c r="JC374">
        <v>2</v>
      </c>
      <c r="JD374">
        <v>1997</v>
      </c>
      <c r="JE374">
        <v>1</v>
      </c>
      <c r="JF374">
        <v>25</v>
      </c>
      <c r="JG374">
        <v>993</v>
      </c>
      <c r="JH374">
        <v>993.2</v>
      </c>
      <c r="JI374">
        <v>2.55981</v>
      </c>
      <c r="JJ374">
        <v>2.6123</v>
      </c>
      <c r="JK374">
        <v>1.49658</v>
      </c>
      <c r="JL374">
        <v>2.3938</v>
      </c>
      <c r="JM374">
        <v>1.54907</v>
      </c>
      <c r="JN374">
        <v>2.39258</v>
      </c>
      <c r="JO374">
        <v>34.5092</v>
      </c>
      <c r="JP374">
        <v>24.2013</v>
      </c>
      <c r="JQ374">
        <v>18</v>
      </c>
      <c r="JR374">
        <v>488.565</v>
      </c>
      <c r="JS374">
        <v>533.529</v>
      </c>
      <c r="JT374">
        <v>25.0244</v>
      </c>
      <c r="JU374">
        <v>25.1727</v>
      </c>
      <c r="JV374">
        <v>29.9999</v>
      </c>
      <c r="JW374">
        <v>25.2882</v>
      </c>
      <c r="JX374">
        <v>25.2455</v>
      </c>
      <c r="JY374">
        <v>51.4837</v>
      </c>
      <c r="JZ374">
        <v>0</v>
      </c>
      <c r="KA374">
        <v>100</v>
      </c>
      <c r="KB374">
        <v>24.9353</v>
      </c>
      <c r="KC374">
        <v>1141.9</v>
      </c>
      <c r="KD374">
        <v>24.2935</v>
      </c>
      <c r="KE374">
        <v>100.624</v>
      </c>
      <c r="KF374">
        <v>101.018</v>
      </c>
    </row>
    <row r="375" spans="1:292">
      <c r="A375">
        <v>357</v>
      </c>
      <c r="B375">
        <v>1679516028</v>
      </c>
      <c r="C375">
        <v>7440.5</v>
      </c>
      <c r="D375" t="s">
        <v>1148</v>
      </c>
      <c r="E375" t="s">
        <v>1149</v>
      </c>
      <c r="F375">
        <v>5</v>
      </c>
      <c r="G375" t="s">
        <v>821</v>
      </c>
      <c r="H375">
        <v>1679516020.5</v>
      </c>
      <c r="I375">
        <f>(J375)/1000</f>
        <v>0</v>
      </c>
      <c r="J375">
        <f>IF(DO375, AM375, AG375)</f>
        <v>0</v>
      </c>
      <c r="K375">
        <f>IF(DO375, AH375, AF375)</f>
        <v>0</v>
      </c>
      <c r="L375">
        <f>DQ375 - IF(AT375&gt;1, K375*DK375*100.0/(AV375*EE375), 0)</f>
        <v>0</v>
      </c>
      <c r="M375">
        <f>((S375-I375/2)*L375-K375)/(S375+I375/2)</f>
        <v>0</v>
      </c>
      <c r="N375">
        <f>M375*(DX375+DY375)/1000.0</f>
        <v>0</v>
      </c>
      <c r="O375">
        <f>(DQ375 - IF(AT375&gt;1, K375*DK375*100.0/(AV375*EE375), 0))*(DX375+DY375)/1000.0</f>
        <v>0</v>
      </c>
      <c r="P375">
        <f>2.0/((1/R375-1/Q375)+SIGN(R375)*SQRT((1/R375-1/Q375)*(1/R375-1/Q375) + 4*DL375/((DL375+1)*(DL375+1))*(2*1/R375*1/Q375-1/Q375*1/Q375)))</f>
        <v>0</v>
      </c>
      <c r="Q375">
        <f>IF(LEFT(DM375,1)&lt;&gt;"0",IF(LEFT(DM375,1)="1",3.0,DN375),$D$5+$E$5*(EE375*DX375/($K$5*1000))+$F$5*(EE375*DX375/($K$5*1000))*MAX(MIN(DK375,$J$5),$I$5)*MAX(MIN(DK375,$J$5),$I$5)+$G$5*MAX(MIN(DK375,$J$5),$I$5)*(EE375*DX375/($K$5*1000))+$H$5*(EE375*DX375/($K$5*1000))*(EE375*DX375/($K$5*1000)))</f>
        <v>0</v>
      </c>
      <c r="R375">
        <f>I375*(1000-(1000*0.61365*exp(17.502*V375/(240.97+V375))/(DX375+DY375)+DS375)/2)/(1000*0.61365*exp(17.502*V375/(240.97+V375))/(DX375+DY375)-DS375)</f>
        <v>0</v>
      </c>
      <c r="S375">
        <f>1/((DL375+1)/(P375/1.6)+1/(Q375/1.37)) + DL375/((DL375+1)/(P375/1.6) + DL375/(Q375/1.37))</f>
        <v>0</v>
      </c>
      <c r="T375">
        <f>(DG375*DJ375)</f>
        <v>0</v>
      </c>
      <c r="U375">
        <f>(DZ375+(T375+2*0.95*5.67E-8*(((DZ375+$B$9)+273)^4-(DZ375+273)^4)-44100*I375)/(1.84*29.3*Q375+8*0.95*5.67E-8*(DZ375+273)^3))</f>
        <v>0</v>
      </c>
      <c r="V375">
        <f>($C$9*EA375+$D$9*EB375+$E$9*U375)</f>
        <v>0</v>
      </c>
      <c r="W375">
        <f>0.61365*exp(17.502*V375/(240.97+V375))</f>
        <v>0</v>
      </c>
      <c r="X375">
        <f>(Y375/Z375*100)</f>
        <v>0</v>
      </c>
      <c r="Y375">
        <f>DS375*(DX375+DY375)/1000</f>
        <v>0</v>
      </c>
      <c r="Z375">
        <f>0.61365*exp(17.502*DZ375/(240.97+DZ375))</f>
        <v>0</v>
      </c>
      <c r="AA375">
        <f>(W375-DS375*(DX375+DY375)/1000)</f>
        <v>0</v>
      </c>
      <c r="AB375">
        <f>(-I375*44100)</f>
        <v>0</v>
      </c>
      <c r="AC375">
        <f>2*29.3*Q375*0.92*(DZ375-V375)</f>
        <v>0</v>
      </c>
      <c r="AD375">
        <f>2*0.95*5.67E-8*(((DZ375+$B$9)+273)^4-(V375+273)^4)</f>
        <v>0</v>
      </c>
      <c r="AE375">
        <f>T375+AD375+AB375+AC375</f>
        <v>0</v>
      </c>
      <c r="AF375">
        <f>DW375*AT375*(DR375-DQ375*(1000-AT375*DT375)/(1000-AT375*DS375))/(100*DK375)</f>
        <v>0</v>
      </c>
      <c r="AG375">
        <f>1000*DW375*AT375*(DS375-DT375)/(100*DK375*(1000-AT375*DS375))</f>
        <v>0</v>
      </c>
      <c r="AH375">
        <f>(AI375 - AJ375 - DX375*1E3/(8.314*(DZ375+273.15)) * AL375/DW375 * AK375) * DW375/(100*DK375) * (1000 - DT375)/1000</f>
        <v>0</v>
      </c>
      <c r="AI375">
        <v>1151.892716616358</v>
      </c>
      <c r="AJ375">
        <v>1130.231939393939</v>
      </c>
      <c r="AK375">
        <v>3.436065503697781</v>
      </c>
      <c r="AL375">
        <v>67.30913549146528</v>
      </c>
      <c r="AM375">
        <f>(AO375 - AN375 + DX375*1E3/(8.314*(DZ375+273.15)) * AQ375/DW375 * AP375) * DW375/(100*DK375) * 1000/(1000 - AO375)</f>
        <v>0</v>
      </c>
      <c r="AN375">
        <v>23.82306910521623</v>
      </c>
      <c r="AO375">
        <v>24.06838606060606</v>
      </c>
      <c r="AP375">
        <v>-4.288582359773949E-06</v>
      </c>
      <c r="AQ375">
        <v>94.11788988098148</v>
      </c>
      <c r="AR375">
        <v>0</v>
      </c>
      <c r="AS375">
        <v>0</v>
      </c>
      <c r="AT375">
        <f>IF(AR375*$H$15&gt;=AV375,1.0,(AV375/(AV375-AR375*$H$15)))</f>
        <v>0</v>
      </c>
      <c r="AU375">
        <f>(AT375-1)*100</f>
        <v>0</v>
      </c>
      <c r="AV375">
        <f>MAX(0,($B$15+$C$15*EE375)/(1+$D$15*EE375)*DX375/(DZ375+273)*$E$15)</f>
        <v>0</v>
      </c>
      <c r="AW375" t="s">
        <v>429</v>
      </c>
      <c r="AX375" t="s">
        <v>429</v>
      </c>
      <c r="AY375">
        <v>0</v>
      </c>
      <c r="AZ375">
        <v>0</v>
      </c>
      <c r="BA375">
        <f>1-AY375/AZ375</f>
        <v>0</v>
      </c>
      <c r="BB375">
        <v>0</v>
      </c>
      <c r="BC375" t="s">
        <v>429</v>
      </c>
      <c r="BD375" t="s">
        <v>429</v>
      </c>
      <c r="BE375">
        <v>0</v>
      </c>
      <c r="BF375">
        <v>0</v>
      </c>
      <c r="BG375">
        <f>1-BE375/BF375</f>
        <v>0</v>
      </c>
      <c r="BH375">
        <v>0.5</v>
      </c>
      <c r="BI375">
        <f>DH375</f>
        <v>0</v>
      </c>
      <c r="BJ375">
        <f>K375</f>
        <v>0</v>
      </c>
      <c r="BK375">
        <f>BG375*BH375*BI375</f>
        <v>0</v>
      </c>
      <c r="BL375">
        <f>(BJ375-BB375)/BI375</f>
        <v>0</v>
      </c>
      <c r="BM375">
        <f>(AZ375-BF375)/BF375</f>
        <v>0</v>
      </c>
      <c r="BN375">
        <f>AY375/(BA375+AY375/BF375)</f>
        <v>0</v>
      </c>
      <c r="BO375" t="s">
        <v>429</v>
      </c>
      <c r="BP375">
        <v>0</v>
      </c>
      <c r="BQ375">
        <f>IF(BP375&lt;&gt;0, BP375, BN375)</f>
        <v>0</v>
      </c>
      <c r="BR375">
        <f>1-BQ375/BF375</f>
        <v>0</v>
      </c>
      <c r="BS375">
        <f>(BF375-BE375)/(BF375-BQ375)</f>
        <v>0</v>
      </c>
      <c r="BT375">
        <f>(AZ375-BF375)/(AZ375-BQ375)</f>
        <v>0</v>
      </c>
      <c r="BU375">
        <f>(BF375-BE375)/(BF375-AY375)</f>
        <v>0</v>
      </c>
      <c r="BV375">
        <f>(AZ375-BF375)/(AZ375-AY375)</f>
        <v>0</v>
      </c>
      <c r="BW375">
        <f>(BS375*BQ375/BE375)</f>
        <v>0</v>
      </c>
      <c r="BX375">
        <f>(1-BW375)</f>
        <v>0</v>
      </c>
      <c r="DG375">
        <f>$B$13*EF375+$C$13*EG375+$F$13*ER375*(1-EU375)</f>
        <v>0</v>
      </c>
      <c r="DH375">
        <f>DG375*DI375</f>
        <v>0</v>
      </c>
      <c r="DI375">
        <f>($B$13*$D$11+$C$13*$D$11+$F$13*((FE375+EW375)/MAX(FE375+EW375+FF375, 0.1)*$I$11+FF375/MAX(FE375+EW375+FF375, 0.1)*$J$11))/($B$13+$C$13+$F$13)</f>
        <v>0</v>
      </c>
      <c r="DJ375">
        <f>($B$13*$K$11+$C$13*$K$11+$F$13*((FE375+EW375)/MAX(FE375+EW375+FF375, 0.1)*$P$11+FF375/MAX(FE375+EW375+FF375, 0.1)*$Q$11))/($B$13+$C$13+$F$13)</f>
        <v>0</v>
      </c>
      <c r="DK375">
        <v>2.18</v>
      </c>
      <c r="DL375">
        <v>0.5</v>
      </c>
      <c r="DM375" t="s">
        <v>430</v>
      </c>
      <c r="DN375">
        <v>2</v>
      </c>
      <c r="DO375" t="b">
        <v>1</v>
      </c>
      <c r="DP375">
        <v>1679516020.5</v>
      </c>
      <c r="DQ375">
        <v>1079.608148148148</v>
      </c>
      <c r="DR375">
        <v>1109.852592592593</v>
      </c>
      <c r="DS375">
        <v>24.07414074074074</v>
      </c>
      <c r="DT375">
        <v>23.82404444444444</v>
      </c>
      <c r="DU375">
        <v>1080.55962962963</v>
      </c>
      <c r="DV375">
        <v>23.78051481481481</v>
      </c>
      <c r="DW375">
        <v>500.0037407407409</v>
      </c>
      <c r="DX375">
        <v>89.83261111111112</v>
      </c>
      <c r="DY375">
        <v>0.100000262962963</v>
      </c>
      <c r="DZ375">
        <v>26.36506296296296</v>
      </c>
      <c r="EA375">
        <v>27.50496666666666</v>
      </c>
      <c r="EB375">
        <v>999.9000000000001</v>
      </c>
      <c r="EC375">
        <v>0</v>
      </c>
      <c r="ED375">
        <v>0</v>
      </c>
      <c r="EE375">
        <v>10007.40185185185</v>
      </c>
      <c r="EF375">
        <v>0</v>
      </c>
      <c r="EG375">
        <v>12.48064444444444</v>
      </c>
      <c r="EH375">
        <v>-30.24495925925926</v>
      </c>
      <c r="EI375">
        <v>1106.241111111111</v>
      </c>
      <c r="EJ375">
        <v>1136.940740740741</v>
      </c>
      <c r="EK375">
        <v>0.2500942222222222</v>
      </c>
      <c r="EL375">
        <v>1109.852592592593</v>
      </c>
      <c r="EM375">
        <v>23.82404444444444</v>
      </c>
      <c r="EN375">
        <v>2.162642592592592</v>
      </c>
      <c r="EO375">
        <v>2.140175925925926</v>
      </c>
      <c r="EP375">
        <v>18.68824074074074</v>
      </c>
      <c r="EQ375">
        <v>18.52138888888889</v>
      </c>
      <c r="ER375">
        <v>2000.005555555556</v>
      </c>
      <c r="ES375">
        <v>0.980000888888889</v>
      </c>
      <c r="ET375">
        <v>0.01999941481481482</v>
      </c>
      <c r="EU375">
        <v>0</v>
      </c>
      <c r="EV375">
        <v>190.2805925925926</v>
      </c>
      <c r="EW375">
        <v>5.00078</v>
      </c>
      <c r="EX375">
        <v>3772.072962962964</v>
      </c>
      <c r="EY375">
        <v>16379.68148148148</v>
      </c>
      <c r="EZ375">
        <v>38.15022222222222</v>
      </c>
      <c r="FA375">
        <v>39.03444444444444</v>
      </c>
      <c r="FB375">
        <v>38.93955555555555</v>
      </c>
      <c r="FC375">
        <v>38.38166666666667</v>
      </c>
      <c r="FD375">
        <v>39.40481481481481</v>
      </c>
      <c r="FE375">
        <v>1955.105555555556</v>
      </c>
      <c r="FF375">
        <v>39.9</v>
      </c>
      <c r="FG375">
        <v>0</v>
      </c>
      <c r="FH375">
        <v>1679516010.4</v>
      </c>
      <c r="FI375">
        <v>0</v>
      </c>
      <c r="FJ375">
        <v>190.23468</v>
      </c>
      <c r="FK375">
        <v>-1.345153848332184</v>
      </c>
      <c r="FL375">
        <v>-4.372307694161472</v>
      </c>
      <c r="FM375">
        <v>3772.0552</v>
      </c>
      <c r="FN375">
        <v>15</v>
      </c>
      <c r="FO375">
        <v>0</v>
      </c>
      <c r="FP375" t="s">
        <v>431</v>
      </c>
      <c r="FQ375">
        <v>1679456443.1</v>
      </c>
      <c r="FR375">
        <v>1679456433.1</v>
      </c>
      <c r="FS375">
        <v>0</v>
      </c>
      <c r="FT375">
        <v>-0.109</v>
      </c>
      <c r="FU375">
        <v>0.019</v>
      </c>
      <c r="FV375">
        <v>-0.823</v>
      </c>
      <c r="FW375">
        <v>0.271</v>
      </c>
      <c r="FX375">
        <v>420</v>
      </c>
      <c r="FY375">
        <v>24</v>
      </c>
      <c r="FZ375">
        <v>0.71</v>
      </c>
      <c r="GA375">
        <v>0.25</v>
      </c>
      <c r="GB375">
        <v>-30.24712195121951</v>
      </c>
      <c r="GC375">
        <v>-0.1588599303135907</v>
      </c>
      <c r="GD375">
        <v>0.07797138159230146</v>
      </c>
      <c r="GE375">
        <v>0</v>
      </c>
      <c r="GF375">
        <v>0.2527415121951219</v>
      </c>
      <c r="GG375">
        <v>-0.04291871080139415</v>
      </c>
      <c r="GH375">
        <v>0.004370455661470056</v>
      </c>
      <c r="GI375">
        <v>1</v>
      </c>
      <c r="GJ375">
        <v>1</v>
      </c>
      <c r="GK375">
        <v>2</v>
      </c>
      <c r="GL375" t="s">
        <v>432</v>
      </c>
      <c r="GM375">
        <v>3.10468</v>
      </c>
      <c r="GN375">
        <v>2.73549</v>
      </c>
      <c r="GO375">
        <v>0.171434</v>
      </c>
      <c r="GP375">
        <v>0.174384</v>
      </c>
      <c r="GQ375">
        <v>0.108296</v>
      </c>
      <c r="GR375">
        <v>0.108878</v>
      </c>
      <c r="GS375">
        <v>21366</v>
      </c>
      <c r="GT375">
        <v>21020.1</v>
      </c>
      <c r="GU375">
        <v>26321</v>
      </c>
      <c r="GV375">
        <v>25784</v>
      </c>
      <c r="GW375">
        <v>37675.5</v>
      </c>
      <c r="GX375">
        <v>35061.5</v>
      </c>
      <c r="GY375">
        <v>46056.1</v>
      </c>
      <c r="GZ375">
        <v>42579.8</v>
      </c>
      <c r="HA375">
        <v>1.9295</v>
      </c>
      <c r="HB375">
        <v>1.9798</v>
      </c>
      <c r="HC375">
        <v>0.137817</v>
      </c>
      <c r="HD375">
        <v>0</v>
      </c>
      <c r="HE375">
        <v>25.2565</v>
      </c>
      <c r="HF375">
        <v>999.9</v>
      </c>
      <c r="HG375">
        <v>54.5</v>
      </c>
      <c r="HH375">
        <v>29.3</v>
      </c>
      <c r="HI375">
        <v>24.8275</v>
      </c>
      <c r="HJ375">
        <v>60.9171</v>
      </c>
      <c r="HK375">
        <v>25.3205</v>
      </c>
      <c r="HL375">
        <v>1</v>
      </c>
      <c r="HM375">
        <v>-0.172292</v>
      </c>
      <c r="HN375">
        <v>0.10591</v>
      </c>
      <c r="HO375">
        <v>20.275</v>
      </c>
      <c r="HP375">
        <v>5.2137</v>
      </c>
      <c r="HQ375">
        <v>11.979</v>
      </c>
      <c r="HR375">
        <v>4.9647</v>
      </c>
      <c r="HS375">
        <v>3.2739</v>
      </c>
      <c r="HT375">
        <v>9999</v>
      </c>
      <c r="HU375">
        <v>9999</v>
      </c>
      <c r="HV375">
        <v>9999</v>
      </c>
      <c r="HW375">
        <v>937.7</v>
      </c>
      <c r="HX375">
        <v>1.86417</v>
      </c>
      <c r="HY375">
        <v>1.86015</v>
      </c>
      <c r="HZ375">
        <v>1.85835</v>
      </c>
      <c r="IA375">
        <v>1.85986</v>
      </c>
      <c r="IB375">
        <v>1.85989</v>
      </c>
      <c r="IC375">
        <v>1.85824</v>
      </c>
      <c r="ID375">
        <v>1.85732</v>
      </c>
      <c r="IE375">
        <v>1.85234</v>
      </c>
      <c r="IF375">
        <v>0</v>
      </c>
      <c r="IG375">
        <v>0</v>
      </c>
      <c r="IH375">
        <v>0</v>
      </c>
      <c r="II375">
        <v>0</v>
      </c>
      <c r="IJ375" t="s">
        <v>433</v>
      </c>
      <c r="IK375" t="s">
        <v>434</v>
      </c>
      <c r="IL375" t="s">
        <v>435</v>
      </c>
      <c r="IM375" t="s">
        <v>435</v>
      </c>
      <c r="IN375" t="s">
        <v>435</v>
      </c>
      <c r="IO375" t="s">
        <v>435</v>
      </c>
      <c r="IP375">
        <v>0</v>
      </c>
      <c r="IQ375">
        <v>100</v>
      </c>
      <c r="IR375">
        <v>100</v>
      </c>
      <c r="IS375">
        <v>-0.96</v>
      </c>
      <c r="IT375">
        <v>0.2934</v>
      </c>
      <c r="IU375">
        <v>-0.3228139330668147</v>
      </c>
      <c r="IV375">
        <v>-0.001399286051689175</v>
      </c>
      <c r="IW375">
        <v>1.297619083215453E-06</v>
      </c>
      <c r="IX375">
        <v>-4.997941095464379E-10</v>
      </c>
      <c r="IY375">
        <v>-0.005634625857734406</v>
      </c>
      <c r="IZ375">
        <v>-0.003512179546530375</v>
      </c>
      <c r="JA375">
        <v>0.0008073039280847738</v>
      </c>
      <c r="JB375">
        <v>-5.485301315548657E-06</v>
      </c>
      <c r="JC375">
        <v>2</v>
      </c>
      <c r="JD375">
        <v>1997</v>
      </c>
      <c r="JE375">
        <v>1</v>
      </c>
      <c r="JF375">
        <v>25</v>
      </c>
      <c r="JG375">
        <v>993.1</v>
      </c>
      <c r="JH375">
        <v>993.2</v>
      </c>
      <c r="JI375">
        <v>2.59277</v>
      </c>
      <c r="JJ375">
        <v>2.61963</v>
      </c>
      <c r="JK375">
        <v>1.49658</v>
      </c>
      <c r="JL375">
        <v>2.39258</v>
      </c>
      <c r="JM375">
        <v>1.54907</v>
      </c>
      <c r="JN375">
        <v>2.40479</v>
      </c>
      <c r="JO375">
        <v>34.5092</v>
      </c>
      <c r="JP375">
        <v>24.1926</v>
      </c>
      <c r="JQ375">
        <v>18</v>
      </c>
      <c r="JR375">
        <v>488.491</v>
      </c>
      <c r="JS375">
        <v>533.713</v>
      </c>
      <c r="JT375">
        <v>24.9501</v>
      </c>
      <c r="JU375">
        <v>25.1718</v>
      </c>
      <c r="JV375">
        <v>30.0002</v>
      </c>
      <c r="JW375">
        <v>25.2861</v>
      </c>
      <c r="JX375">
        <v>25.2451</v>
      </c>
      <c r="JY375">
        <v>52.0587</v>
      </c>
      <c r="JZ375">
        <v>0</v>
      </c>
      <c r="KA375">
        <v>100</v>
      </c>
      <c r="KB375">
        <v>24.9256</v>
      </c>
      <c r="KC375">
        <v>1155.27</v>
      </c>
      <c r="KD375">
        <v>24.2935</v>
      </c>
      <c r="KE375">
        <v>100.623</v>
      </c>
      <c r="KF375">
        <v>101.018</v>
      </c>
    </row>
    <row r="376" spans="1:292">
      <c r="A376">
        <v>358</v>
      </c>
      <c r="B376">
        <v>1679516033</v>
      </c>
      <c r="C376">
        <v>7445.5</v>
      </c>
      <c r="D376" t="s">
        <v>1150</v>
      </c>
      <c r="E376" t="s">
        <v>1151</v>
      </c>
      <c r="F376">
        <v>5</v>
      </c>
      <c r="G376" t="s">
        <v>821</v>
      </c>
      <c r="H376">
        <v>1679516025.214286</v>
      </c>
      <c r="I376">
        <f>(J376)/1000</f>
        <v>0</v>
      </c>
      <c r="J376">
        <f>IF(DO376, AM376, AG376)</f>
        <v>0</v>
      </c>
      <c r="K376">
        <f>IF(DO376, AH376, AF376)</f>
        <v>0</v>
      </c>
      <c r="L376">
        <f>DQ376 - IF(AT376&gt;1, K376*DK376*100.0/(AV376*EE376), 0)</f>
        <v>0</v>
      </c>
      <c r="M376">
        <f>((S376-I376/2)*L376-K376)/(S376+I376/2)</f>
        <v>0</v>
      </c>
      <c r="N376">
        <f>M376*(DX376+DY376)/1000.0</f>
        <v>0</v>
      </c>
      <c r="O376">
        <f>(DQ376 - IF(AT376&gt;1, K376*DK376*100.0/(AV376*EE376), 0))*(DX376+DY376)/1000.0</f>
        <v>0</v>
      </c>
      <c r="P376">
        <f>2.0/((1/R376-1/Q376)+SIGN(R376)*SQRT((1/R376-1/Q376)*(1/R376-1/Q376) + 4*DL376/((DL376+1)*(DL376+1))*(2*1/R376*1/Q376-1/Q376*1/Q376)))</f>
        <v>0</v>
      </c>
      <c r="Q376">
        <f>IF(LEFT(DM376,1)&lt;&gt;"0",IF(LEFT(DM376,1)="1",3.0,DN376),$D$5+$E$5*(EE376*DX376/($K$5*1000))+$F$5*(EE376*DX376/($K$5*1000))*MAX(MIN(DK376,$J$5),$I$5)*MAX(MIN(DK376,$J$5),$I$5)+$G$5*MAX(MIN(DK376,$J$5),$I$5)*(EE376*DX376/($K$5*1000))+$H$5*(EE376*DX376/($K$5*1000))*(EE376*DX376/($K$5*1000)))</f>
        <v>0</v>
      </c>
      <c r="R376">
        <f>I376*(1000-(1000*0.61365*exp(17.502*V376/(240.97+V376))/(DX376+DY376)+DS376)/2)/(1000*0.61365*exp(17.502*V376/(240.97+V376))/(DX376+DY376)-DS376)</f>
        <v>0</v>
      </c>
      <c r="S376">
        <f>1/((DL376+1)/(P376/1.6)+1/(Q376/1.37)) + DL376/((DL376+1)/(P376/1.6) + DL376/(Q376/1.37))</f>
        <v>0</v>
      </c>
      <c r="T376">
        <f>(DG376*DJ376)</f>
        <v>0</v>
      </c>
      <c r="U376">
        <f>(DZ376+(T376+2*0.95*5.67E-8*(((DZ376+$B$9)+273)^4-(DZ376+273)^4)-44100*I376)/(1.84*29.3*Q376+8*0.95*5.67E-8*(DZ376+273)^3))</f>
        <v>0</v>
      </c>
      <c r="V376">
        <f>($C$9*EA376+$D$9*EB376+$E$9*U376)</f>
        <v>0</v>
      </c>
      <c r="W376">
        <f>0.61365*exp(17.502*V376/(240.97+V376))</f>
        <v>0</v>
      </c>
      <c r="X376">
        <f>(Y376/Z376*100)</f>
        <v>0</v>
      </c>
      <c r="Y376">
        <f>DS376*(DX376+DY376)/1000</f>
        <v>0</v>
      </c>
      <c r="Z376">
        <f>0.61365*exp(17.502*DZ376/(240.97+DZ376))</f>
        <v>0</v>
      </c>
      <c r="AA376">
        <f>(W376-DS376*(DX376+DY376)/1000)</f>
        <v>0</v>
      </c>
      <c r="AB376">
        <f>(-I376*44100)</f>
        <v>0</v>
      </c>
      <c r="AC376">
        <f>2*29.3*Q376*0.92*(DZ376-V376)</f>
        <v>0</v>
      </c>
      <c r="AD376">
        <f>2*0.95*5.67E-8*(((DZ376+$B$9)+273)^4-(V376+273)^4)</f>
        <v>0</v>
      </c>
      <c r="AE376">
        <f>T376+AD376+AB376+AC376</f>
        <v>0</v>
      </c>
      <c r="AF376">
        <f>DW376*AT376*(DR376-DQ376*(1000-AT376*DT376)/(1000-AT376*DS376))/(100*DK376)</f>
        <v>0</v>
      </c>
      <c r="AG376">
        <f>1000*DW376*AT376*(DS376-DT376)/(100*DK376*(1000-AT376*DS376))</f>
        <v>0</v>
      </c>
      <c r="AH376">
        <f>(AI376 - AJ376 - DX376*1E3/(8.314*(DZ376+273.15)) * AL376/DW376 * AK376) * DW376/(100*DK376) * (1000 - DT376)/1000</f>
        <v>0</v>
      </c>
      <c r="AI376">
        <v>1169.0127372108</v>
      </c>
      <c r="AJ376">
        <v>1147.408909090909</v>
      </c>
      <c r="AK376">
        <v>3.441785941618219</v>
      </c>
      <c r="AL376">
        <v>67.30913549146528</v>
      </c>
      <c r="AM376">
        <f>(AO376 - AN376 + DX376*1E3/(8.314*(DZ376+273.15)) * AQ376/DW376 * AP376) * DW376/(100*DK376) * 1000/(1000 - AO376)</f>
        <v>0</v>
      </c>
      <c r="AN376">
        <v>23.81969284470727</v>
      </c>
      <c r="AO376">
        <v>24.05654242424241</v>
      </c>
      <c r="AP376">
        <v>-7.175738668102558E-06</v>
      </c>
      <c r="AQ376">
        <v>94.11788988098148</v>
      </c>
      <c r="AR376">
        <v>0</v>
      </c>
      <c r="AS376">
        <v>0</v>
      </c>
      <c r="AT376">
        <f>IF(AR376*$H$15&gt;=AV376,1.0,(AV376/(AV376-AR376*$H$15)))</f>
        <v>0</v>
      </c>
      <c r="AU376">
        <f>(AT376-1)*100</f>
        <v>0</v>
      </c>
      <c r="AV376">
        <f>MAX(0,($B$15+$C$15*EE376)/(1+$D$15*EE376)*DX376/(DZ376+273)*$E$15)</f>
        <v>0</v>
      </c>
      <c r="AW376" t="s">
        <v>429</v>
      </c>
      <c r="AX376" t="s">
        <v>429</v>
      </c>
      <c r="AY376">
        <v>0</v>
      </c>
      <c r="AZ376">
        <v>0</v>
      </c>
      <c r="BA376">
        <f>1-AY376/AZ376</f>
        <v>0</v>
      </c>
      <c r="BB376">
        <v>0</v>
      </c>
      <c r="BC376" t="s">
        <v>429</v>
      </c>
      <c r="BD376" t="s">
        <v>429</v>
      </c>
      <c r="BE376">
        <v>0</v>
      </c>
      <c r="BF376">
        <v>0</v>
      </c>
      <c r="BG376">
        <f>1-BE376/BF376</f>
        <v>0</v>
      </c>
      <c r="BH376">
        <v>0.5</v>
      </c>
      <c r="BI376">
        <f>DH376</f>
        <v>0</v>
      </c>
      <c r="BJ376">
        <f>K376</f>
        <v>0</v>
      </c>
      <c r="BK376">
        <f>BG376*BH376*BI376</f>
        <v>0</v>
      </c>
      <c r="BL376">
        <f>(BJ376-BB376)/BI376</f>
        <v>0</v>
      </c>
      <c r="BM376">
        <f>(AZ376-BF376)/BF376</f>
        <v>0</v>
      </c>
      <c r="BN376">
        <f>AY376/(BA376+AY376/BF376)</f>
        <v>0</v>
      </c>
      <c r="BO376" t="s">
        <v>429</v>
      </c>
      <c r="BP376">
        <v>0</v>
      </c>
      <c r="BQ376">
        <f>IF(BP376&lt;&gt;0, BP376, BN376)</f>
        <v>0</v>
      </c>
      <c r="BR376">
        <f>1-BQ376/BF376</f>
        <v>0</v>
      </c>
      <c r="BS376">
        <f>(BF376-BE376)/(BF376-BQ376)</f>
        <v>0</v>
      </c>
      <c r="BT376">
        <f>(AZ376-BF376)/(AZ376-BQ376)</f>
        <v>0</v>
      </c>
      <c r="BU376">
        <f>(BF376-BE376)/(BF376-AY376)</f>
        <v>0</v>
      </c>
      <c r="BV376">
        <f>(AZ376-BF376)/(AZ376-AY376)</f>
        <v>0</v>
      </c>
      <c r="BW376">
        <f>(BS376*BQ376/BE376)</f>
        <v>0</v>
      </c>
      <c r="BX376">
        <f>(1-BW376)</f>
        <v>0</v>
      </c>
      <c r="DG376">
        <f>$B$13*EF376+$C$13*EG376+$F$13*ER376*(1-EU376)</f>
        <v>0</v>
      </c>
      <c r="DH376">
        <f>DG376*DI376</f>
        <v>0</v>
      </c>
      <c r="DI376">
        <f>($B$13*$D$11+$C$13*$D$11+$F$13*((FE376+EW376)/MAX(FE376+EW376+FF376, 0.1)*$I$11+FF376/MAX(FE376+EW376+FF376, 0.1)*$J$11))/($B$13+$C$13+$F$13)</f>
        <v>0</v>
      </c>
      <c r="DJ376">
        <f>($B$13*$K$11+$C$13*$K$11+$F$13*((FE376+EW376)/MAX(FE376+EW376+FF376, 0.1)*$P$11+FF376/MAX(FE376+EW376+FF376, 0.1)*$Q$11))/($B$13+$C$13+$F$13)</f>
        <v>0</v>
      </c>
      <c r="DK376">
        <v>2.18</v>
      </c>
      <c r="DL376">
        <v>0.5</v>
      </c>
      <c r="DM376" t="s">
        <v>430</v>
      </c>
      <c r="DN376">
        <v>2</v>
      </c>
      <c r="DO376" t="b">
        <v>1</v>
      </c>
      <c r="DP376">
        <v>1679516025.214286</v>
      </c>
      <c r="DQ376">
        <v>1095.372142857143</v>
      </c>
      <c r="DR376">
        <v>1125.678571428571</v>
      </c>
      <c r="DS376">
        <v>24.068325</v>
      </c>
      <c r="DT376">
        <v>23.82202142857143</v>
      </c>
      <c r="DU376">
        <v>1096.328214285714</v>
      </c>
      <c r="DV376">
        <v>23.77485</v>
      </c>
      <c r="DW376">
        <v>499.9843214285715</v>
      </c>
      <c r="DX376">
        <v>89.83329285714285</v>
      </c>
      <c r="DY376">
        <v>0.1000846571428572</v>
      </c>
      <c r="DZ376">
        <v>26.36736071428571</v>
      </c>
      <c r="EA376">
        <v>27.50966428571429</v>
      </c>
      <c r="EB376">
        <v>999.9000000000002</v>
      </c>
      <c r="EC376">
        <v>0</v>
      </c>
      <c r="ED376">
        <v>0</v>
      </c>
      <c r="EE376">
        <v>9993.457857142857</v>
      </c>
      <c r="EF376">
        <v>0</v>
      </c>
      <c r="EG376">
        <v>12.48039285714285</v>
      </c>
      <c r="EH376">
        <v>-30.30670357142857</v>
      </c>
      <c r="EI376">
        <v>1122.386785714286</v>
      </c>
      <c r="EJ376">
        <v>1153.149642857143</v>
      </c>
      <c r="EK376">
        <v>0.2463021785714286</v>
      </c>
      <c r="EL376">
        <v>1125.678571428571</v>
      </c>
      <c r="EM376">
        <v>23.82202142857143</v>
      </c>
      <c r="EN376">
        <v>2.162136785714286</v>
      </c>
      <c r="EO376">
        <v>2.140010714285714</v>
      </c>
      <c r="EP376">
        <v>18.68450357142857</v>
      </c>
      <c r="EQ376">
        <v>18.52015357142857</v>
      </c>
      <c r="ER376">
        <v>2000.008214285714</v>
      </c>
      <c r="ES376">
        <v>0.9800008928571431</v>
      </c>
      <c r="ET376">
        <v>0.01999941071428572</v>
      </c>
      <c r="EU376">
        <v>0</v>
      </c>
      <c r="EV376">
        <v>190.2479642857143</v>
      </c>
      <c r="EW376">
        <v>5.00078</v>
      </c>
      <c r="EX376">
        <v>3771.716785714285</v>
      </c>
      <c r="EY376">
        <v>16379.70714285715</v>
      </c>
      <c r="EZ376">
        <v>38.12464285714285</v>
      </c>
      <c r="FA376">
        <v>39.00875</v>
      </c>
      <c r="FB376">
        <v>38.90153571428571</v>
      </c>
      <c r="FC376">
        <v>38.35689285714285</v>
      </c>
      <c r="FD376">
        <v>39.37914285714285</v>
      </c>
      <c r="FE376">
        <v>1955.108214285714</v>
      </c>
      <c r="FF376">
        <v>39.9</v>
      </c>
      <c r="FG376">
        <v>0</v>
      </c>
      <c r="FH376">
        <v>1679516015.2</v>
      </c>
      <c r="FI376">
        <v>0</v>
      </c>
      <c r="FJ376">
        <v>190.2184</v>
      </c>
      <c r="FK376">
        <v>0.8230769151911221</v>
      </c>
      <c r="FL376">
        <v>-4.532307702451488</v>
      </c>
      <c r="FM376">
        <v>3771.681999999999</v>
      </c>
      <c r="FN376">
        <v>15</v>
      </c>
      <c r="FO376">
        <v>0</v>
      </c>
      <c r="FP376" t="s">
        <v>431</v>
      </c>
      <c r="FQ376">
        <v>1679456443.1</v>
      </c>
      <c r="FR376">
        <v>1679456433.1</v>
      </c>
      <c r="FS376">
        <v>0</v>
      </c>
      <c r="FT376">
        <v>-0.109</v>
      </c>
      <c r="FU376">
        <v>0.019</v>
      </c>
      <c r="FV376">
        <v>-0.823</v>
      </c>
      <c r="FW376">
        <v>0.271</v>
      </c>
      <c r="FX376">
        <v>420</v>
      </c>
      <c r="FY376">
        <v>24</v>
      </c>
      <c r="FZ376">
        <v>0.71</v>
      </c>
      <c r="GA376">
        <v>0.25</v>
      </c>
      <c r="GB376">
        <v>-30.27247804878048</v>
      </c>
      <c r="GC376">
        <v>-0.8466857142856945</v>
      </c>
      <c r="GD376">
        <v>0.09814121610532342</v>
      </c>
      <c r="GE376">
        <v>0</v>
      </c>
      <c r="GF376">
        <v>0.2485257073170732</v>
      </c>
      <c r="GG376">
        <v>-0.04814038327526098</v>
      </c>
      <c r="GH376">
        <v>0.004904433396298386</v>
      </c>
      <c r="GI376">
        <v>1</v>
      </c>
      <c r="GJ376">
        <v>1</v>
      </c>
      <c r="GK376">
        <v>2</v>
      </c>
      <c r="GL376" t="s">
        <v>432</v>
      </c>
      <c r="GM376">
        <v>3.10463</v>
      </c>
      <c r="GN376">
        <v>2.7354</v>
      </c>
      <c r="GO376">
        <v>0.17306</v>
      </c>
      <c r="GP376">
        <v>0.175974</v>
      </c>
      <c r="GQ376">
        <v>0.108265</v>
      </c>
      <c r="GR376">
        <v>0.108869</v>
      </c>
      <c r="GS376">
        <v>21324.1</v>
      </c>
      <c r="GT376">
        <v>20979.9</v>
      </c>
      <c r="GU376">
        <v>26321</v>
      </c>
      <c r="GV376">
        <v>25784.2</v>
      </c>
      <c r="GW376">
        <v>37677</v>
      </c>
      <c r="GX376">
        <v>35062.2</v>
      </c>
      <c r="GY376">
        <v>46056.1</v>
      </c>
      <c r="GZ376">
        <v>42579.9</v>
      </c>
      <c r="HA376">
        <v>1.9293</v>
      </c>
      <c r="HB376">
        <v>1.97985</v>
      </c>
      <c r="HC376">
        <v>0.137519</v>
      </c>
      <c r="HD376">
        <v>0</v>
      </c>
      <c r="HE376">
        <v>25.2598</v>
      </c>
      <c r="HF376">
        <v>999.9</v>
      </c>
      <c r="HG376">
        <v>54.5</v>
      </c>
      <c r="HH376">
        <v>29.3</v>
      </c>
      <c r="HI376">
        <v>24.8253</v>
      </c>
      <c r="HJ376">
        <v>59.9671</v>
      </c>
      <c r="HK376">
        <v>25.3926</v>
      </c>
      <c r="HL376">
        <v>1</v>
      </c>
      <c r="HM376">
        <v>-0.172759</v>
      </c>
      <c r="HN376">
        <v>0.0240332</v>
      </c>
      <c r="HO376">
        <v>20.2753</v>
      </c>
      <c r="HP376">
        <v>5.21444</v>
      </c>
      <c r="HQ376">
        <v>11.9787</v>
      </c>
      <c r="HR376">
        <v>4.96465</v>
      </c>
      <c r="HS376">
        <v>3.27393</v>
      </c>
      <c r="HT376">
        <v>9999</v>
      </c>
      <c r="HU376">
        <v>9999</v>
      </c>
      <c r="HV376">
        <v>9999</v>
      </c>
      <c r="HW376">
        <v>937.7</v>
      </c>
      <c r="HX376">
        <v>1.86417</v>
      </c>
      <c r="HY376">
        <v>1.86013</v>
      </c>
      <c r="HZ376">
        <v>1.85835</v>
      </c>
      <c r="IA376">
        <v>1.85987</v>
      </c>
      <c r="IB376">
        <v>1.85989</v>
      </c>
      <c r="IC376">
        <v>1.85824</v>
      </c>
      <c r="ID376">
        <v>1.85731</v>
      </c>
      <c r="IE376">
        <v>1.85231</v>
      </c>
      <c r="IF376">
        <v>0</v>
      </c>
      <c r="IG376">
        <v>0</v>
      </c>
      <c r="IH376">
        <v>0</v>
      </c>
      <c r="II376">
        <v>0</v>
      </c>
      <c r="IJ376" t="s">
        <v>433</v>
      </c>
      <c r="IK376" t="s">
        <v>434</v>
      </c>
      <c r="IL376" t="s">
        <v>435</v>
      </c>
      <c r="IM376" t="s">
        <v>435</v>
      </c>
      <c r="IN376" t="s">
        <v>435</v>
      </c>
      <c r="IO376" t="s">
        <v>435</v>
      </c>
      <c r="IP376">
        <v>0</v>
      </c>
      <c r="IQ376">
        <v>100</v>
      </c>
      <c r="IR376">
        <v>100</v>
      </c>
      <c r="IS376">
        <v>-0.96</v>
      </c>
      <c r="IT376">
        <v>0.2932</v>
      </c>
      <c r="IU376">
        <v>-0.3228139330668147</v>
      </c>
      <c r="IV376">
        <v>-0.001399286051689175</v>
      </c>
      <c r="IW376">
        <v>1.297619083215453E-06</v>
      </c>
      <c r="IX376">
        <v>-4.997941095464379E-10</v>
      </c>
      <c r="IY376">
        <v>-0.005634625857734406</v>
      </c>
      <c r="IZ376">
        <v>-0.003512179546530375</v>
      </c>
      <c r="JA376">
        <v>0.0008073039280847738</v>
      </c>
      <c r="JB376">
        <v>-5.485301315548657E-06</v>
      </c>
      <c r="JC376">
        <v>2</v>
      </c>
      <c r="JD376">
        <v>1997</v>
      </c>
      <c r="JE376">
        <v>1</v>
      </c>
      <c r="JF376">
        <v>25</v>
      </c>
      <c r="JG376">
        <v>993.2</v>
      </c>
      <c r="JH376">
        <v>993.3</v>
      </c>
      <c r="JI376">
        <v>2.62085</v>
      </c>
      <c r="JJ376">
        <v>2.61353</v>
      </c>
      <c r="JK376">
        <v>1.49658</v>
      </c>
      <c r="JL376">
        <v>2.39258</v>
      </c>
      <c r="JM376">
        <v>1.54907</v>
      </c>
      <c r="JN376">
        <v>2.38525</v>
      </c>
      <c r="JO376">
        <v>34.5092</v>
      </c>
      <c r="JP376">
        <v>24.2013</v>
      </c>
      <c r="JQ376">
        <v>18</v>
      </c>
      <c r="JR376">
        <v>488.376</v>
      </c>
      <c r="JS376">
        <v>533.736</v>
      </c>
      <c r="JT376">
        <v>24.9187</v>
      </c>
      <c r="JU376">
        <v>25.1706</v>
      </c>
      <c r="JV376">
        <v>29.9999</v>
      </c>
      <c r="JW376">
        <v>25.2861</v>
      </c>
      <c r="JX376">
        <v>25.2438</v>
      </c>
      <c r="JY376">
        <v>52.7009</v>
      </c>
      <c r="JZ376">
        <v>0</v>
      </c>
      <c r="KA376">
        <v>100</v>
      </c>
      <c r="KB376">
        <v>24.9155</v>
      </c>
      <c r="KC376">
        <v>1175.3</v>
      </c>
      <c r="KD376">
        <v>24.2935</v>
      </c>
      <c r="KE376">
        <v>100.623</v>
      </c>
      <c r="KF376">
        <v>101.018</v>
      </c>
    </row>
    <row r="377" spans="1:292">
      <c r="A377">
        <v>359</v>
      </c>
      <c r="B377">
        <v>1679516038</v>
      </c>
      <c r="C377">
        <v>7450.5</v>
      </c>
      <c r="D377" t="s">
        <v>1152</v>
      </c>
      <c r="E377" t="s">
        <v>1153</v>
      </c>
      <c r="F377">
        <v>5</v>
      </c>
      <c r="G377" t="s">
        <v>821</v>
      </c>
      <c r="H377">
        <v>1679516030.5</v>
      </c>
      <c r="I377">
        <f>(J377)/1000</f>
        <v>0</v>
      </c>
      <c r="J377">
        <f>IF(DO377, AM377, AG377)</f>
        <v>0</v>
      </c>
      <c r="K377">
        <f>IF(DO377, AH377, AF377)</f>
        <v>0</v>
      </c>
      <c r="L377">
        <f>DQ377 - IF(AT377&gt;1, K377*DK377*100.0/(AV377*EE377), 0)</f>
        <v>0</v>
      </c>
      <c r="M377">
        <f>((S377-I377/2)*L377-K377)/(S377+I377/2)</f>
        <v>0</v>
      </c>
      <c r="N377">
        <f>M377*(DX377+DY377)/1000.0</f>
        <v>0</v>
      </c>
      <c r="O377">
        <f>(DQ377 - IF(AT377&gt;1, K377*DK377*100.0/(AV377*EE377), 0))*(DX377+DY377)/1000.0</f>
        <v>0</v>
      </c>
      <c r="P377">
        <f>2.0/((1/R377-1/Q377)+SIGN(R377)*SQRT((1/R377-1/Q377)*(1/R377-1/Q377) + 4*DL377/((DL377+1)*(DL377+1))*(2*1/R377*1/Q377-1/Q377*1/Q377)))</f>
        <v>0</v>
      </c>
      <c r="Q377">
        <f>IF(LEFT(DM377,1)&lt;&gt;"0",IF(LEFT(DM377,1)="1",3.0,DN377),$D$5+$E$5*(EE377*DX377/($K$5*1000))+$F$5*(EE377*DX377/($K$5*1000))*MAX(MIN(DK377,$J$5),$I$5)*MAX(MIN(DK377,$J$5),$I$5)+$G$5*MAX(MIN(DK377,$J$5),$I$5)*(EE377*DX377/($K$5*1000))+$H$5*(EE377*DX377/($K$5*1000))*(EE377*DX377/($K$5*1000)))</f>
        <v>0</v>
      </c>
      <c r="R377">
        <f>I377*(1000-(1000*0.61365*exp(17.502*V377/(240.97+V377))/(DX377+DY377)+DS377)/2)/(1000*0.61365*exp(17.502*V377/(240.97+V377))/(DX377+DY377)-DS377)</f>
        <v>0</v>
      </c>
      <c r="S377">
        <f>1/((DL377+1)/(P377/1.6)+1/(Q377/1.37)) + DL377/((DL377+1)/(P377/1.6) + DL377/(Q377/1.37))</f>
        <v>0</v>
      </c>
      <c r="T377">
        <f>(DG377*DJ377)</f>
        <v>0</v>
      </c>
      <c r="U377">
        <f>(DZ377+(T377+2*0.95*5.67E-8*(((DZ377+$B$9)+273)^4-(DZ377+273)^4)-44100*I377)/(1.84*29.3*Q377+8*0.95*5.67E-8*(DZ377+273)^3))</f>
        <v>0</v>
      </c>
      <c r="V377">
        <f>($C$9*EA377+$D$9*EB377+$E$9*U377)</f>
        <v>0</v>
      </c>
      <c r="W377">
        <f>0.61365*exp(17.502*V377/(240.97+V377))</f>
        <v>0</v>
      </c>
      <c r="X377">
        <f>(Y377/Z377*100)</f>
        <v>0</v>
      </c>
      <c r="Y377">
        <f>DS377*(DX377+DY377)/1000</f>
        <v>0</v>
      </c>
      <c r="Z377">
        <f>0.61365*exp(17.502*DZ377/(240.97+DZ377))</f>
        <v>0</v>
      </c>
      <c r="AA377">
        <f>(W377-DS377*(DX377+DY377)/1000)</f>
        <v>0</v>
      </c>
      <c r="AB377">
        <f>(-I377*44100)</f>
        <v>0</v>
      </c>
      <c r="AC377">
        <f>2*29.3*Q377*0.92*(DZ377-V377)</f>
        <v>0</v>
      </c>
      <c r="AD377">
        <f>2*0.95*5.67E-8*(((DZ377+$B$9)+273)^4-(V377+273)^4)</f>
        <v>0</v>
      </c>
      <c r="AE377">
        <f>T377+AD377+AB377+AC377</f>
        <v>0</v>
      </c>
      <c r="AF377">
        <f>DW377*AT377*(DR377-DQ377*(1000-AT377*DT377)/(1000-AT377*DS377))/(100*DK377)</f>
        <v>0</v>
      </c>
      <c r="AG377">
        <f>1000*DW377*AT377*(DS377-DT377)/(100*DK377*(1000-AT377*DS377))</f>
        <v>0</v>
      </c>
      <c r="AH377">
        <f>(AI377 - AJ377 - DX377*1E3/(8.314*(DZ377+273.15)) * AL377/DW377 * AK377) * DW377/(100*DK377) * (1000 - DT377)/1000</f>
        <v>0</v>
      </c>
      <c r="AI377">
        <v>1186.14701071225</v>
      </c>
      <c r="AJ377">
        <v>1164.497757575757</v>
      </c>
      <c r="AK377">
        <v>3.402521341432385</v>
      </c>
      <c r="AL377">
        <v>67.30913549146528</v>
      </c>
      <c r="AM377">
        <f>(AO377 - AN377 + DX377*1E3/(8.314*(DZ377+273.15)) * AQ377/DW377 * AP377) * DW377/(100*DK377) * 1000/(1000 - AO377)</f>
        <v>0</v>
      </c>
      <c r="AN377">
        <v>23.81558756464554</v>
      </c>
      <c r="AO377">
        <v>24.04612666666667</v>
      </c>
      <c r="AP377">
        <v>-6.805253402729421E-06</v>
      </c>
      <c r="AQ377">
        <v>94.11788988098148</v>
      </c>
      <c r="AR377">
        <v>0</v>
      </c>
      <c r="AS377">
        <v>0</v>
      </c>
      <c r="AT377">
        <f>IF(AR377*$H$15&gt;=AV377,1.0,(AV377/(AV377-AR377*$H$15)))</f>
        <v>0</v>
      </c>
      <c r="AU377">
        <f>(AT377-1)*100</f>
        <v>0</v>
      </c>
      <c r="AV377">
        <f>MAX(0,($B$15+$C$15*EE377)/(1+$D$15*EE377)*DX377/(DZ377+273)*$E$15)</f>
        <v>0</v>
      </c>
      <c r="AW377" t="s">
        <v>429</v>
      </c>
      <c r="AX377" t="s">
        <v>429</v>
      </c>
      <c r="AY377">
        <v>0</v>
      </c>
      <c r="AZ377">
        <v>0</v>
      </c>
      <c r="BA377">
        <f>1-AY377/AZ377</f>
        <v>0</v>
      </c>
      <c r="BB377">
        <v>0</v>
      </c>
      <c r="BC377" t="s">
        <v>429</v>
      </c>
      <c r="BD377" t="s">
        <v>429</v>
      </c>
      <c r="BE377">
        <v>0</v>
      </c>
      <c r="BF377">
        <v>0</v>
      </c>
      <c r="BG377">
        <f>1-BE377/BF377</f>
        <v>0</v>
      </c>
      <c r="BH377">
        <v>0.5</v>
      </c>
      <c r="BI377">
        <f>DH377</f>
        <v>0</v>
      </c>
      <c r="BJ377">
        <f>K377</f>
        <v>0</v>
      </c>
      <c r="BK377">
        <f>BG377*BH377*BI377</f>
        <v>0</v>
      </c>
      <c r="BL377">
        <f>(BJ377-BB377)/BI377</f>
        <v>0</v>
      </c>
      <c r="BM377">
        <f>(AZ377-BF377)/BF377</f>
        <v>0</v>
      </c>
      <c r="BN377">
        <f>AY377/(BA377+AY377/BF377)</f>
        <v>0</v>
      </c>
      <c r="BO377" t="s">
        <v>429</v>
      </c>
      <c r="BP377">
        <v>0</v>
      </c>
      <c r="BQ377">
        <f>IF(BP377&lt;&gt;0, BP377, BN377)</f>
        <v>0</v>
      </c>
      <c r="BR377">
        <f>1-BQ377/BF377</f>
        <v>0</v>
      </c>
      <c r="BS377">
        <f>(BF377-BE377)/(BF377-BQ377)</f>
        <v>0</v>
      </c>
      <c r="BT377">
        <f>(AZ377-BF377)/(AZ377-BQ377)</f>
        <v>0</v>
      </c>
      <c r="BU377">
        <f>(BF377-BE377)/(BF377-AY377)</f>
        <v>0</v>
      </c>
      <c r="BV377">
        <f>(AZ377-BF377)/(AZ377-AY377)</f>
        <v>0</v>
      </c>
      <c r="BW377">
        <f>(BS377*BQ377/BE377)</f>
        <v>0</v>
      </c>
      <c r="BX377">
        <f>(1-BW377)</f>
        <v>0</v>
      </c>
      <c r="DG377">
        <f>$B$13*EF377+$C$13*EG377+$F$13*ER377*(1-EU377)</f>
        <v>0</v>
      </c>
      <c r="DH377">
        <f>DG377*DI377</f>
        <v>0</v>
      </c>
      <c r="DI377">
        <f>($B$13*$D$11+$C$13*$D$11+$F$13*((FE377+EW377)/MAX(FE377+EW377+FF377, 0.1)*$I$11+FF377/MAX(FE377+EW377+FF377, 0.1)*$J$11))/($B$13+$C$13+$F$13)</f>
        <v>0</v>
      </c>
      <c r="DJ377">
        <f>($B$13*$K$11+$C$13*$K$11+$F$13*((FE377+EW377)/MAX(FE377+EW377+FF377, 0.1)*$P$11+FF377/MAX(FE377+EW377+FF377, 0.1)*$Q$11))/($B$13+$C$13+$F$13)</f>
        <v>0</v>
      </c>
      <c r="DK377">
        <v>2.18</v>
      </c>
      <c r="DL377">
        <v>0.5</v>
      </c>
      <c r="DM377" t="s">
        <v>430</v>
      </c>
      <c r="DN377">
        <v>2</v>
      </c>
      <c r="DO377" t="b">
        <v>1</v>
      </c>
      <c r="DP377">
        <v>1679516030.5</v>
      </c>
      <c r="DQ377">
        <v>1113.078888888889</v>
      </c>
      <c r="DR377">
        <v>1143.437777777778</v>
      </c>
      <c r="DS377">
        <v>24.05987037037037</v>
      </c>
      <c r="DT377">
        <v>23.81907407407408</v>
      </c>
      <c r="DU377">
        <v>1114.041111111111</v>
      </c>
      <c r="DV377">
        <v>23.76660740740741</v>
      </c>
      <c r="DW377">
        <v>500.0112592592592</v>
      </c>
      <c r="DX377">
        <v>89.83431111111112</v>
      </c>
      <c r="DY377">
        <v>0.09998848888888887</v>
      </c>
      <c r="DZ377">
        <v>26.36677777777778</v>
      </c>
      <c r="EA377">
        <v>27.50735185185185</v>
      </c>
      <c r="EB377">
        <v>999.9000000000001</v>
      </c>
      <c r="EC377">
        <v>0</v>
      </c>
      <c r="ED377">
        <v>0</v>
      </c>
      <c r="EE377">
        <v>9995.965185185185</v>
      </c>
      <c r="EF377">
        <v>0</v>
      </c>
      <c r="EG377">
        <v>12.4767</v>
      </c>
      <c r="EH377">
        <v>-30.35872962962963</v>
      </c>
      <c r="EI377">
        <v>1140.519629629629</v>
      </c>
      <c r="EJ377">
        <v>1171.337777777778</v>
      </c>
      <c r="EK377">
        <v>0.240797037037037</v>
      </c>
      <c r="EL377">
        <v>1143.437777777778</v>
      </c>
      <c r="EM377">
        <v>23.81907407407408</v>
      </c>
      <c r="EN377">
        <v>2.161401481481481</v>
      </c>
      <c r="EO377">
        <v>2.13977</v>
      </c>
      <c r="EP377">
        <v>18.67906296296296</v>
      </c>
      <c r="EQ377">
        <v>18.51835555555556</v>
      </c>
      <c r="ER377">
        <v>2000.017037037037</v>
      </c>
      <c r="ES377">
        <v>0.980000888888889</v>
      </c>
      <c r="ET377">
        <v>0.01999941481481482</v>
      </c>
      <c r="EU377">
        <v>0</v>
      </c>
      <c r="EV377">
        <v>190.2108148148148</v>
      </c>
      <c r="EW377">
        <v>5.00078</v>
      </c>
      <c r="EX377">
        <v>3771.367037037037</v>
      </c>
      <c r="EY377">
        <v>16379.78148148148</v>
      </c>
      <c r="EZ377">
        <v>38.08996296296296</v>
      </c>
      <c r="FA377">
        <v>38.97666666666666</v>
      </c>
      <c r="FB377">
        <v>38.85859259259259</v>
      </c>
      <c r="FC377">
        <v>38.33548148148148</v>
      </c>
      <c r="FD377">
        <v>39.35614814814815</v>
      </c>
      <c r="FE377">
        <v>1955.117037037037</v>
      </c>
      <c r="FF377">
        <v>39.9</v>
      </c>
      <c r="FG377">
        <v>0</v>
      </c>
      <c r="FH377">
        <v>1679516020.6</v>
      </c>
      <c r="FI377">
        <v>0</v>
      </c>
      <c r="FJ377">
        <v>190.2153076923077</v>
      </c>
      <c r="FK377">
        <v>-0.02769230899857134</v>
      </c>
      <c r="FL377">
        <v>-4.433504286088602</v>
      </c>
      <c r="FM377">
        <v>3771.366923076923</v>
      </c>
      <c r="FN377">
        <v>15</v>
      </c>
      <c r="FO377">
        <v>0</v>
      </c>
      <c r="FP377" t="s">
        <v>431</v>
      </c>
      <c r="FQ377">
        <v>1679456443.1</v>
      </c>
      <c r="FR377">
        <v>1679456433.1</v>
      </c>
      <c r="FS377">
        <v>0</v>
      </c>
      <c r="FT377">
        <v>-0.109</v>
      </c>
      <c r="FU377">
        <v>0.019</v>
      </c>
      <c r="FV377">
        <v>-0.823</v>
      </c>
      <c r="FW377">
        <v>0.271</v>
      </c>
      <c r="FX377">
        <v>420</v>
      </c>
      <c r="FY377">
        <v>24</v>
      </c>
      <c r="FZ377">
        <v>0.71</v>
      </c>
      <c r="GA377">
        <v>0.25</v>
      </c>
      <c r="GB377">
        <v>-30.29974390243902</v>
      </c>
      <c r="GC377">
        <v>-0.5557337979094348</v>
      </c>
      <c r="GD377">
        <v>0.08985014909329911</v>
      </c>
      <c r="GE377">
        <v>0</v>
      </c>
      <c r="GF377">
        <v>0.2447801463414634</v>
      </c>
      <c r="GG377">
        <v>-0.05750245296167231</v>
      </c>
      <c r="GH377">
        <v>0.005859627298399203</v>
      </c>
      <c r="GI377">
        <v>1</v>
      </c>
      <c r="GJ377">
        <v>1</v>
      </c>
      <c r="GK377">
        <v>2</v>
      </c>
      <c r="GL377" t="s">
        <v>432</v>
      </c>
      <c r="GM377">
        <v>3.10467</v>
      </c>
      <c r="GN377">
        <v>2.73519</v>
      </c>
      <c r="GO377">
        <v>0.174664</v>
      </c>
      <c r="GP377">
        <v>0.177577</v>
      </c>
      <c r="GQ377">
        <v>0.108235</v>
      </c>
      <c r="GR377">
        <v>0.108861</v>
      </c>
      <c r="GS377">
        <v>21282.8</v>
      </c>
      <c r="GT377">
        <v>20939.1</v>
      </c>
      <c r="GU377">
        <v>26321.1</v>
      </c>
      <c r="GV377">
        <v>25784.2</v>
      </c>
      <c r="GW377">
        <v>37678.4</v>
      </c>
      <c r="GX377">
        <v>35062.6</v>
      </c>
      <c r="GY377">
        <v>46056.1</v>
      </c>
      <c r="GZ377">
        <v>42579.8</v>
      </c>
      <c r="HA377">
        <v>1.92938</v>
      </c>
      <c r="HB377">
        <v>1.97985</v>
      </c>
      <c r="HC377">
        <v>0.136398</v>
      </c>
      <c r="HD377">
        <v>0</v>
      </c>
      <c r="HE377">
        <v>25.2642</v>
      </c>
      <c r="HF377">
        <v>999.9</v>
      </c>
      <c r="HG377">
        <v>54.5</v>
      </c>
      <c r="HH377">
        <v>29.3</v>
      </c>
      <c r="HI377">
        <v>24.8236</v>
      </c>
      <c r="HJ377">
        <v>60.5471</v>
      </c>
      <c r="HK377">
        <v>25.3966</v>
      </c>
      <c r="HL377">
        <v>1</v>
      </c>
      <c r="HM377">
        <v>-0.173049</v>
      </c>
      <c r="HN377">
        <v>-0.0223557</v>
      </c>
      <c r="HO377">
        <v>20.2751</v>
      </c>
      <c r="HP377">
        <v>5.21459</v>
      </c>
      <c r="HQ377">
        <v>11.9778</v>
      </c>
      <c r="HR377">
        <v>4.96465</v>
      </c>
      <c r="HS377">
        <v>3.27383</v>
      </c>
      <c r="HT377">
        <v>9999</v>
      </c>
      <c r="HU377">
        <v>9999</v>
      </c>
      <c r="HV377">
        <v>9999</v>
      </c>
      <c r="HW377">
        <v>937.7</v>
      </c>
      <c r="HX377">
        <v>1.86416</v>
      </c>
      <c r="HY377">
        <v>1.86016</v>
      </c>
      <c r="HZ377">
        <v>1.85835</v>
      </c>
      <c r="IA377">
        <v>1.85989</v>
      </c>
      <c r="IB377">
        <v>1.85989</v>
      </c>
      <c r="IC377">
        <v>1.85824</v>
      </c>
      <c r="ID377">
        <v>1.85733</v>
      </c>
      <c r="IE377">
        <v>1.85234</v>
      </c>
      <c r="IF377">
        <v>0</v>
      </c>
      <c r="IG377">
        <v>0</v>
      </c>
      <c r="IH377">
        <v>0</v>
      </c>
      <c r="II377">
        <v>0</v>
      </c>
      <c r="IJ377" t="s">
        <v>433</v>
      </c>
      <c r="IK377" t="s">
        <v>434</v>
      </c>
      <c r="IL377" t="s">
        <v>435</v>
      </c>
      <c r="IM377" t="s">
        <v>435</v>
      </c>
      <c r="IN377" t="s">
        <v>435</v>
      </c>
      <c r="IO377" t="s">
        <v>435</v>
      </c>
      <c r="IP377">
        <v>0</v>
      </c>
      <c r="IQ377">
        <v>100</v>
      </c>
      <c r="IR377">
        <v>100</v>
      </c>
      <c r="IS377">
        <v>-0.97</v>
      </c>
      <c r="IT377">
        <v>0.2929</v>
      </c>
      <c r="IU377">
        <v>-0.3228139330668147</v>
      </c>
      <c r="IV377">
        <v>-0.001399286051689175</v>
      </c>
      <c r="IW377">
        <v>1.297619083215453E-06</v>
      </c>
      <c r="IX377">
        <v>-4.997941095464379E-10</v>
      </c>
      <c r="IY377">
        <v>-0.005634625857734406</v>
      </c>
      <c r="IZ377">
        <v>-0.003512179546530375</v>
      </c>
      <c r="JA377">
        <v>0.0008073039280847738</v>
      </c>
      <c r="JB377">
        <v>-5.485301315548657E-06</v>
      </c>
      <c r="JC377">
        <v>2</v>
      </c>
      <c r="JD377">
        <v>1997</v>
      </c>
      <c r="JE377">
        <v>1</v>
      </c>
      <c r="JF377">
        <v>25</v>
      </c>
      <c r="JG377">
        <v>993.2</v>
      </c>
      <c r="JH377">
        <v>993.4</v>
      </c>
      <c r="JI377">
        <v>2.65259</v>
      </c>
      <c r="JJ377">
        <v>2.61841</v>
      </c>
      <c r="JK377">
        <v>1.49658</v>
      </c>
      <c r="JL377">
        <v>2.3938</v>
      </c>
      <c r="JM377">
        <v>1.54907</v>
      </c>
      <c r="JN377">
        <v>2.38281</v>
      </c>
      <c r="JO377">
        <v>34.5092</v>
      </c>
      <c r="JP377">
        <v>24.1926</v>
      </c>
      <c r="JQ377">
        <v>18</v>
      </c>
      <c r="JR377">
        <v>488.401</v>
      </c>
      <c r="JS377">
        <v>533.727</v>
      </c>
      <c r="JT377">
        <v>24.9063</v>
      </c>
      <c r="JU377">
        <v>25.1685</v>
      </c>
      <c r="JV377">
        <v>30</v>
      </c>
      <c r="JW377">
        <v>25.284</v>
      </c>
      <c r="JX377">
        <v>25.2429</v>
      </c>
      <c r="JY377">
        <v>53.2699</v>
      </c>
      <c r="JZ377">
        <v>0</v>
      </c>
      <c r="KA377">
        <v>100</v>
      </c>
      <c r="KB377">
        <v>24.9118</v>
      </c>
      <c r="KC377">
        <v>1188.72</v>
      </c>
      <c r="KD377">
        <v>24.2935</v>
      </c>
      <c r="KE377">
        <v>100.623</v>
      </c>
      <c r="KF377">
        <v>101.018</v>
      </c>
    </row>
    <row r="378" spans="1:292">
      <c r="A378">
        <v>360</v>
      </c>
      <c r="B378">
        <v>1679516043</v>
      </c>
      <c r="C378">
        <v>7455.5</v>
      </c>
      <c r="D378" t="s">
        <v>1154</v>
      </c>
      <c r="E378" t="s">
        <v>1155</v>
      </c>
      <c r="F378">
        <v>5</v>
      </c>
      <c r="G378" t="s">
        <v>821</v>
      </c>
      <c r="H378">
        <v>1679516035.214286</v>
      </c>
      <c r="I378">
        <f>(J378)/1000</f>
        <v>0</v>
      </c>
      <c r="J378">
        <f>IF(DO378, AM378, AG378)</f>
        <v>0</v>
      </c>
      <c r="K378">
        <f>IF(DO378, AH378, AF378)</f>
        <v>0</v>
      </c>
      <c r="L378">
        <f>DQ378 - IF(AT378&gt;1, K378*DK378*100.0/(AV378*EE378), 0)</f>
        <v>0</v>
      </c>
      <c r="M378">
        <f>((S378-I378/2)*L378-K378)/(S378+I378/2)</f>
        <v>0</v>
      </c>
      <c r="N378">
        <f>M378*(DX378+DY378)/1000.0</f>
        <v>0</v>
      </c>
      <c r="O378">
        <f>(DQ378 - IF(AT378&gt;1, K378*DK378*100.0/(AV378*EE378), 0))*(DX378+DY378)/1000.0</f>
        <v>0</v>
      </c>
      <c r="P378">
        <f>2.0/((1/R378-1/Q378)+SIGN(R378)*SQRT((1/R378-1/Q378)*(1/R378-1/Q378) + 4*DL378/((DL378+1)*(DL378+1))*(2*1/R378*1/Q378-1/Q378*1/Q378)))</f>
        <v>0</v>
      </c>
      <c r="Q378">
        <f>IF(LEFT(DM378,1)&lt;&gt;"0",IF(LEFT(DM378,1)="1",3.0,DN378),$D$5+$E$5*(EE378*DX378/($K$5*1000))+$F$5*(EE378*DX378/($K$5*1000))*MAX(MIN(DK378,$J$5),$I$5)*MAX(MIN(DK378,$J$5),$I$5)+$G$5*MAX(MIN(DK378,$J$5),$I$5)*(EE378*DX378/($K$5*1000))+$H$5*(EE378*DX378/($K$5*1000))*(EE378*DX378/($K$5*1000)))</f>
        <v>0</v>
      </c>
      <c r="R378">
        <f>I378*(1000-(1000*0.61365*exp(17.502*V378/(240.97+V378))/(DX378+DY378)+DS378)/2)/(1000*0.61365*exp(17.502*V378/(240.97+V378))/(DX378+DY378)-DS378)</f>
        <v>0</v>
      </c>
      <c r="S378">
        <f>1/((DL378+1)/(P378/1.6)+1/(Q378/1.37)) + DL378/((DL378+1)/(P378/1.6) + DL378/(Q378/1.37))</f>
        <v>0</v>
      </c>
      <c r="T378">
        <f>(DG378*DJ378)</f>
        <v>0</v>
      </c>
      <c r="U378">
        <f>(DZ378+(T378+2*0.95*5.67E-8*(((DZ378+$B$9)+273)^4-(DZ378+273)^4)-44100*I378)/(1.84*29.3*Q378+8*0.95*5.67E-8*(DZ378+273)^3))</f>
        <v>0</v>
      </c>
      <c r="V378">
        <f>($C$9*EA378+$D$9*EB378+$E$9*U378)</f>
        <v>0</v>
      </c>
      <c r="W378">
        <f>0.61365*exp(17.502*V378/(240.97+V378))</f>
        <v>0</v>
      </c>
      <c r="X378">
        <f>(Y378/Z378*100)</f>
        <v>0</v>
      </c>
      <c r="Y378">
        <f>DS378*(DX378+DY378)/1000</f>
        <v>0</v>
      </c>
      <c r="Z378">
        <f>0.61365*exp(17.502*DZ378/(240.97+DZ378))</f>
        <v>0</v>
      </c>
      <c r="AA378">
        <f>(W378-DS378*(DX378+DY378)/1000)</f>
        <v>0</v>
      </c>
      <c r="AB378">
        <f>(-I378*44100)</f>
        <v>0</v>
      </c>
      <c r="AC378">
        <f>2*29.3*Q378*0.92*(DZ378-V378)</f>
        <v>0</v>
      </c>
      <c r="AD378">
        <f>2*0.95*5.67E-8*(((DZ378+$B$9)+273)^4-(V378+273)^4)</f>
        <v>0</v>
      </c>
      <c r="AE378">
        <f>T378+AD378+AB378+AC378</f>
        <v>0</v>
      </c>
      <c r="AF378">
        <f>DW378*AT378*(DR378-DQ378*(1000-AT378*DT378)/(1000-AT378*DS378))/(100*DK378)</f>
        <v>0</v>
      </c>
      <c r="AG378">
        <f>1000*DW378*AT378*(DS378-DT378)/(100*DK378*(1000-AT378*DS378))</f>
        <v>0</v>
      </c>
      <c r="AH378">
        <f>(AI378 - AJ378 - DX378*1E3/(8.314*(DZ378+273.15)) * AL378/DW378 * AK378) * DW378/(100*DK378) * (1000 - DT378)/1000</f>
        <v>0</v>
      </c>
      <c r="AI378">
        <v>1203.395646554344</v>
      </c>
      <c r="AJ378">
        <v>1181.723636363636</v>
      </c>
      <c r="AK378">
        <v>3.444853060041007</v>
      </c>
      <c r="AL378">
        <v>67.30913549146528</v>
      </c>
      <c r="AM378">
        <f>(AO378 - AN378 + DX378*1E3/(8.314*(DZ378+273.15)) * AQ378/DW378 * AP378) * DW378/(100*DK378) * 1000/(1000 - AO378)</f>
        <v>0</v>
      </c>
      <c r="AN378">
        <v>23.81409652282567</v>
      </c>
      <c r="AO378">
        <v>24.03981272727272</v>
      </c>
      <c r="AP378">
        <v>-3.338275109166393E-06</v>
      </c>
      <c r="AQ378">
        <v>94.11788988098148</v>
      </c>
      <c r="AR378">
        <v>0</v>
      </c>
      <c r="AS378">
        <v>0</v>
      </c>
      <c r="AT378">
        <f>IF(AR378*$H$15&gt;=AV378,1.0,(AV378/(AV378-AR378*$H$15)))</f>
        <v>0</v>
      </c>
      <c r="AU378">
        <f>(AT378-1)*100</f>
        <v>0</v>
      </c>
      <c r="AV378">
        <f>MAX(0,($B$15+$C$15*EE378)/(1+$D$15*EE378)*DX378/(DZ378+273)*$E$15)</f>
        <v>0</v>
      </c>
      <c r="AW378" t="s">
        <v>429</v>
      </c>
      <c r="AX378" t="s">
        <v>429</v>
      </c>
      <c r="AY378">
        <v>0</v>
      </c>
      <c r="AZ378">
        <v>0</v>
      </c>
      <c r="BA378">
        <f>1-AY378/AZ378</f>
        <v>0</v>
      </c>
      <c r="BB378">
        <v>0</v>
      </c>
      <c r="BC378" t="s">
        <v>429</v>
      </c>
      <c r="BD378" t="s">
        <v>429</v>
      </c>
      <c r="BE378">
        <v>0</v>
      </c>
      <c r="BF378">
        <v>0</v>
      </c>
      <c r="BG378">
        <f>1-BE378/BF378</f>
        <v>0</v>
      </c>
      <c r="BH378">
        <v>0.5</v>
      </c>
      <c r="BI378">
        <f>DH378</f>
        <v>0</v>
      </c>
      <c r="BJ378">
        <f>K378</f>
        <v>0</v>
      </c>
      <c r="BK378">
        <f>BG378*BH378*BI378</f>
        <v>0</v>
      </c>
      <c r="BL378">
        <f>(BJ378-BB378)/BI378</f>
        <v>0</v>
      </c>
      <c r="BM378">
        <f>(AZ378-BF378)/BF378</f>
        <v>0</v>
      </c>
      <c r="BN378">
        <f>AY378/(BA378+AY378/BF378)</f>
        <v>0</v>
      </c>
      <c r="BO378" t="s">
        <v>429</v>
      </c>
      <c r="BP378">
        <v>0</v>
      </c>
      <c r="BQ378">
        <f>IF(BP378&lt;&gt;0, BP378, BN378)</f>
        <v>0</v>
      </c>
      <c r="BR378">
        <f>1-BQ378/BF378</f>
        <v>0</v>
      </c>
      <c r="BS378">
        <f>(BF378-BE378)/(BF378-BQ378)</f>
        <v>0</v>
      </c>
      <c r="BT378">
        <f>(AZ378-BF378)/(AZ378-BQ378)</f>
        <v>0</v>
      </c>
      <c r="BU378">
        <f>(BF378-BE378)/(BF378-AY378)</f>
        <v>0</v>
      </c>
      <c r="BV378">
        <f>(AZ378-BF378)/(AZ378-AY378)</f>
        <v>0</v>
      </c>
      <c r="BW378">
        <f>(BS378*BQ378/BE378)</f>
        <v>0</v>
      </c>
      <c r="BX378">
        <f>(1-BW378)</f>
        <v>0</v>
      </c>
      <c r="DG378">
        <f>$B$13*EF378+$C$13*EG378+$F$13*ER378*(1-EU378)</f>
        <v>0</v>
      </c>
      <c r="DH378">
        <f>DG378*DI378</f>
        <v>0</v>
      </c>
      <c r="DI378">
        <f>($B$13*$D$11+$C$13*$D$11+$F$13*((FE378+EW378)/MAX(FE378+EW378+FF378, 0.1)*$I$11+FF378/MAX(FE378+EW378+FF378, 0.1)*$J$11))/($B$13+$C$13+$F$13)</f>
        <v>0</v>
      </c>
      <c r="DJ378">
        <f>($B$13*$K$11+$C$13*$K$11+$F$13*((FE378+EW378)/MAX(FE378+EW378+FF378, 0.1)*$P$11+FF378/MAX(FE378+EW378+FF378, 0.1)*$Q$11))/($B$13+$C$13+$F$13)</f>
        <v>0</v>
      </c>
      <c r="DK378">
        <v>2.18</v>
      </c>
      <c r="DL378">
        <v>0.5</v>
      </c>
      <c r="DM378" t="s">
        <v>430</v>
      </c>
      <c r="DN378">
        <v>2</v>
      </c>
      <c r="DO378" t="b">
        <v>1</v>
      </c>
      <c r="DP378">
        <v>1679516035.214286</v>
      </c>
      <c r="DQ378">
        <v>1128.865714285714</v>
      </c>
      <c r="DR378">
        <v>1159.239285714286</v>
      </c>
      <c r="DS378">
        <v>24.05173214285714</v>
      </c>
      <c r="DT378">
        <v>23.81638571428571</v>
      </c>
      <c r="DU378">
        <v>1129.834285714286</v>
      </c>
      <c r="DV378">
        <v>23.75866785714286</v>
      </c>
      <c r="DW378">
        <v>500.00575</v>
      </c>
      <c r="DX378">
        <v>89.83580714285713</v>
      </c>
      <c r="DY378">
        <v>0.1000238285714286</v>
      </c>
      <c r="DZ378">
        <v>26.36471785714286</v>
      </c>
      <c r="EA378">
        <v>27.50347142857143</v>
      </c>
      <c r="EB378">
        <v>999.9000000000002</v>
      </c>
      <c r="EC378">
        <v>0</v>
      </c>
      <c r="ED378">
        <v>0</v>
      </c>
      <c r="EE378">
        <v>9987.988571428574</v>
      </c>
      <c r="EF378">
        <v>0</v>
      </c>
      <c r="EG378">
        <v>12.4767</v>
      </c>
      <c r="EH378">
        <v>-30.37280714285714</v>
      </c>
      <c r="EI378">
        <v>1156.686428571428</v>
      </c>
      <c r="EJ378">
        <v>1187.520714285715</v>
      </c>
      <c r="EK378">
        <v>0.2353392142857143</v>
      </c>
      <c r="EL378">
        <v>1159.239285714286</v>
      </c>
      <c r="EM378">
        <v>23.81638571428571</v>
      </c>
      <c r="EN378">
        <v>2.160706071428572</v>
      </c>
      <c r="EO378">
        <v>2.139564285714286</v>
      </c>
      <c r="EP378">
        <v>18.67391785714286</v>
      </c>
      <c r="EQ378">
        <v>18.51682857142857</v>
      </c>
      <c r="ER378">
        <v>2000.001785714285</v>
      </c>
      <c r="ES378">
        <v>0.9800005714285714</v>
      </c>
      <c r="ET378">
        <v>0.01999972857142857</v>
      </c>
      <c r="EU378">
        <v>0</v>
      </c>
      <c r="EV378">
        <v>190.2213571428571</v>
      </c>
      <c r="EW378">
        <v>5.00078</v>
      </c>
      <c r="EX378">
        <v>3770.99</v>
      </c>
      <c r="EY378">
        <v>16379.65357142857</v>
      </c>
      <c r="EZ378">
        <v>38.06446428571428</v>
      </c>
      <c r="FA378">
        <v>38.95724999999999</v>
      </c>
      <c r="FB378">
        <v>38.82121428571428</v>
      </c>
      <c r="FC378">
        <v>38.32125</v>
      </c>
      <c r="FD378">
        <v>39.33232142857143</v>
      </c>
      <c r="FE378">
        <v>1955.101785714286</v>
      </c>
      <c r="FF378">
        <v>39.9</v>
      </c>
      <c r="FG378">
        <v>0</v>
      </c>
      <c r="FH378">
        <v>1679516025.4</v>
      </c>
      <c r="FI378">
        <v>0</v>
      </c>
      <c r="FJ378">
        <v>190.2313846153846</v>
      </c>
      <c r="FK378">
        <v>-0.008273510325376406</v>
      </c>
      <c r="FL378">
        <v>-5.521025644588144</v>
      </c>
      <c r="FM378">
        <v>3770.938076923077</v>
      </c>
      <c r="FN378">
        <v>15</v>
      </c>
      <c r="FO378">
        <v>0</v>
      </c>
      <c r="FP378" t="s">
        <v>431</v>
      </c>
      <c r="FQ378">
        <v>1679456443.1</v>
      </c>
      <c r="FR378">
        <v>1679456433.1</v>
      </c>
      <c r="FS378">
        <v>0</v>
      </c>
      <c r="FT378">
        <v>-0.109</v>
      </c>
      <c r="FU378">
        <v>0.019</v>
      </c>
      <c r="FV378">
        <v>-0.823</v>
      </c>
      <c r="FW378">
        <v>0.271</v>
      </c>
      <c r="FX378">
        <v>420</v>
      </c>
      <c r="FY378">
        <v>24</v>
      </c>
      <c r="FZ378">
        <v>0.71</v>
      </c>
      <c r="GA378">
        <v>0.25</v>
      </c>
      <c r="GB378">
        <v>-30.36562926829268</v>
      </c>
      <c r="GC378">
        <v>-0.1819317073171361</v>
      </c>
      <c r="GD378">
        <v>0.06265773556627986</v>
      </c>
      <c r="GE378">
        <v>0</v>
      </c>
      <c r="GF378">
        <v>0.2382370975609756</v>
      </c>
      <c r="GG378">
        <v>-0.07125570731707337</v>
      </c>
      <c r="GH378">
        <v>0.007182834645977692</v>
      </c>
      <c r="GI378">
        <v>1</v>
      </c>
      <c r="GJ378">
        <v>1</v>
      </c>
      <c r="GK378">
        <v>2</v>
      </c>
      <c r="GL378" t="s">
        <v>432</v>
      </c>
      <c r="GM378">
        <v>3.10447</v>
      </c>
      <c r="GN378">
        <v>2.73538</v>
      </c>
      <c r="GO378">
        <v>0.176266</v>
      </c>
      <c r="GP378">
        <v>0.179143</v>
      </c>
      <c r="GQ378">
        <v>0.108218</v>
      </c>
      <c r="GR378">
        <v>0.10886</v>
      </c>
      <c r="GS378">
        <v>21241.6</v>
      </c>
      <c r="GT378">
        <v>20899.3</v>
      </c>
      <c r="GU378">
        <v>26321.1</v>
      </c>
      <c r="GV378">
        <v>25784.2</v>
      </c>
      <c r="GW378">
        <v>37679.5</v>
      </c>
      <c r="GX378">
        <v>35062.8</v>
      </c>
      <c r="GY378">
        <v>46056.3</v>
      </c>
      <c r="GZ378">
        <v>42579.9</v>
      </c>
      <c r="HA378">
        <v>1.9296</v>
      </c>
      <c r="HB378">
        <v>1.98025</v>
      </c>
      <c r="HC378">
        <v>0.136197</v>
      </c>
      <c r="HD378">
        <v>0</v>
      </c>
      <c r="HE378">
        <v>25.2678</v>
      </c>
      <c r="HF378">
        <v>999.9</v>
      </c>
      <c r="HG378">
        <v>54.5</v>
      </c>
      <c r="HH378">
        <v>29.3</v>
      </c>
      <c r="HI378">
        <v>24.8253</v>
      </c>
      <c r="HJ378">
        <v>60.4371</v>
      </c>
      <c r="HK378">
        <v>25.4607</v>
      </c>
      <c r="HL378">
        <v>1</v>
      </c>
      <c r="HM378">
        <v>-0.173041</v>
      </c>
      <c r="HN378">
        <v>-0.0606536</v>
      </c>
      <c r="HO378">
        <v>20.2751</v>
      </c>
      <c r="HP378">
        <v>5.21474</v>
      </c>
      <c r="HQ378">
        <v>11.9763</v>
      </c>
      <c r="HR378">
        <v>4.9646</v>
      </c>
      <c r="HS378">
        <v>3.27387</v>
      </c>
      <c r="HT378">
        <v>9999</v>
      </c>
      <c r="HU378">
        <v>9999</v>
      </c>
      <c r="HV378">
        <v>9999</v>
      </c>
      <c r="HW378">
        <v>937.7</v>
      </c>
      <c r="HX378">
        <v>1.86417</v>
      </c>
      <c r="HY378">
        <v>1.86017</v>
      </c>
      <c r="HZ378">
        <v>1.85835</v>
      </c>
      <c r="IA378">
        <v>1.85988</v>
      </c>
      <c r="IB378">
        <v>1.85989</v>
      </c>
      <c r="IC378">
        <v>1.85825</v>
      </c>
      <c r="ID378">
        <v>1.85732</v>
      </c>
      <c r="IE378">
        <v>1.85233</v>
      </c>
      <c r="IF378">
        <v>0</v>
      </c>
      <c r="IG378">
        <v>0</v>
      </c>
      <c r="IH378">
        <v>0</v>
      </c>
      <c r="II378">
        <v>0</v>
      </c>
      <c r="IJ378" t="s">
        <v>433</v>
      </c>
      <c r="IK378" t="s">
        <v>434</v>
      </c>
      <c r="IL378" t="s">
        <v>435</v>
      </c>
      <c r="IM378" t="s">
        <v>435</v>
      </c>
      <c r="IN378" t="s">
        <v>435</v>
      </c>
      <c r="IO378" t="s">
        <v>435</v>
      </c>
      <c r="IP378">
        <v>0</v>
      </c>
      <c r="IQ378">
        <v>100</v>
      </c>
      <c r="IR378">
        <v>100</v>
      </c>
      <c r="IS378">
        <v>-0.98</v>
      </c>
      <c r="IT378">
        <v>0.2928</v>
      </c>
      <c r="IU378">
        <v>-0.3228139330668147</v>
      </c>
      <c r="IV378">
        <v>-0.001399286051689175</v>
      </c>
      <c r="IW378">
        <v>1.297619083215453E-06</v>
      </c>
      <c r="IX378">
        <v>-4.997941095464379E-10</v>
      </c>
      <c r="IY378">
        <v>-0.005634625857734406</v>
      </c>
      <c r="IZ378">
        <v>-0.003512179546530375</v>
      </c>
      <c r="JA378">
        <v>0.0008073039280847738</v>
      </c>
      <c r="JB378">
        <v>-5.485301315548657E-06</v>
      </c>
      <c r="JC378">
        <v>2</v>
      </c>
      <c r="JD378">
        <v>1997</v>
      </c>
      <c r="JE378">
        <v>1</v>
      </c>
      <c r="JF378">
        <v>25</v>
      </c>
      <c r="JG378">
        <v>993.3</v>
      </c>
      <c r="JH378">
        <v>993.5</v>
      </c>
      <c r="JI378">
        <v>2.68066</v>
      </c>
      <c r="JJ378">
        <v>2.60986</v>
      </c>
      <c r="JK378">
        <v>1.49658</v>
      </c>
      <c r="JL378">
        <v>2.39258</v>
      </c>
      <c r="JM378">
        <v>1.54907</v>
      </c>
      <c r="JN378">
        <v>2.41943</v>
      </c>
      <c r="JO378">
        <v>34.5092</v>
      </c>
      <c r="JP378">
        <v>24.2013</v>
      </c>
      <c r="JQ378">
        <v>18</v>
      </c>
      <c r="JR378">
        <v>488.529</v>
      </c>
      <c r="JS378">
        <v>533.991</v>
      </c>
      <c r="JT378">
        <v>24.9045</v>
      </c>
      <c r="JU378">
        <v>25.1682</v>
      </c>
      <c r="JV378">
        <v>30</v>
      </c>
      <c r="JW378">
        <v>25.2837</v>
      </c>
      <c r="JX378">
        <v>25.2417</v>
      </c>
      <c r="JY378">
        <v>53.906</v>
      </c>
      <c r="JZ378">
        <v>0</v>
      </c>
      <c r="KA378">
        <v>100</v>
      </c>
      <c r="KB378">
        <v>24.9199</v>
      </c>
      <c r="KC378">
        <v>1208.76</v>
      </c>
      <c r="KD378">
        <v>24.2935</v>
      </c>
      <c r="KE378">
        <v>100.624</v>
      </c>
      <c r="KF378">
        <v>101.018</v>
      </c>
    </row>
    <row r="379" spans="1:292">
      <c r="A379">
        <v>361</v>
      </c>
      <c r="B379">
        <v>1679516048</v>
      </c>
      <c r="C379">
        <v>7460.5</v>
      </c>
      <c r="D379" t="s">
        <v>1156</v>
      </c>
      <c r="E379" t="s">
        <v>1157</v>
      </c>
      <c r="F379">
        <v>5</v>
      </c>
      <c r="G379" t="s">
        <v>821</v>
      </c>
      <c r="H379">
        <v>1679516040.5</v>
      </c>
      <c r="I379">
        <f>(J379)/1000</f>
        <v>0</v>
      </c>
      <c r="J379">
        <f>IF(DO379, AM379, AG379)</f>
        <v>0</v>
      </c>
      <c r="K379">
        <f>IF(DO379, AH379, AF379)</f>
        <v>0</v>
      </c>
      <c r="L379">
        <f>DQ379 - IF(AT379&gt;1, K379*DK379*100.0/(AV379*EE379), 0)</f>
        <v>0</v>
      </c>
      <c r="M379">
        <f>((S379-I379/2)*L379-K379)/(S379+I379/2)</f>
        <v>0</v>
      </c>
      <c r="N379">
        <f>M379*(DX379+DY379)/1000.0</f>
        <v>0</v>
      </c>
      <c r="O379">
        <f>(DQ379 - IF(AT379&gt;1, K379*DK379*100.0/(AV379*EE379), 0))*(DX379+DY379)/1000.0</f>
        <v>0</v>
      </c>
      <c r="P379">
        <f>2.0/((1/R379-1/Q379)+SIGN(R379)*SQRT((1/R379-1/Q379)*(1/R379-1/Q379) + 4*DL379/((DL379+1)*(DL379+1))*(2*1/R379*1/Q379-1/Q379*1/Q379)))</f>
        <v>0</v>
      </c>
      <c r="Q379">
        <f>IF(LEFT(DM379,1)&lt;&gt;"0",IF(LEFT(DM379,1)="1",3.0,DN379),$D$5+$E$5*(EE379*DX379/($K$5*1000))+$F$5*(EE379*DX379/($K$5*1000))*MAX(MIN(DK379,$J$5),$I$5)*MAX(MIN(DK379,$J$5),$I$5)+$G$5*MAX(MIN(DK379,$J$5),$I$5)*(EE379*DX379/($K$5*1000))+$H$5*(EE379*DX379/($K$5*1000))*(EE379*DX379/($K$5*1000)))</f>
        <v>0</v>
      </c>
      <c r="R379">
        <f>I379*(1000-(1000*0.61365*exp(17.502*V379/(240.97+V379))/(DX379+DY379)+DS379)/2)/(1000*0.61365*exp(17.502*V379/(240.97+V379))/(DX379+DY379)-DS379)</f>
        <v>0</v>
      </c>
      <c r="S379">
        <f>1/((DL379+1)/(P379/1.6)+1/(Q379/1.37)) + DL379/((DL379+1)/(P379/1.6) + DL379/(Q379/1.37))</f>
        <v>0</v>
      </c>
      <c r="T379">
        <f>(DG379*DJ379)</f>
        <v>0</v>
      </c>
      <c r="U379">
        <f>(DZ379+(T379+2*0.95*5.67E-8*(((DZ379+$B$9)+273)^4-(DZ379+273)^4)-44100*I379)/(1.84*29.3*Q379+8*0.95*5.67E-8*(DZ379+273)^3))</f>
        <v>0</v>
      </c>
      <c r="V379">
        <f>($C$9*EA379+$D$9*EB379+$E$9*U379)</f>
        <v>0</v>
      </c>
      <c r="W379">
        <f>0.61365*exp(17.502*V379/(240.97+V379))</f>
        <v>0</v>
      </c>
      <c r="X379">
        <f>(Y379/Z379*100)</f>
        <v>0</v>
      </c>
      <c r="Y379">
        <f>DS379*(DX379+DY379)/1000</f>
        <v>0</v>
      </c>
      <c r="Z379">
        <f>0.61365*exp(17.502*DZ379/(240.97+DZ379))</f>
        <v>0</v>
      </c>
      <c r="AA379">
        <f>(W379-DS379*(DX379+DY379)/1000)</f>
        <v>0</v>
      </c>
      <c r="AB379">
        <f>(-I379*44100)</f>
        <v>0</v>
      </c>
      <c r="AC379">
        <f>2*29.3*Q379*0.92*(DZ379-V379)</f>
        <v>0</v>
      </c>
      <c r="AD379">
        <f>2*0.95*5.67E-8*(((DZ379+$B$9)+273)^4-(V379+273)^4)</f>
        <v>0</v>
      </c>
      <c r="AE379">
        <f>T379+AD379+AB379+AC379</f>
        <v>0</v>
      </c>
      <c r="AF379">
        <f>DW379*AT379*(DR379-DQ379*(1000-AT379*DT379)/(1000-AT379*DS379))/(100*DK379)</f>
        <v>0</v>
      </c>
      <c r="AG379">
        <f>1000*DW379*AT379*(DS379-DT379)/(100*DK379*(1000-AT379*DS379))</f>
        <v>0</v>
      </c>
      <c r="AH379">
        <f>(AI379 - AJ379 - DX379*1E3/(8.314*(DZ379+273.15)) * AL379/DW379 * AK379) * DW379/(100*DK379) * (1000 - DT379)/1000</f>
        <v>0</v>
      </c>
      <c r="AI379">
        <v>1220.51608697319</v>
      </c>
      <c r="AJ379">
        <v>1198.947696969697</v>
      </c>
      <c r="AK379">
        <v>3.450476129137416</v>
      </c>
      <c r="AL379">
        <v>67.30913549146528</v>
      </c>
      <c r="AM379">
        <f>(AO379 - AN379 + DX379*1E3/(8.314*(DZ379+273.15)) * AQ379/DW379 * AP379) * DW379/(100*DK379) * 1000/(1000 - AO379)</f>
        <v>0</v>
      </c>
      <c r="AN379">
        <v>23.81285415879374</v>
      </c>
      <c r="AO379">
        <v>24.0361503030303</v>
      </c>
      <c r="AP379">
        <v>-1.9383217937666E-06</v>
      </c>
      <c r="AQ379">
        <v>94.11788988098148</v>
      </c>
      <c r="AR379">
        <v>0</v>
      </c>
      <c r="AS379">
        <v>0</v>
      </c>
      <c r="AT379">
        <f>IF(AR379*$H$15&gt;=AV379,1.0,(AV379/(AV379-AR379*$H$15)))</f>
        <v>0</v>
      </c>
      <c r="AU379">
        <f>(AT379-1)*100</f>
        <v>0</v>
      </c>
      <c r="AV379">
        <f>MAX(0,($B$15+$C$15*EE379)/(1+$D$15*EE379)*DX379/(DZ379+273)*$E$15)</f>
        <v>0</v>
      </c>
      <c r="AW379" t="s">
        <v>429</v>
      </c>
      <c r="AX379" t="s">
        <v>429</v>
      </c>
      <c r="AY379">
        <v>0</v>
      </c>
      <c r="AZ379">
        <v>0</v>
      </c>
      <c r="BA379">
        <f>1-AY379/AZ379</f>
        <v>0</v>
      </c>
      <c r="BB379">
        <v>0</v>
      </c>
      <c r="BC379" t="s">
        <v>429</v>
      </c>
      <c r="BD379" t="s">
        <v>429</v>
      </c>
      <c r="BE379">
        <v>0</v>
      </c>
      <c r="BF379">
        <v>0</v>
      </c>
      <c r="BG379">
        <f>1-BE379/BF379</f>
        <v>0</v>
      </c>
      <c r="BH379">
        <v>0.5</v>
      </c>
      <c r="BI379">
        <f>DH379</f>
        <v>0</v>
      </c>
      <c r="BJ379">
        <f>K379</f>
        <v>0</v>
      </c>
      <c r="BK379">
        <f>BG379*BH379*BI379</f>
        <v>0</v>
      </c>
      <c r="BL379">
        <f>(BJ379-BB379)/BI379</f>
        <v>0</v>
      </c>
      <c r="BM379">
        <f>(AZ379-BF379)/BF379</f>
        <v>0</v>
      </c>
      <c r="BN379">
        <f>AY379/(BA379+AY379/BF379)</f>
        <v>0</v>
      </c>
      <c r="BO379" t="s">
        <v>429</v>
      </c>
      <c r="BP379">
        <v>0</v>
      </c>
      <c r="BQ379">
        <f>IF(BP379&lt;&gt;0, BP379, BN379)</f>
        <v>0</v>
      </c>
      <c r="BR379">
        <f>1-BQ379/BF379</f>
        <v>0</v>
      </c>
      <c r="BS379">
        <f>(BF379-BE379)/(BF379-BQ379)</f>
        <v>0</v>
      </c>
      <c r="BT379">
        <f>(AZ379-BF379)/(AZ379-BQ379)</f>
        <v>0</v>
      </c>
      <c r="BU379">
        <f>(BF379-BE379)/(BF379-AY379)</f>
        <v>0</v>
      </c>
      <c r="BV379">
        <f>(AZ379-BF379)/(AZ379-AY379)</f>
        <v>0</v>
      </c>
      <c r="BW379">
        <f>(BS379*BQ379/BE379)</f>
        <v>0</v>
      </c>
      <c r="BX379">
        <f>(1-BW379)</f>
        <v>0</v>
      </c>
      <c r="DG379">
        <f>$B$13*EF379+$C$13*EG379+$F$13*ER379*(1-EU379)</f>
        <v>0</v>
      </c>
      <c r="DH379">
        <f>DG379*DI379</f>
        <v>0</v>
      </c>
      <c r="DI379">
        <f>($B$13*$D$11+$C$13*$D$11+$F$13*((FE379+EW379)/MAX(FE379+EW379+FF379, 0.1)*$I$11+FF379/MAX(FE379+EW379+FF379, 0.1)*$J$11))/($B$13+$C$13+$F$13)</f>
        <v>0</v>
      </c>
      <c r="DJ379">
        <f>($B$13*$K$11+$C$13*$K$11+$F$13*((FE379+EW379)/MAX(FE379+EW379+FF379, 0.1)*$P$11+FF379/MAX(FE379+EW379+FF379, 0.1)*$Q$11))/($B$13+$C$13+$F$13)</f>
        <v>0</v>
      </c>
      <c r="DK379">
        <v>2.18</v>
      </c>
      <c r="DL379">
        <v>0.5</v>
      </c>
      <c r="DM379" t="s">
        <v>430</v>
      </c>
      <c r="DN379">
        <v>2</v>
      </c>
      <c r="DO379" t="b">
        <v>1</v>
      </c>
      <c r="DP379">
        <v>1679516040.5</v>
      </c>
      <c r="DQ379">
        <v>1146.6</v>
      </c>
      <c r="DR379">
        <v>1176.976296296296</v>
      </c>
      <c r="DS379">
        <v>24.04321481481481</v>
      </c>
      <c r="DT379">
        <v>23.8139037037037</v>
      </c>
      <c r="DU379">
        <v>1147.575555555556</v>
      </c>
      <c r="DV379">
        <v>23.75035925925926</v>
      </c>
      <c r="DW379">
        <v>500.0002222222222</v>
      </c>
      <c r="DX379">
        <v>89.8371148148148</v>
      </c>
      <c r="DY379">
        <v>0.09998482592592593</v>
      </c>
      <c r="DZ379">
        <v>26.36118888888889</v>
      </c>
      <c r="EA379">
        <v>27.50077777777778</v>
      </c>
      <c r="EB379">
        <v>999.9000000000001</v>
      </c>
      <c r="EC379">
        <v>0</v>
      </c>
      <c r="ED379">
        <v>0</v>
      </c>
      <c r="EE379">
        <v>9988.655555555555</v>
      </c>
      <c r="EF379">
        <v>0</v>
      </c>
      <c r="EG379">
        <v>12.4767</v>
      </c>
      <c r="EH379">
        <v>-30.37543333333333</v>
      </c>
      <c r="EI379">
        <v>1174.847407407407</v>
      </c>
      <c r="EJ379">
        <v>1205.686296296296</v>
      </c>
      <c r="EK379">
        <v>0.2293067777777777</v>
      </c>
      <c r="EL379">
        <v>1176.976296296296</v>
      </c>
      <c r="EM379">
        <v>23.8139037037037</v>
      </c>
      <c r="EN379">
        <v>2.159972222222222</v>
      </c>
      <c r="EO379">
        <v>2.139371481481481</v>
      </c>
      <c r="EP379">
        <v>18.66848888888889</v>
      </c>
      <c r="EQ379">
        <v>18.5153962962963</v>
      </c>
      <c r="ER379">
        <v>2000.011111111111</v>
      </c>
      <c r="ES379">
        <v>0.9800004444444447</v>
      </c>
      <c r="ET379">
        <v>0.01999985555555556</v>
      </c>
      <c r="EU379">
        <v>0</v>
      </c>
      <c r="EV379">
        <v>190.1688888888889</v>
      </c>
      <c r="EW379">
        <v>5.00078</v>
      </c>
      <c r="EX379">
        <v>3770.581481481482</v>
      </c>
      <c r="EY379">
        <v>16379.72962962963</v>
      </c>
      <c r="EZ379">
        <v>38.02525925925926</v>
      </c>
      <c r="FA379">
        <v>38.93707407407407</v>
      </c>
      <c r="FB379">
        <v>38.85859259259259</v>
      </c>
      <c r="FC379">
        <v>38.296</v>
      </c>
      <c r="FD379">
        <v>39.31466666666666</v>
      </c>
      <c r="FE379">
        <v>1955.111111111111</v>
      </c>
      <c r="FF379">
        <v>39.9</v>
      </c>
      <c r="FG379">
        <v>0</v>
      </c>
      <c r="FH379">
        <v>1679516030.2</v>
      </c>
      <c r="FI379">
        <v>0</v>
      </c>
      <c r="FJ379">
        <v>190.2008846153846</v>
      </c>
      <c r="FK379">
        <v>-0.8983589655042369</v>
      </c>
      <c r="FL379">
        <v>-4.835213685963927</v>
      </c>
      <c r="FM379">
        <v>3770.588076923077</v>
      </c>
      <c r="FN379">
        <v>15</v>
      </c>
      <c r="FO379">
        <v>0</v>
      </c>
      <c r="FP379" t="s">
        <v>431</v>
      </c>
      <c r="FQ379">
        <v>1679456443.1</v>
      </c>
      <c r="FR379">
        <v>1679456433.1</v>
      </c>
      <c r="FS379">
        <v>0</v>
      </c>
      <c r="FT379">
        <v>-0.109</v>
      </c>
      <c r="FU379">
        <v>0.019</v>
      </c>
      <c r="FV379">
        <v>-0.823</v>
      </c>
      <c r="FW379">
        <v>0.271</v>
      </c>
      <c r="FX379">
        <v>420</v>
      </c>
      <c r="FY379">
        <v>24</v>
      </c>
      <c r="FZ379">
        <v>0.71</v>
      </c>
      <c r="GA379">
        <v>0.25</v>
      </c>
      <c r="GB379">
        <v>-30.36863414634147</v>
      </c>
      <c r="GC379">
        <v>-0.0645303135888373</v>
      </c>
      <c r="GD379">
        <v>0.06279143801256566</v>
      </c>
      <c r="GE379">
        <v>1</v>
      </c>
      <c r="GF379">
        <v>0.2341757317073171</v>
      </c>
      <c r="GG379">
        <v>-0.07388176306620127</v>
      </c>
      <c r="GH379">
        <v>0.007388225438029147</v>
      </c>
      <c r="GI379">
        <v>1</v>
      </c>
      <c r="GJ379">
        <v>2</v>
      </c>
      <c r="GK379">
        <v>2</v>
      </c>
      <c r="GL379" t="s">
        <v>476</v>
      </c>
      <c r="GM379">
        <v>3.10466</v>
      </c>
      <c r="GN379">
        <v>2.73536</v>
      </c>
      <c r="GO379">
        <v>0.177851</v>
      </c>
      <c r="GP379">
        <v>0.180719</v>
      </c>
      <c r="GQ379">
        <v>0.108204</v>
      </c>
      <c r="GR379">
        <v>0.10885</v>
      </c>
      <c r="GS379">
        <v>21200.6</v>
      </c>
      <c r="GT379">
        <v>20859.3</v>
      </c>
      <c r="GU379">
        <v>26320.9</v>
      </c>
      <c r="GV379">
        <v>25784.3</v>
      </c>
      <c r="GW379">
        <v>37680.1</v>
      </c>
      <c r="GX379">
        <v>35063.2</v>
      </c>
      <c r="GY379">
        <v>46056</v>
      </c>
      <c r="GZ379">
        <v>42579.7</v>
      </c>
      <c r="HA379">
        <v>1.9295</v>
      </c>
      <c r="HB379">
        <v>1.97985</v>
      </c>
      <c r="HC379">
        <v>0.136532</v>
      </c>
      <c r="HD379">
        <v>0</v>
      </c>
      <c r="HE379">
        <v>25.2719</v>
      </c>
      <c r="HF379">
        <v>999.9</v>
      </c>
      <c r="HG379">
        <v>54.4</v>
      </c>
      <c r="HH379">
        <v>29.3</v>
      </c>
      <c r="HI379">
        <v>24.7809</v>
      </c>
      <c r="HJ379">
        <v>60.3871</v>
      </c>
      <c r="HK379">
        <v>25.3966</v>
      </c>
      <c r="HL379">
        <v>1</v>
      </c>
      <c r="HM379">
        <v>-0.173013</v>
      </c>
      <c r="HN379">
        <v>-0.0858578</v>
      </c>
      <c r="HO379">
        <v>20.2751</v>
      </c>
      <c r="HP379">
        <v>5.21594</v>
      </c>
      <c r="HQ379">
        <v>11.977</v>
      </c>
      <c r="HR379">
        <v>4.9647</v>
      </c>
      <c r="HS379">
        <v>3.2741</v>
      </c>
      <c r="HT379">
        <v>9999</v>
      </c>
      <c r="HU379">
        <v>9999</v>
      </c>
      <c r="HV379">
        <v>9999</v>
      </c>
      <c r="HW379">
        <v>937.7</v>
      </c>
      <c r="HX379">
        <v>1.86416</v>
      </c>
      <c r="HY379">
        <v>1.86016</v>
      </c>
      <c r="HZ379">
        <v>1.85834</v>
      </c>
      <c r="IA379">
        <v>1.85989</v>
      </c>
      <c r="IB379">
        <v>1.85989</v>
      </c>
      <c r="IC379">
        <v>1.85824</v>
      </c>
      <c r="ID379">
        <v>1.85731</v>
      </c>
      <c r="IE379">
        <v>1.85238</v>
      </c>
      <c r="IF379">
        <v>0</v>
      </c>
      <c r="IG379">
        <v>0</v>
      </c>
      <c r="IH379">
        <v>0</v>
      </c>
      <c r="II379">
        <v>0</v>
      </c>
      <c r="IJ379" t="s">
        <v>433</v>
      </c>
      <c r="IK379" t="s">
        <v>434</v>
      </c>
      <c r="IL379" t="s">
        <v>435</v>
      </c>
      <c r="IM379" t="s">
        <v>435</v>
      </c>
      <c r="IN379" t="s">
        <v>435</v>
      </c>
      <c r="IO379" t="s">
        <v>435</v>
      </c>
      <c r="IP379">
        <v>0</v>
      </c>
      <c r="IQ379">
        <v>100</v>
      </c>
      <c r="IR379">
        <v>100</v>
      </c>
      <c r="IS379">
        <v>-0.98</v>
      </c>
      <c r="IT379">
        <v>0.2927</v>
      </c>
      <c r="IU379">
        <v>-0.3228139330668147</v>
      </c>
      <c r="IV379">
        <v>-0.001399286051689175</v>
      </c>
      <c r="IW379">
        <v>1.297619083215453E-06</v>
      </c>
      <c r="IX379">
        <v>-4.997941095464379E-10</v>
      </c>
      <c r="IY379">
        <v>-0.005634625857734406</v>
      </c>
      <c r="IZ379">
        <v>-0.003512179546530375</v>
      </c>
      <c r="JA379">
        <v>0.0008073039280847738</v>
      </c>
      <c r="JB379">
        <v>-5.485301315548657E-06</v>
      </c>
      <c r="JC379">
        <v>2</v>
      </c>
      <c r="JD379">
        <v>1997</v>
      </c>
      <c r="JE379">
        <v>1</v>
      </c>
      <c r="JF379">
        <v>25</v>
      </c>
      <c r="JG379">
        <v>993.4</v>
      </c>
      <c r="JH379">
        <v>993.6</v>
      </c>
      <c r="JI379">
        <v>2.71362</v>
      </c>
      <c r="JJ379">
        <v>2.61597</v>
      </c>
      <c r="JK379">
        <v>1.49658</v>
      </c>
      <c r="JL379">
        <v>2.39258</v>
      </c>
      <c r="JM379">
        <v>1.54907</v>
      </c>
      <c r="JN379">
        <v>2.37915</v>
      </c>
      <c r="JO379">
        <v>34.5092</v>
      </c>
      <c r="JP379">
        <v>24.1926</v>
      </c>
      <c r="JQ379">
        <v>18</v>
      </c>
      <c r="JR379">
        <v>488.456</v>
      </c>
      <c r="JS379">
        <v>533.706</v>
      </c>
      <c r="JT379">
        <v>24.914</v>
      </c>
      <c r="JU379">
        <v>25.1664</v>
      </c>
      <c r="JV379">
        <v>30</v>
      </c>
      <c r="JW379">
        <v>25.2818</v>
      </c>
      <c r="JX379">
        <v>25.2409</v>
      </c>
      <c r="JY379">
        <v>54.4696</v>
      </c>
      <c r="JZ379">
        <v>0</v>
      </c>
      <c r="KA379">
        <v>100</v>
      </c>
      <c r="KB379">
        <v>24.9158</v>
      </c>
      <c r="KC379">
        <v>1222.14</v>
      </c>
      <c r="KD379">
        <v>24.2935</v>
      </c>
      <c r="KE379">
        <v>100.623</v>
      </c>
      <c r="KF379">
        <v>101.018</v>
      </c>
    </row>
    <row r="380" spans="1:292">
      <c r="A380">
        <v>362</v>
      </c>
      <c r="B380">
        <v>1679516053</v>
      </c>
      <c r="C380">
        <v>7465.5</v>
      </c>
      <c r="D380" t="s">
        <v>1158</v>
      </c>
      <c r="E380" t="s">
        <v>1159</v>
      </c>
      <c r="F380">
        <v>5</v>
      </c>
      <c r="G380" t="s">
        <v>821</v>
      </c>
      <c r="H380">
        <v>1679516045.214286</v>
      </c>
      <c r="I380">
        <f>(J380)/1000</f>
        <v>0</v>
      </c>
      <c r="J380">
        <f>IF(DO380, AM380, AG380)</f>
        <v>0</v>
      </c>
      <c r="K380">
        <f>IF(DO380, AH380, AF380)</f>
        <v>0</v>
      </c>
      <c r="L380">
        <f>DQ380 - IF(AT380&gt;1, K380*DK380*100.0/(AV380*EE380), 0)</f>
        <v>0</v>
      </c>
      <c r="M380">
        <f>((S380-I380/2)*L380-K380)/(S380+I380/2)</f>
        <v>0</v>
      </c>
      <c r="N380">
        <f>M380*(DX380+DY380)/1000.0</f>
        <v>0</v>
      </c>
      <c r="O380">
        <f>(DQ380 - IF(AT380&gt;1, K380*DK380*100.0/(AV380*EE380), 0))*(DX380+DY380)/1000.0</f>
        <v>0</v>
      </c>
      <c r="P380">
        <f>2.0/((1/R380-1/Q380)+SIGN(R380)*SQRT((1/R380-1/Q380)*(1/R380-1/Q380) + 4*DL380/((DL380+1)*(DL380+1))*(2*1/R380*1/Q380-1/Q380*1/Q380)))</f>
        <v>0</v>
      </c>
      <c r="Q380">
        <f>IF(LEFT(DM380,1)&lt;&gt;"0",IF(LEFT(DM380,1)="1",3.0,DN380),$D$5+$E$5*(EE380*DX380/($K$5*1000))+$F$5*(EE380*DX380/($K$5*1000))*MAX(MIN(DK380,$J$5),$I$5)*MAX(MIN(DK380,$J$5),$I$5)+$G$5*MAX(MIN(DK380,$J$5),$I$5)*(EE380*DX380/($K$5*1000))+$H$5*(EE380*DX380/($K$5*1000))*(EE380*DX380/($K$5*1000)))</f>
        <v>0</v>
      </c>
      <c r="R380">
        <f>I380*(1000-(1000*0.61365*exp(17.502*V380/(240.97+V380))/(DX380+DY380)+DS380)/2)/(1000*0.61365*exp(17.502*V380/(240.97+V380))/(DX380+DY380)-DS380)</f>
        <v>0</v>
      </c>
      <c r="S380">
        <f>1/((DL380+1)/(P380/1.6)+1/(Q380/1.37)) + DL380/((DL380+1)/(P380/1.6) + DL380/(Q380/1.37))</f>
        <v>0</v>
      </c>
      <c r="T380">
        <f>(DG380*DJ380)</f>
        <v>0</v>
      </c>
      <c r="U380">
        <f>(DZ380+(T380+2*0.95*5.67E-8*(((DZ380+$B$9)+273)^4-(DZ380+273)^4)-44100*I380)/(1.84*29.3*Q380+8*0.95*5.67E-8*(DZ380+273)^3))</f>
        <v>0</v>
      </c>
      <c r="V380">
        <f>($C$9*EA380+$D$9*EB380+$E$9*U380)</f>
        <v>0</v>
      </c>
      <c r="W380">
        <f>0.61365*exp(17.502*V380/(240.97+V380))</f>
        <v>0</v>
      </c>
      <c r="X380">
        <f>(Y380/Z380*100)</f>
        <v>0</v>
      </c>
      <c r="Y380">
        <f>DS380*(DX380+DY380)/1000</f>
        <v>0</v>
      </c>
      <c r="Z380">
        <f>0.61365*exp(17.502*DZ380/(240.97+DZ380))</f>
        <v>0</v>
      </c>
      <c r="AA380">
        <f>(W380-DS380*(DX380+DY380)/1000)</f>
        <v>0</v>
      </c>
      <c r="AB380">
        <f>(-I380*44100)</f>
        <v>0</v>
      </c>
      <c r="AC380">
        <f>2*29.3*Q380*0.92*(DZ380-V380)</f>
        <v>0</v>
      </c>
      <c r="AD380">
        <f>2*0.95*5.67E-8*(((DZ380+$B$9)+273)^4-(V380+273)^4)</f>
        <v>0</v>
      </c>
      <c r="AE380">
        <f>T380+AD380+AB380+AC380</f>
        <v>0</v>
      </c>
      <c r="AF380">
        <f>DW380*AT380*(DR380-DQ380*(1000-AT380*DT380)/(1000-AT380*DS380))/(100*DK380)</f>
        <v>0</v>
      </c>
      <c r="AG380">
        <f>1000*DW380*AT380*(DS380-DT380)/(100*DK380*(1000-AT380*DS380))</f>
        <v>0</v>
      </c>
      <c r="AH380">
        <f>(AI380 - AJ380 - DX380*1E3/(8.314*(DZ380+273.15)) * AL380/DW380 * AK380) * DW380/(100*DK380) * (1000 - DT380)/1000</f>
        <v>0</v>
      </c>
      <c r="AI380">
        <v>1237.749452964761</v>
      </c>
      <c r="AJ380">
        <v>1216.110363636363</v>
      </c>
      <c r="AK380">
        <v>3.440196081723039</v>
      </c>
      <c r="AL380">
        <v>67.30913549146528</v>
      </c>
      <c r="AM380">
        <f>(AO380 - AN380 + DX380*1E3/(8.314*(DZ380+273.15)) * AQ380/DW380 * AP380) * DW380/(100*DK380) * 1000/(1000 - AO380)</f>
        <v>0</v>
      </c>
      <c r="AN380">
        <v>23.80796453648862</v>
      </c>
      <c r="AO380">
        <v>24.03038181818182</v>
      </c>
      <c r="AP380">
        <v>-3.508970070107629E-06</v>
      </c>
      <c r="AQ380">
        <v>94.11788988098148</v>
      </c>
      <c r="AR380">
        <v>0</v>
      </c>
      <c r="AS380">
        <v>0</v>
      </c>
      <c r="AT380">
        <f>IF(AR380*$H$15&gt;=AV380,1.0,(AV380/(AV380-AR380*$H$15)))</f>
        <v>0</v>
      </c>
      <c r="AU380">
        <f>(AT380-1)*100</f>
        <v>0</v>
      </c>
      <c r="AV380">
        <f>MAX(0,($B$15+$C$15*EE380)/(1+$D$15*EE380)*DX380/(DZ380+273)*$E$15)</f>
        <v>0</v>
      </c>
      <c r="AW380" t="s">
        <v>429</v>
      </c>
      <c r="AX380" t="s">
        <v>429</v>
      </c>
      <c r="AY380">
        <v>0</v>
      </c>
      <c r="AZ380">
        <v>0</v>
      </c>
      <c r="BA380">
        <f>1-AY380/AZ380</f>
        <v>0</v>
      </c>
      <c r="BB380">
        <v>0</v>
      </c>
      <c r="BC380" t="s">
        <v>429</v>
      </c>
      <c r="BD380" t="s">
        <v>429</v>
      </c>
      <c r="BE380">
        <v>0</v>
      </c>
      <c r="BF380">
        <v>0</v>
      </c>
      <c r="BG380">
        <f>1-BE380/BF380</f>
        <v>0</v>
      </c>
      <c r="BH380">
        <v>0.5</v>
      </c>
      <c r="BI380">
        <f>DH380</f>
        <v>0</v>
      </c>
      <c r="BJ380">
        <f>K380</f>
        <v>0</v>
      </c>
      <c r="BK380">
        <f>BG380*BH380*BI380</f>
        <v>0</v>
      </c>
      <c r="BL380">
        <f>(BJ380-BB380)/BI380</f>
        <v>0</v>
      </c>
      <c r="BM380">
        <f>(AZ380-BF380)/BF380</f>
        <v>0</v>
      </c>
      <c r="BN380">
        <f>AY380/(BA380+AY380/BF380)</f>
        <v>0</v>
      </c>
      <c r="BO380" t="s">
        <v>429</v>
      </c>
      <c r="BP380">
        <v>0</v>
      </c>
      <c r="BQ380">
        <f>IF(BP380&lt;&gt;0, BP380, BN380)</f>
        <v>0</v>
      </c>
      <c r="BR380">
        <f>1-BQ380/BF380</f>
        <v>0</v>
      </c>
      <c r="BS380">
        <f>(BF380-BE380)/(BF380-BQ380)</f>
        <v>0</v>
      </c>
      <c r="BT380">
        <f>(AZ380-BF380)/(AZ380-BQ380)</f>
        <v>0</v>
      </c>
      <c r="BU380">
        <f>(BF380-BE380)/(BF380-AY380)</f>
        <v>0</v>
      </c>
      <c r="BV380">
        <f>(AZ380-BF380)/(AZ380-AY380)</f>
        <v>0</v>
      </c>
      <c r="BW380">
        <f>(BS380*BQ380/BE380)</f>
        <v>0</v>
      </c>
      <c r="BX380">
        <f>(1-BW380)</f>
        <v>0</v>
      </c>
      <c r="DG380">
        <f>$B$13*EF380+$C$13*EG380+$F$13*ER380*(1-EU380)</f>
        <v>0</v>
      </c>
      <c r="DH380">
        <f>DG380*DI380</f>
        <v>0</v>
      </c>
      <c r="DI380">
        <f>($B$13*$D$11+$C$13*$D$11+$F$13*((FE380+EW380)/MAX(FE380+EW380+FF380, 0.1)*$I$11+FF380/MAX(FE380+EW380+FF380, 0.1)*$J$11))/($B$13+$C$13+$F$13)</f>
        <v>0</v>
      </c>
      <c r="DJ380">
        <f>($B$13*$K$11+$C$13*$K$11+$F$13*((FE380+EW380)/MAX(FE380+EW380+FF380, 0.1)*$P$11+FF380/MAX(FE380+EW380+FF380, 0.1)*$Q$11))/($B$13+$C$13+$F$13)</f>
        <v>0</v>
      </c>
      <c r="DK380">
        <v>2.18</v>
      </c>
      <c r="DL380">
        <v>0.5</v>
      </c>
      <c r="DM380" t="s">
        <v>430</v>
      </c>
      <c r="DN380">
        <v>2</v>
      </c>
      <c r="DO380" t="b">
        <v>1</v>
      </c>
      <c r="DP380">
        <v>1679516045.214286</v>
      </c>
      <c r="DQ380">
        <v>1162.413571428571</v>
      </c>
      <c r="DR380">
        <v>1192.81</v>
      </c>
      <c r="DS380">
        <v>24.03757142857143</v>
      </c>
      <c r="DT380">
        <v>23.81153214285714</v>
      </c>
      <c r="DU380">
        <v>1163.395357142857</v>
      </c>
      <c r="DV380">
        <v>23.74485</v>
      </c>
      <c r="DW380">
        <v>500.0023571428571</v>
      </c>
      <c r="DX380">
        <v>89.83788571428569</v>
      </c>
      <c r="DY380">
        <v>0.1000158071428572</v>
      </c>
      <c r="DZ380">
        <v>26.35874642857143</v>
      </c>
      <c r="EA380">
        <v>27.49986071428572</v>
      </c>
      <c r="EB380">
        <v>999.9000000000002</v>
      </c>
      <c r="EC380">
        <v>0</v>
      </c>
      <c r="ED380">
        <v>0</v>
      </c>
      <c r="EE380">
        <v>9984.131428571429</v>
      </c>
      <c r="EF380">
        <v>0</v>
      </c>
      <c r="EG380">
        <v>12.4767</v>
      </c>
      <c r="EH380">
        <v>-30.39651071428571</v>
      </c>
      <c r="EI380">
        <v>1191.043928571429</v>
      </c>
      <c r="EJ380">
        <v>1221.904285714286</v>
      </c>
      <c r="EK380">
        <v>0.2260249642857143</v>
      </c>
      <c r="EL380">
        <v>1192.81</v>
      </c>
      <c r="EM380">
        <v>23.81153214285714</v>
      </c>
      <c r="EN380">
        <v>2.159484285714286</v>
      </c>
      <c r="EO380">
        <v>2.1391775</v>
      </c>
      <c r="EP380">
        <v>18.66487857142857</v>
      </c>
      <c r="EQ380">
        <v>18.51395357142857</v>
      </c>
      <c r="ER380">
        <v>2000.003928571429</v>
      </c>
      <c r="ES380">
        <v>0.9800001428571429</v>
      </c>
      <c r="ET380">
        <v>0.02000015357142857</v>
      </c>
      <c r="EU380">
        <v>0</v>
      </c>
      <c r="EV380">
        <v>190.2314642857143</v>
      </c>
      <c r="EW380">
        <v>5.00078</v>
      </c>
      <c r="EX380">
        <v>3770.1725</v>
      </c>
      <c r="EY380">
        <v>16379.66785714285</v>
      </c>
      <c r="EZ380">
        <v>37.99303571428571</v>
      </c>
      <c r="FA380">
        <v>38.91707142857143</v>
      </c>
      <c r="FB380">
        <v>38.84121428571429</v>
      </c>
      <c r="FC380">
        <v>38.26974999999999</v>
      </c>
      <c r="FD380">
        <v>39.28553571428571</v>
      </c>
      <c r="FE380">
        <v>1955.103928571429</v>
      </c>
      <c r="FF380">
        <v>39.9</v>
      </c>
      <c r="FG380">
        <v>0</v>
      </c>
      <c r="FH380">
        <v>1679516035.6</v>
      </c>
      <c r="FI380">
        <v>0</v>
      </c>
      <c r="FJ380">
        <v>190.2136</v>
      </c>
      <c r="FK380">
        <v>0.1085384558361667</v>
      </c>
      <c r="FL380">
        <v>-3.806153829546707</v>
      </c>
      <c r="FM380">
        <v>3770.1272</v>
      </c>
      <c r="FN380">
        <v>15</v>
      </c>
      <c r="FO380">
        <v>0</v>
      </c>
      <c r="FP380" t="s">
        <v>431</v>
      </c>
      <c r="FQ380">
        <v>1679456443.1</v>
      </c>
      <c r="FR380">
        <v>1679456433.1</v>
      </c>
      <c r="FS380">
        <v>0</v>
      </c>
      <c r="FT380">
        <v>-0.109</v>
      </c>
      <c r="FU380">
        <v>0.019</v>
      </c>
      <c r="FV380">
        <v>-0.823</v>
      </c>
      <c r="FW380">
        <v>0.271</v>
      </c>
      <c r="FX380">
        <v>420</v>
      </c>
      <c r="FY380">
        <v>24</v>
      </c>
      <c r="FZ380">
        <v>0.71</v>
      </c>
      <c r="GA380">
        <v>0.25</v>
      </c>
      <c r="GB380">
        <v>-30.37569756097561</v>
      </c>
      <c r="GC380">
        <v>-0.2966383275260634</v>
      </c>
      <c r="GD380">
        <v>0.06336757841397402</v>
      </c>
      <c r="GE380">
        <v>0</v>
      </c>
      <c r="GF380">
        <v>0.2285141463414634</v>
      </c>
      <c r="GG380">
        <v>-0.04514864111498268</v>
      </c>
      <c r="GH380">
        <v>0.004763649715578434</v>
      </c>
      <c r="GI380">
        <v>1</v>
      </c>
      <c r="GJ380">
        <v>1</v>
      </c>
      <c r="GK380">
        <v>2</v>
      </c>
      <c r="GL380" t="s">
        <v>432</v>
      </c>
      <c r="GM380">
        <v>3.10466</v>
      </c>
      <c r="GN380">
        <v>2.73533</v>
      </c>
      <c r="GO380">
        <v>0.179424</v>
      </c>
      <c r="GP380">
        <v>0.182273</v>
      </c>
      <c r="GQ380">
        <v>0.108191</v>
      </c>
      <c r="GR380">
        <v>0.108843</v>
      </c>
      <c r="GS380">
        <v>21160.1</v>
      </c>
      <c r="GT380">
        <v>20819.7</v>
      </c>
      <c r="GU380">
        <v>26320.8</v>
      </c>
      <c r="GV380">
        <v>25784.2</v>
      </c>
      <c r="GW380">
        <v>37680.9</v>
      </c>
      <c r="GX380">
        <v>35063.7</v>
      </c>
      <c r="GY380">
        <v>46056</v>
      </c>
      <c r="GZ380">
        <v>42579.7</v>
      </c>
      <c r="HA380">
        <v>1.9296</v>
      </c>
      <c r="HB380">
        <v>1.98013</v>
      </c>
      <c r="HC380">
        <v>0.135805</v>
      </c>
      <c r="HD380">
        <v>0</v>
      </c>
      <c r="HE380">
        <v>25.2747</v>
      </c>
      <c r="HF380">
        <v>999.9</v>
      </c>
      <c r="HG380">
        <v>54.5</v>
      </c>
      <c r="HH380">
        <v>29.3</v>
      </c>
      <c r="HI380">
        <v>24.8252</v>
      </c>
      <c r="HJ380">
        <v>60.3671</v>
      </c>
      <c r="HK380">
        <v>25.2123</v>
      </c>
      <c r="HL380">
        <v>1</v>
      </c>
      <c r="HM380">
        <v>-0.173105</v>
      </c>
      <c r="HN380">
        <v>-0.0738671</v>
      </c>
      <c r="HO380">
        <v>20.2751</v>
      </c>
      <c r="HP380">
        <v>5.21624</v>
      </c>
      <c r="HQ380">
        <v>11.9787</v>
      </c>
      <c r="HR380">
        <v>4.9648</v>
      </c>
      <c r="HS380">
        <v>3.2741</v>
      </c>
      <c r="HT380">
        <v>9999</v>
      </c>
      <c r="HU380">
        <v>9999</v>
      </c>
      <c r="HV380">
        <v>9999</v>
      </c>
      <c r="HW380">
        <v>937.7</v>
      </c>
      <c r="HX380">
        <v>1.86416</v>
      </c>
      <c r="HY380">
        <v>1.86014</v>
      </c>
      <c r="HZ380">
        <v>1.85836</v>
      </c>
      <c r="IA380">
        <v>1.85988</v>
      </c>
      <c r="IB380">
        <v>1.85989</v>
      </c>
      <c r="IC380">
        <v>1.85825</v>
      </c>
      <c r="ID380">
        <v>1.85732</v>
      </c>
      <c r="IE380">
        <v>1.85238</v>
      </c>
      <c r="IF380">
        <v>0</v>
      </c>
      <c r="IG380">
        <v>0</v>
      </c>
      <c r="IH380">
        <v>0</v>
      </c>
      <c r="II380">
        <v>0</v>
      </c>
      <c r="IJ380" t="s">
        <v>433</v>
      </c>
      <c r="IK380" t="s">
        <v>434</v>
      </c>
      <c r="IL380" t="s">
        <v>435</v>
      </c>
      <c r="IM380" t="s">
        <v>435</v>
      </c>
      <c r="IN380" t="s">
        <v>435</v>
      </c>
      <c r="IO380" t="s">
        <v>435</v>
      </c>
      <c r="IP380">
        <v>0</v>
      </c>
      <c r="IQ380">
        <v>100</v>
      </c>
      <c r="IR380">
        <v>100</v>
      </c>
      <c r="IS380">
        <v>-0.99</v>
      </c>
      <c r="IT380">
        <v>0.2926</v>
      </c>
      <c r="IU380">
        <v>-0.3228139330668147</v>
      </c>
      <c r="IV380">
        <v>-0.001399286051689175</v>
      </c>
      <c r="IW380">
        <v>1.297619083215453E-06</v>
      </c>
      <c r="IX380">
        <v>-4.997941095464379E-10</v>
      </c>
      <c r="IY380">
        <v>-0.005634625857734406</v>
      </c>
      <c r="IZ380">
        <v>-0.003512179546530375</v>
      </c>
      <c r="JA380">
        <v>0.0008073039280847738</v>
      </c>
      <c r="JB380">
        <v>-5.485301315548657E-06</v>
      </c>
      <c r="JC380">
        <v>2</v>
      </c>
      <c r="JD380">
        <v>1997</v>
      </c>
      <c r="JE380">
        <v>1</v>
      </c>
      <c r="JF380">
        <v>25</v>
      </c>
      <c r="JG380">
        <v>993.5</v>
      </c>
      <c r="JH380">
        <v>993.7</v>
      </c>
      <c r="JI380">
        <v>2.74048</v>
      </c>
      <c r="JJ380">
        <v>2.61353</v>
      </c>
      <c r="JK380">
        <v>1.49658</v>
      </c>
      <c r="JL380">
        <v>2.39258</v>
      </c>
      <c r="JM380">
        <v>1.54907</v>
      </c>
      <c r="JN380">
        <v>2.40845</v>
      </c>
      <c r="JO380">
        <v>34.5092</v>
      </c>
      <c r="JP380">
        <v>24.2013</v>
      </c>
      <c r="JQ380">
        <v>18</v>
      </c>
      <c r="JR380">
        <v>488.503</v>
      </c>
      <c r="JS380">
        <v>533.876</v>
      </c>
      <c r="JT380">
        <v>24.9148</v>
      </c>
      <c r="JU380">
        <v>25.1656</v>
      </c>
      <c r="JV380">
        <v>30</v>
      </c>
      <c r="JW380">
        <v>25.2805</v>
      </c>
      <c r="JX380">
        <v>25.2388</v>
      </c>
      <c r="JY380">
        <v>55.099</v>
      </c>
      <c r="JZ380">
        <v>0</v>
      </c>
      <c r="KA380">
        <v>100</v>
      </c>
      <c r="KB380">
        <v>24.9151</v>
      </c>
      <c r="KC380">
        <v>1242.18</v>
      </c>
      <c r="KD380">
        <v>24.2935</v>
      </c>
      <c r="KE380">
        <v>100.623</v>
      </c>
      <c r="KF380">
        <v>101.018</v>
      </c>
    </row>
    <row r="381" spans="1:292">
      <c r="A381">
        <v>363</v>
      </c>
      <c r="B381">
        <v>1679516058</v>
      </c>
      <c r="C381">
        <v>7470.5</v>
      </c>
      <c r="D381" t="s">
        <v>1160</v>
      </c>
      <c r="E381" t="s">
        <v>1161</v>
      </c>
      <c r="F381">
        <v>5</v>
      </c>
      <c r="G381" t="s">
        <v>821</v>
      </c>
      <c r="H381">
        <v>1679516050.5</v>
      </c>
      <c r="I381">
        <f>(J381)/1000</f>
        <v>0</v>
      </c>
      <c r="J381">
        <f>IF(DO381, AM381, AG381)</f>
        <v>0</v>
      </c>
      <c r="K381">
        <f>IF(DO381, AH381, AF381)</f>
        <v>0</v>
      </c>
      <c r="L381">
        <f>DQ381 - IF(AT381&gt;1, K381*DK381*100.0/(AV381*EE381), 0)</f>
        <v>0</v>
      </c>
      <c r="M381">
        <f>((S381-I381/2)*L381-K381)/(S381+I381/2)</f>
        <v>0</v>
      </c>
      <c r="N381">
        <f>M381*(DX381+DY381)/1000.0</f>
        <v>0</v>
      </c>
      <c r="O381">
        <f>(DQ381 - IF(AT381&gt;1, K381*DK381*100.0/(AV381*EE381), 0))*(DX381+DY381)/1000.0</f>
        <v>0</v>
      </c>
      <c r="P381">
        <f>2.0/((1/R381-1/Q381)+SIGN(R381)*SQRT((1/R381-1/Q381)*(1/R381-1/Q381) + 4*DL381/((DL381+1)*(DL381+1))*(2*1/R381*1/Q381-1/Q381*1/Q381)))</f>
        <v>0</v>
      </c>
      <c r="Q381">
        <f>IF(LEFT(DM381,1)&lt;&gt;"0",IF(LEFT(DM381,1)="1",3.0,DN381),$D$5+$E$5*(EE381*DX381/($K$5*1000))+$F$5*(EE381*DX381/($K$5*1000))*MAX(MIN(DK381,$J$5),$I$5)*MAX(MIN(DK381,$J$5),$I$5)+$G$5*MAX(MIN(DK381,$J$5),$I$5)*(EE381*DX381/($K$5*1000))+$H$5*(EE381*DX381/($K$5*1000))*(EE381*DX381/($K$5*1000)))</f>
        <v>0</v>
      </c>
      <c r="R381">
        <f>I381*(1000-(1000*0.61365*exp(17.502*V381/(240.97+V381))/(DX381+DY381)+DS381)/2)/(1000*0.61365*exp(17.502*V381/(240.97+V381))/(DX381+DY381)-DS381)</f>
        <v>0</v>
      </c>
      <c r="S381">
        <f>1/((DL381+1)/(P381/1.6)+1/(Q381/1.37)) + DL381/((DL381+1)/(P381/1.6) + DL381/(Q381/1.37))</f>
        <v>0</v>
      </c>
      <c r="T381">
        <f>(DG381*DJ381)</f>
        <v>0</v>
      </c>
      <c r="U381">
        <f>(DZ381+(T381+2*0.95*5.67E-8*(((DZ381+$B$9)+273)^4-(DZ381+273)^4)-44100*I381)/(1.84*29.3*Q381+8*0.95*5.67E-8*(DZ381+273)^3))</f>
        <v>0</v>
      </c>
      <c r="V381">
        <f>($C$9*EA381+$D$9*EB381+$E$9*U381)</f>
        <v>0</v>
      </c>
      <c r="W381">
        <f>0.61365*exp(17.502*V381/(240.97+V381))</f>
        <v>0</v>
      </c>
      <c r="X381">
        <f>(Y381/Z381*100)</f>
        <v>0</v>
      </c>
      <c r="Y381">
        <f>DS381*(DX381+DY381)/1000</f>
        <v>0</v>
      </c>
      <c r="Z381">
        <f>0.61365*exp(17.502*DZ381/(240.97+DZ381))</f>
        <v>0</v>
      </c>
      <c r="AA381">
        <f>(W381-DS381*(DX381+DY381)/1000)</f>
        <v>0</v>
      </c>
      <c r="AB381">
        <f>(-I381*44100)</f>
        <v>0</v>
      </c>
      <c r="AC381">
        <f>2*29.3*Q381*0.92*(DZ381-V381)</f>
        <v>0</v>
      </c>
      <c r="AD381">
        <f>2*0.95*5.67E-8*(((DZ381+$B$9)+273)^4-(V381+273)^4)</f>
        <v>0</v>
      </c>
      <c r="AE381">
        <f>T381+AD381+AB381+AC381</f>
        <v>0</v>
      </c>
      <c r="AF381">
        <f>DW381*AT381*(DR381-DQ381*(1000-AT381*DT381)/(1000-AT381*DS381))/(100*DK381)</f>
        <v>0</v>
      </c>
      <c r="AG381">
        <f>1000*DW381*AT381*(DS381-DT381)/(100*DK381*(1000-AT381*DS381))</f>
        <v>0</v>
      </c>
      <c r="AH381">
        <f>(AI381 - AJ381 - DX381*1E3/(8.314*(DZ381+273.15)) * AL381/DW381 * AK381) * DW381/(100*DK381) * (1000 - DT381)/1000</f>
        <v>0</v>
      </c>
      <c r="AI381">
        <v>1254.876269222779</v>
      </c>
      <c r="AJ381">
        <v>1233.227333333333</v>
      </c>
      <c r="AK381">
        <v>3.426555950673599</v>
      </c>
      <c r="AL381">
        <v>67.30913549146528</v>
      </c>
      <c r="AM381">
        <f>(AO381 - AN381 + DX381*1E3/(8.314*(DZ381+273.15)) * AQ381/DW381 * AP381) * DW381/(100*DK381) * 1000/(1000 - AO381)</f>
        <v>0</v>
      </c>
      <c r="AN381">
        <v>23.8060902488312</v>
      </c>
      <c r="AO381">
        <v>24.02579393939394</v>
      </c>
      <c r="AP381">
        <v>-2.442764794831088E-06</v>
      </c>
      <c r="AQ381">
        <v>94.11788988098148</v>
      </c>
      <c r="AR381">
        <v>0</v>
      </c>
      <c r="AS381">
        <v>0</v>
      </c>
      <c r="AT381">
        <f>IF(AR381*$H$15&gt;=AV381,1.0,(AV381/(AV381-AR381*$H$15)))</f>
        <v>0</v>
      </c>
      <c r="AU381">
        <f>(AT381-1)*100</f>
        <v>0</v>
      </c>
      <c r="AV381">
        <f>MAX(0,($B$15+$C$15*EE381)/(1+$D$15*EE381)*DX381/(DZ381+273)*$E$15)</f>
        <v>0</v>
      </c>
      <c r="AW381" t="s">
        <v>429</v>
      </c>
      <c r="AX381" t="s">
        <v>429</v>
      </c>
      <c r="AY381">
        <v>0</v>
      </c>
      <c r="AZ381">
        <v>0</v>
      </c>
      <c r="BA381">
        <f>1-AY381/AZ381</f>
        <v>0</v>
      </c>
      <c r="BB381">
        <v>0</v>
      </c>
      <c r="BC381" t="s">
        <v>429</v>
      </c>
      <c r="BD381" t="s">
        <v>429</v>
      </c>
      <c r="BE381">
        <v>0</v>
      </c>
      <c r="BF381">
        <v>0</v>
      </c>
      <c r="BG381">
        <f>1-BE381/BF381</f>
        <v>0</v>
      </c>
      <c r="BH381">
        <v>0.5</v>
      </c>
      <c r="BI381">
        <f>DH381</f>
        <v>0</v>
      </c>
      <c r="BJ381">
        <f>K381</f>
        <v>0</v>
      </c>
      <c r="BK381">
        <f>BG381*BH381*BI381</f>
        <v>0</v>
      </c>
      <c r="BL381">
        <f>(BJ381-BB381)/BI381</f>
        <v>0</v>
      </c>
      <c r="BM381">
        <f>(AZ381-BF381)/BF381</f>
        <v>0</v>
      </c>
      <c r="BN381">
        <f>AY381/(BA381+AY381/BF381)</f>
        <v>0</v>
      </c>
      <c r="BO381" t="s">
        <v>429</v>
      </c>
      <c r="BP381">
        <v>0</v>
      </c>
      <c r="BQ381">
        <f>IF(BP381&lt;&gt;0, BP381, BN381)</f>
        <v>0</v>
      </c>
      <c r="BR381">
        <f>1-BQ381/BF381</f>
        <v>0</v>
      </c>
      <c r="BS381">
        <f>(BF381-BE381)/(BF381-BQ381)</f>
        <v>0</v>
      </c>
      <c r="BT381">
        <f>(AZ381-BF381)/(AZ381-BQ381)</f>
        <v>0</v>
      </c>
      <c r="BU381">
        <f>(BF381-BE381)/(BF381-AY381)</f>
        <v>0</v>
      </c>
      <c r="BV381">
        <f>(AZ381-BF381)/(AZ381-AY381)</f>
        <v>0</v>
      </c>
      <c r="BW381">
        <f>(BS381*BQ381/BE381)</f>
        <v>0</v>
      </c>
      <c r="BX381">
        <f>(1-BW381)</f>
        <v>0</v>
      </c>
      <c r="DG381">
        <f>$B$13*EF381+$C$13*EG381+$F$13*ER381*(1-EU381)</f>
        <v>0</v>
      </c>
      <c r="DH381">
        <f>DG381*DI381</f>
        <v>0</v>
      </c>
      <c r="DI381">
        <f>($B$13*$D$11+$C$13*$D$11+$F$13*((FE381+EW381)/MAX(FE381+EW381+FF381, 0.1)*$I$11+FF381/MAX(FE381+EW381+FF381, 0.1)*$J$11))/($B$13+$C$13+$F$13)</f>
        <v>0</v>
      </c>
      <c r="DJ381">
        <f>($B$13*$K$11+$C$13*$K$11+$F$13*((FE381+EW381)/MAX(FE381+EW381+FF381, 0.1)*$P$11+FF381/MAX(FE381+EW381+FF381, 0.1)*$Q$11))/($B$13+$C$13+$F$13)</f>
        <v>0</v>
      </c>
      <c r="DK381">
        <v>2.18</v>
      </c>
      <c r="DL381">
        <v>0.5</v>
      </c>
      <c r="DM381" t="s">
        <v>430</v>
      </c>
      <c r="DN381">
        <v>2</v>
      </c>
      <c r="DO381" t="b">
        <v>1</v>
      </c>
      <c r="DP381">
        <v>1679516050.5</v>
      </c>
      <c r="DQ381">
        <v>1180.141111111111</v>
      </c>
      <c r="DR381">
        <v>1210.524074074074</v>
      </c>
      <c r="DS381">
        <v>24.03244444444444</v>
      </c>
      <c r="DT381">
        <v>23.80865185185185</v>
      </c>
      <c r="DU381">
        <v>1181.128888888889</v>
      </c>
      <c r="DV381">
        <v>23.73985185185185</v>
      </c>
      <c r="DW381">
        <v>500.009962962963</v>
      </c>
      <c r="DX381">
        <v>89.83798888888889</v>
      </c>
      <c r="DY381">
        <v>0.1000042703703704</v>
      </c>
      <c r="DZ381">
        <v>26.35692222222222</v>
      </c>
      <c r="EA381">
        <v>27.4989</v>
      </c>
      <c r="EB381">
        <v>999.9000000000001</v>
      </c>
      <c r="EC381">
        <v>0</v>
      </c>
      <c r="ED381">
        <v>0</v>
      </c>
      <c r="EE381">
        <v>9986.873703703704</v>
      </c>
      <c r="EF381">
        <v>0</v>
      </c>
      <c r="EG381">
        <v>12.4767</v>
      </c>
      <c r="EH381">
        <v>-30.38282592592592</v>
      </c>
      <c r="EI381">
        <v>1209.20037037037</v>
      </c>
      <c r="EJ381">
        <v>1240.046666666666</v>
      </c>
      <c r="EK381">
        <v>0.2237792222222222</v>
      </c>
      <c r="EL381">
        <v>1210.524074074074</v>
      </c>
      <c r="EM381">
        <v>23.80865185185185</v>
      </c>
      <c r="EN381">
        <v>2.159026666666667</v>
      </c>
      <c r="EO381">
        <v>2.138921481481481</v>
      </c>
      <c r="EP381">
        <v>18.66149259259259</v>
      </c>
      <c r="EQ381">
        <v>18.51203703703704</v>
      </c>
      <c r="ER381">
        <v>2000.001481481482</v>
      </c>
      <c r="ES381">
        <v>0.9799998888888889</v>
      </c>
      <c r="ET381">
        <v>0.0200004</v>
      </c>
      <c r="EU381">
        <v>0</v>
      </c>
      <c r="EV381">
        <v>190.2086666666666</v>
      </c>
      <c r="EW381">
        <v>5.00078</v>
      </c>
      <c r="EX381">
        <v>3769.844814814815</v>
      </c>
      <c r="EY381">
        <v>16379.65555555556</v>
      </c>
      <c r="EZ381">
        <v>37.95344444444444</v>
      </c>
      <c r="FA381">
        <v>38.891</v>
      </c>
      <c r="FB381">
        <v>38.83533333333333</v>
      </c>
      <c r="FC381">
        <v>38.24040740740741</v>
      </c>
      <c r="FD381">
        <v>39.26137037037037</v>
      </c>
      <c r="FE381">
        <v>1955.101481481481</v>
      </c>
      <c r="FF381">
        <v>39.9</v>
      </c>
      <c r="FG381">
        <v>0</v>
      </c>
      <c r="FH381">
        <v>1679516040.4</v>
      </c>
      <c r="FI381">
        <v>0</v>
      </c>
      <c r="FJ381">
        <v>190.21496</v>
      </c>
      <c r="FK381">
        <v>0.8087692340808933</v>
      </c>
      <c r="FL381">
        <v>-4.052307664433583</v>
      </c>
      <c r="FM381">
        <v>3769.8528</v>
      </c>
      <c r="FN381">
        <v>15</v>
      </c>
      <c r="FO381">
        <v>0</v>
      </c>
      <c r="FP381" t="s">
        <v>431</v>
      </c>
      <c r="FQ381">
        <v>1679456443.1</v>
      </c>
      <c r="FR381">
        <v>1679456433.1</v>
      </c>
      <c r="FS381">
        <v>0</v>
      </c>
      <c r="FT381">
        <v>-0.109</v>
      </c>
      <c r="FU381">
        <v>0.019</v>
      </c>
      <c r="FV381">
        <v>-0.823</v>
      </c>
      <c r="FW381">
        <v>0.271</v>
      </c>
      <c r="FX381">
        <v>420</v>
      </c>
      <c r="FY381">
        <v>24</v>
      </c>
      <c r="FZ381">
        <v>0.71</v>
      </c>
      <c r="GA381">
        <v>0.25</v>
      </c>
      <c r="GB381">
        <v>-30.38989756097561</v>
      </c>
      <c r="GC381">
        <v>0.1016843205575552</v>
      </c>
      <c r="GD381">
        <v>0.04764028059861282</v>
      </c>
      <c r="GE381">
        <v>0</v>
      </c>
      <c r="GF381">
        <v>0.2251913658536585</v>
      </c>
      <c r="GG381">
        <v>-0.0256220487804874</v>
      </c>
      <c r="GH381">
        <v>0.002696482051028145</v>
      </c>
      <c r="GI381">
        <v>1</v>
      </c>
      <c r="GJ381">
        <v>1</v>
      </c>
      <c r="GK381">
        <v>2</v>
      </c>
      <c r="GL381" t="s">
        <v>432</v>
      </c>
      <c r="GM381">
        <v>3.10462</v>
      </c>
      <c r="GN381">
        <v>2.73522</v>
      </c>
      <c r="GO381">
        <v>0.18098</v>
      </c>
      <c r="GP381">
        <v>0.183793</v>
      </c>
      <c r="GQ381">
        <v>0.108177</v>
      </c>
      <c r="GR381">
        <v>0.108832</v>
      </c>
      <c r="GS381">
        <v>21120</v>
      </c>
      <c r="GT381">
        <v>20781.1</v>
      </c>
      <c r="GU381">
        <v>26320.9</v>
      </c>
      <c r="GV381">
        <v>25784.2</v>
      </c>
      <c r="GW381">
        <v>37681.8</v>
      </c>
      <c r="GX381">
        <v>35064.2</v>
      </c>
      <c r="GY381">
        <v>46056.2</v>
      </c>
      <c r="GZ381">
        <v>42579.6</v>
      </c>
      <c r="HA381">
        <v>1.92953</v>
      </c>
      <c r="HB381">
        <v>1.98018</v>
      </c>
      <c r="HC381">
        <v>0.134703</v>
      </c>
      <c r="HD381">
        <v>0</v>
      </c>
      <c r="HE381">
        <v>25.277</v>
      </c>
      <c r="HF381">
        <v>999.9</v>
      </c>
      <c r="HG381">
        <v>54.5</v>
      </c>
      <c r="HH381">
        <v>29.3</v>
      </c>
      <c r="HI381">
        <v>24.8251</v>
      </c>
      <c r="HJ381">
        <v>60.6471</v>
      </c>
      <c r="HK381">
        <v>25.3726</v>
      </c>
      <c r="HL381">
        <v>1</v>
      </c>
      <c r="HM381">
        <v>-0.173155</v>
      </c>
      <c r="HN381">
        <v>-0.07431649999999999</v>
      </c>
      <c r="HO381">
        <v>20.275</v>
      </c>
      <c r="HP381">
        <v>5.21594</v>
      </c>
      <c r="HQ381">
        <v>11.9761</v>
      </c>
      <c r="HR381">
        <v>4.96465</v>
      </c>
      <c r="HS381">
        <v>3.27402</v>
      </c>
      <c r="HT381">
        <v>9999</v>
      </c>
      <c r="HU381">
        <v>9999</v>
      </c>
      <c r="HV381">
        <v>9999</v>
      </c>
      <c r="HW381">
        <v>937.7</v>
      </c>
      <c r="HX381">
        <v>1.86417</v>
      </c>
      <c r="HY381">
        <v>1.86016</v>
      </c>
      <c r="HZ381">
        <v>1.85835</v>
      </c>
      <c r="IA381">
        <v>1.85989</v>
      </c>
      <c r="IB381">
        <v>1.85989</v>
      </c>
      <c r="IC381">
        <v>1.85824</v>
      </c>
      <c r="ID381">
        <v>1.85731</v>
      </c>
      <c r="IE381">
        <v>1.85236</v>
      </c>
      <c r="IF381">
        <v>0</v>
      </c>
      <c r="IG381">
        <v>0</v>
      </c>
      <c r="IH381">
        <v>0</v>
      </c>
      <c r="II381">
        <v>0</v>
      </c>
      <c r="IJ381" t="s">
        <v>433</v>
      </c>
      <c r="IK381" t="s">
        <v>434</v>
      </c>
      <c r="IL381" t="s">
        <v>435</v>
      </c>
      <c r="IM381" t="s">
        <v>435</v>
      </c>
      <c r="IN381" t="s">
        <v>435</v>
      </c>
      <c r="IO381" t="s">
        <v>435</v>
      </c>
      <c r="IP381">
        <v>0</v>
      </c>
      <c r="IQ381">
        <v>100</v>
      </c>
      <c r="IR381">
        <v>100</v>
      </c>
      <c r="IS381">
        <v>-1</v>
      </c>
      <c r="IT381">
        <v>0.2925</v>
      </c>
      <c r="IU381">
        <v>-0.3228139330668147</v>
      </c>
      <c r="IV381">
        <v>-0.001399286051689175</v>
      </c>
      <c r="IW381">
        <v>1.297619083215453E-06</v>
      </c>
      <c r="IX381">
        <v>-4.997941095464379E-10</v>
      </c>
      <c r="IY381">
        <v>-0.005634625857734406</v>
      </c>
      <c r="IZ381">
        <v>-0.003512179546530375</v>
      </c>
      <c r="JA381">
        <v>0.0008073039280847738</v>
      </c>
      <c r="JB381">
        <v>-5.485301315548657E-06</v>
      </c>
      <c r="JC381">
        <v>2</v>
      </c>
      <c r="JD381">
        <v>1997</v>
      </c>
      <c r="JE381">
        <v>1</v>
      </c>
      <c r="JF381">
        <v>25</v>
      </c>
      <c r="JG381">
        <v>993.6</v>
      </c>
      <c r="JH381">
        <v>993.7</v>
      </c>
      <c r="JI381">
        <v>2.77222</v>
      </c>
      <c r="JJ381">
        <v>2.61475</v>
      </c>
      <c r="JK381">
        <v>1.49658</v>
      </c>
      <c r="JL381">
        <v>2.3938</v>
      </c>
      <c r="JM381">
        <v>1.54907</v>
      </c>
      <c r="JN381">
        <v>2.39502</v>
      </c>
      <c r="JO381">
        <v>34.5092</v>
      </c>
      <c r="JP381">
        <v>24.1926</v>
      </c>
      <c r="JQ381">
        <v>18</v>
      </c>
      <c r="JR381">
        <v>488.452</v>
      </c>
      <c r="JS381">
        <v>533.898</v>
      </c>
      <c r="JT381">
        <v>24.9147</v>
      </c>
      <c r="JU381">
        <v>25.1642</v>
      </c>
      <c r="JV381">
        <v>29.9999</v>
      </c>
      <c r="JW381">
        <v>25.2797</v>
      </c>
      <c r="JX381">
        <v>25.2374</v>
      </c>
      <c r="JY381">
        <v>55.6702</v>
      </c>
      <c r="JZ381">
        <v>0</v>
      </c>
      <c r="KA381">
        <v>100</v>
      </c>
      <c r="KB381">
        <v>24.9153</v>
      </c>
      <c r="KC381">
        <v>1255.55</v>
      </c>
      <c r="KD381">
        <v>24.2935</v>
      </c>
      <c r="KE381">
        <v>100.623</v>
      </c>
      <c r="KF381">
        <v>101.018</v>
      </c>
    </row>
    <row r="382" spans="1:292">
      <c r="A382">
        <v>364</v>
      </c>
      <c r="B382">
        <v>1679516063</v>
      </c>
      <c r="C382">
        <v>7475.5</v>
      </c>
      <c r="D382" t="s">
        <v>1162</v>
      </c>
      <c r="E382" t="s">
        <v>1163</v>
      </c>
      <c r="F382">
        <v>5</v>
      </c>
      <c r="G382" t="s">
        <v>821</v>
      </c>
      <c r="H382">
        <v>1679516055.214286</v>
      </c>
      <c r="I382">
        <f>(J382)/1000</f>
        <v>0</v>
      </c>
      <c r="J382">
        <f>IF(DO382, AM382, AG382)</f>
        <v>0</v>
      </c>
      <c r="K382">
        <f>IF(DO382, AH382, AF382)</f>
        <v>0</v>
      </c>
      <c r="L382">
        <f>DQ382 - IF(AT382&gt;1, K382*DK382*100.0/(AV382*EE382), 0)</f>
        <v>0</v>
      </c>
      <c r="M382">
        <f>((S382-I382/2)*L382-K382)/(S382+I382/2)</f>
        <v>0</v>
      </c>
      <c r="N382">
        <f>M382*(DX382+DY382)/1000.0</f>
        <v>0</v>
      </c>
      <c r="O382">
        <f>(DQ382 - IF(AT382&gt;1, K382*DK382*100.0/(AV382*EE382), 0))*(DX382+DY382)/1000.0</f>
        <v>0</v>
      </c>
      <c r="P382">
        <f>2.0/((1/R382-1/Q382)+SIGN(R382)*SQRT((1/R382-1/Q382)*(1/R382-1/Q382) + 4*DL382/((DL382+1)*(DL382+1))*(2*1/R382*1/Q382-1/Q382*1/Q382)))</f>
        <v>0</v>
      </c>
      <c r="Q382">
        <f>IF(LEFT(DM382,1)&lt;&gt;"0",IF(LEFT(DM382,1)="1",3.0,DN382),$D$5+$E$5*(EE382*DX382/($K$5*1000))+$F$5*(EE382*DX382/($K$5*1000))*MAX(MIN(DK382,$J$5),$I$5)*MAX(MIN(DK382,$J$5),$I$5)+$G$5*MAX(MIN(DK382,$J$5),$I$5)*(EE382*DX382/($K$5*1000))+$H$5*(EE382*DX382/($K$5*1000))*(EE382*DX382/($K$5*1000)))</f>
        <v>0</v>
      </c>
      <c r="R382">
        <f>I382*(1000-(1000*0.61365*exp(17.502*V382/(240.97+V382))/(DX382+DY382)+DS382)/2)/(1000*0.61365*exp(17.502*V382/(240.97+V382))/(DX382+DY382)-DS382)</f>
        <v>0</v>
      </c>
      <c r="S382">
        <f>1/((DL382+1)/(P382/1.6)+1/(Q382/1.37)) + DL382/((DL382+1)/(P382/1.6) + DL382/(Q382/1.37))</f>
        <v>0</v>
      </c>
      <c r="T382">
        <f>(DG382*DJ382)</f>
        <v>0</v>
      </c>
      <c r="U382">
        <f>(DZ382+(T382+2*0.95*5.67E-8*(((DZ382+$B$9)+273)^4-(DZ382+273)^4)-44100*I382)/(1.84*29.3*Q382+8*0.95*5.67E-8*(DZ382+273)^3))</f>
        <v>0</v>
      </c>
      <c r="V382">
        <f>($C$9*EA382+$D$9*EB382+$E$9*U382)</f>
        <v>0</v>
      </c>
      <c r="W382">
        <f>0.61365*exp(17.502*V382/(240.97+V382))</f>
        <v>0</v>
      </c>
      <c r="X382">
        <f>(Y382/Z382*100)</f>
        <v>0</v>
      </c>
      <c r="Y382">
        <f>DS382*(DX382+DY382)/1000</f>
        <v>0</v>
      </c>
      <c r="Z382">
        <f>0.61365*exp(17.502*DZ382/(240.97+DZ382))</f>
        <v>0</v>
      </c>
      <c r="AA382">
        <f>(W382-DS382*(DX382+DY382)/1000)</f>
        <v>0</v>
      </c>
      <c r="AB382">
        <f>(-I382*44100)</f>
        <v>0</v>
      </c>
      <c r="AC382">
        <f>2*29.3*Q382*0.92*(DZ382-V382)</f>
        <v>0</v>
      </c>
      <c r="AD382">
        <f>2*0.95*5.67E-8*(((DZ382+$B$9)+273)^4-(V382+273)^4)</f>
        <v>0</v>
      </c>
      <c r="AE382">
        <f>T382+AD382+AB382+AC382</f>
        <v>0</v>
      </c>
      <c r="AF382">
        <f>DW382*AT382*(DR382-DQ382*(1000-AT382*DT382)/(1000-AT382*DS382))/(100*DK382)</f>
        <v>0</v>
      </c>
      <c r="AG382">
        <f>1000*DW382*AT382*(DS382-DT382)/(100*DK382*(1000-AT382*DS382))</f>
        <v>0</v>
      </c>
      <c r="AH382">
        <f>(AI382 - AJ382 - DX382*1E3/(8.314*(DZ382+273.15)) * AL382/DW382 * AK382) * DW382/(100*DK382) * (1000 - DT382)/1000</f>
        <v>0</v>
      </c>
      <c r="AI382">
        <v>1271.739404946016</v>
      </c>
      <c r="AJ382">
        <v>1250.287878787878</v>
      </c>
      <c r="AK382">
        <v>3.404785241598586</v>
      </c>
      <c r="AL382">
        <v>67.30913549146528</v>
      </c>
      <c r="AM382">
        <f>(AO382 - AN382 + DX382*1E3/(8.314*(DZ382+273.15)) * AQ382/DW382 * AP382) * DW382/(100*DK382) * 1000/(1000 - AO382)</f>
        <v>0</v>
      </c>
      <c r="AN382">
        <v>23.80435148451827</v>
      </c>
      <c r="AO382">
        <v>24.02118727272727</v>
      </c>
      <c r="AP382">
        <v>-1.869931915876536E-06</v>
      </c>
      <c r="AQ382">
        <v>94.11788988098148</v>
      </c>
      <c r="AR382">
        <v>0</v>
      </c>
      <c r="AS382">
        <v>0</v>
      </c>
      <c r="AT382">
        <f>IF(AR382*$H$15&gt;=AV382,1.0,(AV382/(AV382-AR382*$H$15)))</f>
        <v>0</v>
      </c>
      <c r="AU382">
        <f>(AT382-1)*100</f>
        <v>0</v>
      </c>
      <c r="AV382">
        <f>MAX(0,($B$15+$C$15*EE382)/(1+$D$15*EE382)*DX382/(DZ382+273)*$E$15)</f>
        <v>0</v>
      </c>
      <c r="AW382" t="s">
        <v>429</v>
      </c>
      <c r="AX382" t="s">
        <v>429</v>
      </c>
      <c r="AY382">
        <v>0</v>
      </c>
      <c r="AZ382">
        <v>0</v>
      </c>
      <c r="BA382">
        <f>1-AY382/AZ382</f>
        <v>0</v>
      </c>
      <c r="BB382">
        <v>0</v>
      </c>
      <c r="BC382" t="s">
        <v>429</v>
      </c>
      <c r="BD382" t="s">
        <v>429</v>
      </c>
      <c r="BE382">
        <v>0</v>
      </c>
      <c r="BF382">
        <v>0</v>
      </c>
      <c r="BG382">
        <f>1-BE382/BF382</f>
        <v>0</v>
      </c>
      <c r="BH382">
        <v>0.5</v>
      </c>
      <c r="BI382">
        <f>DH382</f>
        <v>0</v>
      </c>
      <c r="BJ382">
        <f>K382</f>
        <v>0</v>
      </c>
      <c r="BK382">
        <f>BG382*BH382*BI382</f>
        <v>0</v>
      </c>
      <c r="BL382">
        <f>(BJ382-BB382)/BI382</f>
        <v>0</v>
      </c>
      <c r="BM382">
        <f>(AZ382-BF382)/BF382</f>
        <v>0</v>
      </c>
      <c r="BN382">
        <f>AY382/(BA382+AY382/BF382)</f>
        <v>0</v>
      </c>
      <c r="BO382" t="s">
        <v>429</v>
      </c>
      <c r="BP382">
        <v>0</v>
      </c>
      <c r="BQ382">
        <f>IF(BP382&lt;&gt;0, BP382, BN382)</f>
        <v>0</v>
      </c>
      <c r="BR382">
        <f>1-BQ382/BF382</f>
        <v>0</v>
      </c>
      <c r="BS382">
        <f>(BF382-BE382)/(BF382-BQ382)</f>
        <v>0</v>
      </c>
      <c r="BT382">
        <f>(AZ382-BF382)/(AZ382-BQ382)</f>
        <v>0</v>
      </c>
      <c r="BU382">
        <f>(BF382-BE382)/(BF382-AY382)</f>
        <v>0</v>
      </c>
      <c r="BV382">
        <f>(AZ382-BF382)/(AZ382-AY382)</f>
        <v>0</v>
      </c>
      <c r="BW382">
        <f>(BS382*BQ382/BE382)</f>
        <v>0</v>
      </c>
      <c r="BX382">
        <f>(1-BW382)</f>
        <v>0</v>
      </c>
      <c r="DG382">
        <f>$B$13*EF382+$C$13*EG382+$F$13*ER382*(1-EU382)</f>
        <v>0</v>
      </c>
      <c r="DH382">
        <f>DG382*DI382</f>
        <v>0</v>
      </c>
      <c r="DI382">
        <f>($B$13*$D$11+$C$13*$D$11+$F$13*((FE382+EW382)/MAX(FE382+EW382+FF382, 0.1)*$I$11+FF382/MAX(FE382+EW382+FF382, 0.1)*$J$11))/($B$13+$C$13+$F$13)</f>
        <v>0</v>
      </c>
      <c r="DJ382">
        <f>($B$13*$K$11+$C$13*$K$11+$F$13*((FE382+EW382)/MAX(FE382+EW382+FF382, 0.1)*$P$11+FF382/MAX(FE382+EW382+FF382, 0.1)*$Q$11))/($B$13+$C$13+$F$13)</f>
        <v>0</v>
      </c>
      <c r="DK382">
        <v>2.18</v>
      </c>
      <c r="DL382">
        <v>0.5</v>
      </c>
      <c r="DM382" t="s">
        <v>430</v>
      </c>
      <c r="DN382">
        <v>2</v>
      </c>
      <c r="DO382" t="b">
        <v>1</v>
      </c>
      <c r="DP382">
        <v>1679516055.214286</v>
      </c>
      <c r="DQ382">
        <v>1195.922857142857</v>
      </c>
      <c r="DR382">
        <v>1226.248571428571</v>
      </c>
      <c r="DS382">
        <v>24.02830714285715</v>
      </c>
      <c r="DT382">
        <v>23.8062</v>
      </c>
      <c r="DU382">
        <v>1196.9175</v>
      </c>
      <c r="DV382">
        <v>23.73581785714286</v>
      </c>
      <c r="DW382">
        <v>500.0225357142858</v>
      </c>
      <c r="DX382">
        <v>89.83849642857142</v>
      </c>
      <c r="DY382">
        <v>0.09998775000000003</v>
      </c>
      <c r="DZ382">
        <v>26.355725</v>
      </c>
      <c r="EA382">
        <v>27.49232142857142</v>
      </c>
      <c r="EB382">
        <v>999.9000000000002</v>
      </c>
      <c r="EC382">
        <v>0</v>
      </c>
      <c r="ED382">
        <v>0</v>
      </c>
      <c r="EE382">
        <v>9982.967142857144</v>
      </c>
      <c r="EF382">
        <v>0</v>
      </c>
      <c r="EG382">
        <v>12.4767</v>
      </c>
      <c r="EH382">
        <v>-30.32556071428572</v>
      </c>
      <c r="EI382">
        <v>1225.365</v>
      </c>
      <c r="EJ382">
        <v>1256.1525</v>
      </c>
      <c r="EK382">
        <v>0.2220876785714285</v>
      </c>
      <c r="EL382">
        <v>1226.248571428571</v>
      </c>
      <c r="EM382">
        <v>23.8062</v>
      </c>
      <c r="EN382">
        <v>2.158666785714286</v>
      </c>
      <c r="EO382">
        <v>2.138713928571429</v>
      </c>
      <c r="EP382">
        <v>18.658825</v>
      </c>
      <c r="EQ382">
        <v>18.51048214285715</v>
      </c>
      <c r="ER382">
        <v>1999.996428571428</v>
      </c>
      <c r="ES382">
        <v>0.9799997142857142</v>
      </c>
      <c r="ET382">
        <v>0.020000575</v>
      </c>
      <c r="EU382">
        <v>0</v>
      </c>
      <c r="EV382">
        <v>190.3165714285714</v>
      </c>
      <c r="EW382">
        <v>5.00078</v>
      </c>
      <c r="EX382">
        <v>3769.462857142858</v>
      </c>
      <c r="EY382">
        <v>16379.61428571429</v>
      </c>
      <c r="EZ382">
        <v>37.92385714285714</v>
      </c>
      <c r="FA382">
        <v>38.86589285714285</v>
      </c>
      <c r="FB382">
        <v>38.75417857142856</v>
      </c>
      <c r="FC382">
        <v>38.22964285714285</v>
      </c>
      <c r="FD382">
        <v>39.21853571428571</v>
      </c>
      <c r="FE382">
        <v>1955.096428571429</v>
      </c>
      <c r="FF382">
        <v>39.9</v>
      </c>
      <c r="FG382">
        <v>0</v>
      </c>
      <c r="FH382">
        <v>1679516045.2</v>
      </c>
      <c r="FI382">
        <v>0</v>
      </c>
      <c r="FJ382">
        <v>190.29204</v>
      </c>
      <c r="FK382">
        <v>0.2293076853570709</v>
      </c>
      <c r="FL382">
        <v>-4.138461532952944</v>
      </c>
      <c r="FM382">
        <v>3769.4584</v>
      </c>
      <c r="FN382">
        <v>15</v>
      </c>
      <c r="FO382">
        <v>0</v>
      </c>
      <c r="FP382" t="s">
        <v>431</v>
      </c>
      <c r="FQ382">
        <v>1679456443.1</v>
      </c>
      <c r="FR382">
        <v>1679456433.1</v>
      </c>
      <c r="FS382">
        <v>0</v>
      </c>
      <c r="FT382">
        <v>-0.109</v>
      </c>
      <c r="FU382">
        <v>0.019</v>
      </c>
      <c r="FV382">
        <v>-0.823</v>
      </c>
      <c r="FW382">
        <v>0.271</v>
      </c>
      <c r="FX382">
        <v>420</v>
      </c>
      <c r="FY382">
        <v>24</v>
      </c>
      <c r="FZ382">
        <v>0.71</v>
      </c>
      <c r="GA382">
        <v>0.25</v>
      </c>
      <c r="GB382">
        <v>-30.33682750000001</v>
      </c>
      <c r="GC382">
        <v>0.5641744840525387</v>
      </c>
      <c r="GD382">
        <v>0.09443381541455385</v>
      </c>
      <c r="GE382">
        <v>0</v>
      </c>
      <c r="GF382">
        <v>0.223151175</v>
      </c>
      <c r="GG382">
        <v>-0.02052476172607882</v>
      </c>
      <c r="GH382">
        <v>0.002143920869429422</v>
      </c>
      <c r="GI382">
        <v>1</v>
      </c>
      <c r="GJ382">
        <v>1</v>
      </c>
      <c r="GK382">
        <v>2</v>
      </c>
      <c r="GL382" t="s">
        <v>432</v>
      </c>
      <c r="GM382">
        <v>3.10469</v>
      </c>
      <c r="GN382">
        <v>2.73516</v>
      </c>
      <c r="GO382">
        <v>0.182516</v>
      </c>
      <c r="GP382">
        <v>0.18532</v>
      </c>
      <c r="GQ382">
        <v>0.108162</v>
      </c>
      <c r="GR382">
        <v>0.108837</v>
      </c>
      <c r="GS382">
        <v>21080.8</v>
      </c>
      <c r="GT382">
        <v>20742.2</v>
      </c>
      <c r="GU382">
        <v>26321.3</v>
      </c>
      <c r="GV382">
        <v>25784.1</v>
      </c>
      <c r="GW382">
        <v>37682.8</v>
      </c>
      <c r="GX382">
        <v>35064.3</v>
      </c>
      <c r="GY382">
        <v>46056.4</v>
      </c>
      <c r="GZ382">
        <v>42579.7</v>
      </c>
      <c r="HA382">
        <v>1.92965</v>
      </c>
      <c r="HB382">
        <v>1.98043</v>
      </c>
      <c r="HC382">
        <v>0.135172</v>
      </c>
      <c r="HD382">
        <v>0</v>
      </c>
      <c r="HE382">
        <v>25.279</v>
      </c>
      <c r="HF382">
        <v>999.9</v>
      </c>
      <c r="HG382">
        <v>54.4</v>
      </c>
      <c r="HH382">
        <v>29.3</v>
      </c>
      <c r="HI382">
        <v>24.7758</v>
      </c>
      <c r="HJ382">
        <v>60.5971</v>
      </c>
      <c r="HK382">
        <v>25.1923</v>
      </c>
      <c r="HL382">
        <v>1</v>
      </c>
      <c r="HM382">
        <v>-0.173488</v>
      </c>
      <c r="HN382">
        <v>-0.0905556</v>
      </c>
      <c r="HO382">
        <v>20.2752</v>
      </c>
      <c r="HP382">
        <v>5.21504</v>
      </c>
      <c r="HQ382">
        <v>11.9769</v>
      </c>
      <c r="HR382">
        <v>4.96475</v>
      </c>
      <c r="HS382">
        <v>3.27383</v>
      </c>
      <c r="HT382">
        <v>9999</v>
      </c>
      <c r="HU382">
        <v>9999</v>
      </c>
      <c r="HV382">
        <v>9999</v>
      </c>
      <c r="HW382">
        <v>937.7</v>
      </c>
      <c r="HX382">
        <v>1.86417</v>
      </c>
      <c r="HY382">
        <v>1.86015</v>
      </c>
      <c r="HZ382">
        <v>1.85836</v>
      </c>
      <c r="IA382">
        <v>1.85989</v>
      </c>
      <c r="IB382">
        <v>1.85989</v>
      </c>
      <c r="IC382">
        <v>1.85824</v>
      </c>
      <c r="ID382">
        <v>1.85733</v>
      </c>
      <c r="IE382">
        <v>1.85235</v>
      </c>
      <c r="IF382">
        <v>0</v>
      </c>
      <c r="IG382">
        <v>0</v>
      </c>
      <c r="IH382">
        <v>0</v>
      </c>
      <c r="II382">
        <v>0</v>
      </c>
      <c r="IJ382" t="s">
        <v>433</v>
      </c>
      <c r="IK382" t="s">
        <v>434</v>
      </c>
      <c r="IL382" t="s">
        <v>435</v>
      </c>
      <c r="IM382" t="s">
        <v>435</v>
      </c>
      <c r="IN382" t="s">
        <v>435</v>
      </c>
      <c r="IO382" t="s">
        <v>435</v>
      </c>
      <c r="IP382">
        <v>0</v>
      </c>
      <c r="IQ382">
        <v>100</v>
      </c>
      <c r="IR382">
        <v>100</v>
      </c>
      <c r="IS382">
        <v>-1</v>
      </c>
      <c r="IT382">
        <v>0.2923</v>
      </c>
      <c r="IU382">
        <v>-0.3228139330668147</v>
      </c>
      <c r="IV382">
        <v>-0.001399286051689175</v>
      </c>
      <c r="IW382">
        <v>1.297619083215453E-06</v>
      </c>
      <c r="IX382">
        <v>-4.997941095464379E-10</v>
      </c>
      <c r="IY382">
        <v>-0.005634625857734406</v>
      </c>
      <c r="IZ382">
        <v>-0.003512179546530375</v>
      </c>
      <c r="JA382">
        <v>0.0008073039280847738</v>
      </c>
      <c r="JB382">
        <v>-5.485301315548657E-06</v>
      </c>
      <c r="JC382">
        <v>2</v>
      </c>
      <c r="JD382">
        <v>1997</v>
      </c>
      <c r="JE382">
        <v>1</v>
      </c>
      <c r="JF382">
        <v>25</v>
      </c>
      <c r="JG382">
        <v>993.7</v>
      </c>
      <c r="JH382">
        <v>993.8</v>
      </c>
      <c r="JI382">
        <v>2.80029</v>
      </c>
      <c r="JJ382">
        <v>2.6062</v>
      </c>
      <c r="JK382">
        <v>1.49658</v>
      </c>
      <c r="JL382">
        <v>2.39258</v>
      </c>
      <c r="JM382">
        <v>1.54907</v>
      </c>
      <c r="JN382">
        <v>2.39624</v>
      </c>
      <c r="JO382">
        <v>34.5092</v>
      </c>
      <c r="JP382">
        <v>24.2013</v>
      </c>
      <c r="JQ382">
        <v>18</v>
      </c>
      <c r="JR382">
        <v>488.507</v>
      </c>
      <c r="JS382">
        <v>534.061</v>
      </c>
      <c r="JT382">
        <v>24.9149</v>
      </c>
      <c r="JU382">
        <v>25.1624</v>
      </c>
      <c r="JV382">
        <v>30.0001</v>
      </c>
      <c r="JW382">
        <v>25.2776</v>
      </c>
      <c r="JX382">
        <v>25.2366</v>
      </c>
      <c r="JY382">
        <v>56.2997</v>
      </c>
      <c r="JZ382">
        <v>0</v>
      </c>
      <c r="KA382">
        <v>100</v>
      </c>
      <c r="KB382">
        <v>24.9287</v>
      </c>
      <c r="KC382">
        <v>1275.58</v>
      </c>
      <c r="KD382">
        <v>24.2935</v>
      </c>
      <c r="KE382">
        <v>100.624</v>
      </c>
      <c r="KF382">
        <v>101.018</v>
      </c>
    </row>
    <row r="383" spans="1:292">
      <c r="A383">
        <v>365</v>
      </c>
      <c r="B383">
        <v>1679516068</v>
      </c>
      <c r="C383">
        <v>7480.5</v>
      </c>
      <c r="D383" t="s">
        <v>1164</v>
      </c>
      <c r="E383" t="s">
        <v>1165</v>
      </c>
      <c r="F383">
        <v>5</v>
      </c>
      <c r="G383" t="s">
        <v>821</v>
      </c>
      <c r="H383">
        <v>1679516060.5</v>
      </c>
      <c r="I383">
        <f>(J383)/1000</f>
        <v>0</v>
      </c>
      <c r="J383">
        <f>IF(DO383, AM383, AG383)</f>
        <v>0</v>
      </c>
      <c r="K383">
        <f>IF(DO383, AH383, AF383)</f>
        <v>0</v>
      </c>
      <c r="L383">
        <f>DQ383 - IF(AT383&gt;1, K383*DK383*100.0/(AV383*EE383), 0)</f>
        <v>0</v>
      </c>
      <c r="M383">
        <f>((S383-I383/2)*L383-K383)/(S383+I383/2)</f>
        <v>0</v>
      </c>
      <c r="N383">
        <f>M383*(DX383+DY383)/1000.0</f>
        <v>0</v>
      </c>
      <c r="O383">
        <f>(DQ383 - IF(AT383&gt;1, K383*DK383*100.0/(AV383*EE383), 0))*(DX383+DY383)/1000.0</f>
        <v>0</v>
      </c>
      <c r="P383">
        <f>2.0/((1/R383-1/Q383)+SIGN(R383)*SQRT((1/R383-1/Q383)*(1/R383-1/Q383) + 4*DL383/((DL383+1)*(DL383+1))*(2*1/R383*1/Q383-1/Q383*1/Q383)))</f>
        <v>0</v>
      </c>
      <c r="Q383">
        <f>IF(LEFT(DM383,1)&lt;&gt;"0",IF(LEFT(DM383,1)="1",3.0,DN383),$D$5+$E$5*(EE383*DX383/($K$5*1000))+$F$5*(EE383*DX383/($K$5*1000))*MAX(MIN(DK383,$J$5),$I$5)*MAX(MIN(DK383,$J$5),$I$5)+$G$5*MAX(MIN(DK383,$J$5),$I$5)*(EE383*DX383/($K$5*1000))+$H$5*(EE383*DX383/($K$5*1000))*(EE383*DX383/($K$5*1000)))</f>
        <v>0</v>
      </c>
      <c r="R383">
        <f>I383*(1000-(1000*0.61365*exp(17.502*V383/(240.97+V383))/(DX383+DY383)+DS383)/2)/(1000*0.61365*exp(17.502*V383/(240.97+V383))/(DX383+DY383)-DS383)</f>
        <v>0</v>
      </c>
      <c r="S383">
        <f>1/((DL383+1)/(P383/1.6)+1/(Q383/1.37)) + DL383/((DL383+1)/(P383/1.6) + DL383/(Q383/1.37))</f>
        <v>0</v>
      </c>
      <c r="T383">
        <f>(DG383*DJ383)</f>
        <v>0</v>
      </c>
      <c r="U383">
        <f>(DZ383+(T383+2*0.95*5.67E-8*(((DZ383+$B$9)+273)^4-(DZ383+273)^4)-44100*I383)/(1.84*29.3*Q383+8*0.95*5.67E-8*(DZ383+273)^3))</f>
        <v>0</v>
      </c>
      <c r="V383">
        <f>($C$9*EA383+$D$9*EB383+$E$9*U383)</f>
        <v>0</v>
      </c>
      <c r="W383">
        <f>0.61365*exp(17.502*V383/(240.97+V383))</f>
        <v>0</v>
      </c>
      <c r="X383">
        <f>(Y383/Z383*100)</f>
        <v>0</v>
      </c>
      <c r="Y383">
        <f>DS383*(DX383+DY383)/1000</f>
        <v>0</v>
      </c>
      <c r="Z383">
        <f>0.61365*exp(17.502*DZ383/(240.97+DZ383))</f>
        <v>0</v>
      </c>
      <c r="AA383">
        <f>(W383-DS383*(DX383+DY383)/1000)</f>
        <v>0</v>
      </c>
      <c r="AB383">
        <f>(-I383*44100)</f>
        <v>0</v>
      </c>
      <c r="AC383">
        <f>2*29.3*Q383*0.92*(DZ383-V383)</f>
        <v>0</v>
      </c>
      <c r="AD383">
        <f>2*0.95*5.67E-8*(((DZ383+$B$9)+273)^4-(V383+273)^4)</f>
        <v>0</v>
      </c>
      <c r="AE383">
        <f>T383+AD383+AB383+AC383</f>
        <v>0</v>
      </c>
      <c r="AF383">
        <f>DW383*AT383*(DR383-DQ383*(1000-AT383*DT383)/(1000-AT383*DS383))/(100*DK383)</f>
        <v>0</v>
      </c>
      <c r="AG383">
        <f>1000*DW383*AT383*(DS383-DT383)/(100*DK383*(1000-AT383*DS383))</f>
        <v>0</v>
      </c>
      <c r="AH383">
        <f>(AI383 - AJ383 - DX383*1E3/(8.314*(DZ383+273.15)) * AL383/DW383 * AK383) * DW383/(100*DK383) * (1000 - DT383)/1000</f>
        <v>0</v>
      </c>
      <c r="AI383">
        <v>1289.124649216717</v>
      </c>
      <c r="AJ383">
        <v>1267.560363636364</v>
      </c>
      <c r="AK383">
        <v>3.453813606625526</v>
      </c>
      <c r="AL383">
        <v>67.30913549146528</v>
      </c>
      <c r="AM383">
        <f>(AO383 - AN383 + DX383*1E3/(8.314*(DZ383+273.15)) * AQ383/DW383 * AP383) * DW383/(100*DK383) * 1000/(1000 - AO383)</f>
        <v>0</v>
      </c>
      <c r="AN383">
        <v>23.8024918187186</v>
      </c>
      <c r="AO383">
        <v>24.01456606060606</v>
      </c>
      <c r="AP383">
        <v>-3.017227471273625E-06</v>
      </c>
      <c r="AQ383">
        <v>94.11788988098148</v>
      </c>
      <c r="AR383">
        <v>0</v>
      </c>
      <c r="AS383">
        <v>0</v>
      </c>
      <c r="AT383">
        <f>IF(AR383*$H$15&gt;=AV383,1.0,(AV383/(AV383-AR383*$H$15)))</f>
        <v>0</v>
      </c>
      <c r="AU383">
        <f>(AT383-1)*100</f>
        <v>0</v>
      </c>
      <c r="AV383">
        <f>MAX(0,($B$15+$C$15*EE383)/(1+$D$15*EE383)*DX383/(DZ383+273)*$E$15)</f>
        <v>0</v>
      </c>
      <c r="AW383" t="s">
        <v>429</v>
      </c>
      <c r="AX383" t="s">
        <v>429</v>
      </c>
      <c r="AY383">
        <v>0</v>
      </c>
      <c r="AZ383">
        <v>0</v>
      </c>
      <c r="BA383">
        <f>1-AY383/AZ383</f>
        <v>0</v>
      </c>
      <c r="BB383">
        <v>0</v>
      </c>
      <c r="BC383" t="s">
        <v>429</v>
      </c>
      <c r="BD383" t="s">
        <v>429</v>
      </c>
      <c r="BE383">
        <v>0</v>
      </c>
      <c r="BF383">
        <v>0</v>
      </c>
      <c r="BG383">
        <f>1-BE383/BF383</f>
        <v>0</v>
      </c>
      <c r="BH383">
        <v>0.5</v>
      </c>
      <c r="BI383">
        <f>DH383</f>
        <v>0</v>
      </c>
      <c r="BJ383">
        <f>K383</f>
        <v>0</v>
      </c>
      <c r="BK383">
        <f>BG383*BH383*BI383</f>
        <v>0</v>
      </c>
      <c r="BL383">
        <f>(BJ383-BB383)/BI383</f>
        <v>0</v>
      </c>
      <c r="BM383">
        <f>(AZ383-BF383)/BF383</f>
        <v>0</v>
      </c>
      <c r="BN383">
        <f>AY383/(BA383+AY383/BF383)</f>
        <v>0</v>
      </c>
      <c r="BO383" t="s">
        <v>429</v>
      </c>
      <c r="BP383">
        <v>0</v>
      </c>
      <c r="BQ383">
        <f>IF(BP383&lt;&gt;0, BP383, BN383)</f>
        <v>0</v>
      </c>
      <c r="BR383">
        <f>1-BQ383/BF383</f>
        <v>0</v>
      </c>
      <c r="BS383">
        <f>(BF383-BE383)/(BF383-BQ383)</f>
        <v>0</v>
      </c>
      <c r="BT383">
        <f>(AZ383-BF383)/(AZ383-BQ383)</f>
        <v>0</v>
      </c>
      <c r="BU383">
        <f>(BF383-BE383)/(BF383-AY383)</f>
        <v>0</v>
      </c>
      <c r="BV383">
        <f>(AZ383-BF383)/(AZ383-AY383)</f>
        <v>0</v>
      </c>
      <c r="BW383">
        <f>(BS383*BQ383/BE383)</f>
        <v>0</v>
      </c>
      <c r="BX383">
        <f>(1-BW383)</f>
        <v>0</v>
      </c>
      <c r="DG383">
        <f>$B$13*EF383+$C$13*EG383+$F$13*ER383*(1-EU383)</f>
        <v>0</v>
      </c>
      <c r="DH383">
        <f>DG383*DI383</f>
        <v>0</v>
      </c>
      <c r="DI383">
        <f>($B$13*$D$11+$C$13*$D$11+$F$13*((FE383+EW383)/MAX(FE383+EW383+FF383, 0.1)*$I$11+FF383/MAX(FE383+EW383+FF383, 0.1)*$J$11))/($B$13+$C$13+$F$13)</f>
        <v>0</v>
      </c>
      <c r="DJ383">
        <f>($B$13*$K$11+$C$13*$K$11+$F$13*((FE383+EW383)/MAX(FE383+EW383+FF383, 0.1)*$P$11+FF383/MAX(FE383+EW383+FF383, 0.1)*$Q$11))/($B$13+$C$13+$F$13)</f>
        <v>0</v>
      </c>
      <c r="DK383">
        <v>2.18</v>
      </c>
      <c r="DL383">
        <v>0.5</v>
      </c>
      <c r="DM383" t="s">
        <v>430</v>
      </c>
      <c r="DN383">
        <v>2</v>
      </c>
      <c r="DO383" t="b">
        <v>1</v>
      </c>
      <c r="DP383">
        <v>1679516060.5</v>
      </c>
      <c r="DQ383">
        <v>1213.62</v>
      </c>
      <c r="DR383">
        <v>1243.911111111111</v>
      </c>
      <c r="DS383">
        <v>24.02288518518519</v>
      </c>
      <c r="DT383">
        <v>23.80410740740741</v>
      </c>
      <c r="DU383">
        <v>1214.622962962963</v>
      </c>
      <c r="DV383">
        <v>23.73054074074074</v>
      </c>
      <c r="DW383">
        <v>499.9848888888889</v>
      </c>
      <c r="DX383">
        <v>89.83933703703705</v>
      </c>
      <c r="DY383">
        <v>0.09992224444444445</v>
      </c>
      <c r="DZ383">
        <v>26.35436666666667</v>
      </c>
      <c r="EA383">
        <v>27.49207037037036</v>
      </c>
      <c r="EB383">
        <v>999.9000000000001</v>
      </c>
      <c r="EC383">
        <v>0</v>
      </c>
      <c r="ED383">
        <v>0</v>
      </c>
      <c r="EE383">
        <v>9988.586296296295</v>
      </c>
      <c r="EF383">
        <v>0</v>
      </c>
      <c r="EG383">
        <v>12.4767</v>
      </c>
      <c r="EH383">
        <v>-30.28993703703704</v>
      </c>
      <c r="EI383">
        <v>1243.490740740741</v>
      </c>
      <c r="EJ383">
        <v>1274.242592592593</v>
      </c>
      <c r="EK383">
        <v>0.2187703333333333</v>
      </c>
      <c r="EL383">
        <v>1243.911111111111</v>
      </c>
      <c r="EM383">
        <v>23.80410740740741</v>
      </c>
      <c r="EN383">
        <v>2.15819962962963</v>
      </c>
      <c r="EO383">
        <v>2.138545185185185</v>
      </c>
      <c r="EP383">
        <v>18.65537037037037</v>
      </c>
      <c r="EQ383">
        <v>18.50922592592593</v>
      </c>
      <c r="ER383">
        <v>1999.987407407408</v>
      </c>
      <c r="ES383">
        <v>0.9799995555555555</v>
      </c>
      <c r="ET383">
        <v>0.02000072962962963</v>
      </c>
      <c r="EU383">
        <v>0</v>
      </c>
      <c r="EV383">
        <v>190.2931851851852</v>
      </c>
      <c r="EW383">
        <v>5.00078</v>
      </c>
      <c r="EX383">
        <v>3769.080740740741</v>
      </c>
      <c r="EY383">
        <v>16379.52962962963</v>
      </c>
      <c r="EZ383">
        <v>37.90944444444444</v>
      </c>
      <c r="FA383">
        <v>38.84466666666666</v>
      </c>
      <c r="FB383">
        <v>38.74514814814815</v>
      </c>
      <c r="FC383">
        <v>38.20807407407407</v>
      </c>
      <c r="FD383">
        <v>39.18737037037037</v>
      </c>
      <c r="FE383">
        <v>1955.087407407407</v>
      </c>
      <c r="FF383">
        <v>39.9</v>
      </c>
      <c r="FG383">
        <v>0</v>
      </c>
      <c r="FH383">
        <v>1679516050.6</v>
      </c>
      <c r="FI383">
        <v>0</v>
      </c>
      <c r="FJ383">
        <v>190.2854615384615</v>
      </c>
      <c r="FK383">
        <v>0.1396923100878541</v>
      </c>
      <c r="FL383">
        <v>-3.967863262276335</v>
      </c>
      <c r="FM383">
        <v>3769.089230769231</v>
      </c>
      <c r="FN383">
        <v>15</v>
      </c>
      <c r="FO383">
        <v>0</v>
      </c>
      <c r="FP383" t="s">
        <v>431</v>
      </c>
      <c r="FQ383">
        <v>1679456443.1</v>
      </c>
      <c r="FR383">
        <v>1679456433.1</v>
      </c>
      <c r="FS383">
        <v>0</v>
      </c>
      <c r="FT383">
        <v>-0.109</v>
      </c>
      <c r="FU383">
        <v>0.019</v>
      </c>
      <c r="FV383">
        <v>-0.823</v>
      </c>
      <c r="FW383">
        <v>0.271</v>
      </c>
      <c r="FX383">
        <v>420</v>
      </c>
      <c r="FY383">
        <v>24</v>
      </c>
      <c r="FZ383">
        <v>0.71</v>
      </c>
      <c r="GA383">
        <v>0.25</v>
      </c>
      <c r="GB383">
        <v>-30.32786</v>
      </c>
      <c r="GC383">
        <v>0.5404975609757118</v>
      </c>
      <c r="GD383">
        <v>0.09391897518606145</v>
      </c>
      <c r="GE383">
        <v>0</v>
      </c>
      <c r="GF383">
        <v>0.220513975</v>
      </c>
      <c r="GG383">
        <v>-0.03602671294559068</v>
      </c>
      <c r="GH383">
        <v>0.003694957411713293</v>
      </c>
      <c r="GI383">
        <v>1</v>
      </c>
      <c r="GJ383">
        <v>1</v>
      </c>
      <c r="GK383">
        <v>2</v>
      </c>
      <c r="GL383" t="s">
        <v>432</v>
      </c>
      <c r="GM383">
        <v>3.10451</v>
      </c>
      <c r="GN383">
        <v>2.73529</v>
      </c>
      <c r="GO383">
        <v>0.184066</v>
      </c>
      <c r="GP383">
        <v>0.186837</v>
      </c>
      <c r="GQ383">
        <v>0.108146</v>
      </c>
      <c r="GR383">
        <v>0.108827</v>
      </c>
      <c r="GS383">
        <v>21040.9</v>
      </c>
      <c r="GT383">
        <v>20703.6</v>
      </c>
      <c r="GU383">
        <v>26321.3</v>
      </c>
      <c r="GV383">
        <v>25784.1</v>
      </c>
      <c r="GW383">
        <v>37683.8</v>
      </c>
      <c r="GX383">
        <v>35064.9</v>
      </c>
      <c r="GY383">
        <v>46056.5</v>
      </c>
      <c r="GZ383">
        <v>42579.7</v>
      </c>
      <c r="HA383">
        <v>1.92935</v>
      </c>
      <c r="HB383">
        <v>1.98045</v>
      </c>
      <c r="HC383">
        <v>0.134908</v>
      </c>
      <c r="HD383">
        <v>0</v>
      </c>
      <c r="HE383">
        <v>25.2799</v>
      </c>
      <c r="HF383">
        <v>999.9</v>
      </c>
      <c r="HG383">
        <v>54.4</v>
      </c>
      <c r="HH383">
        <v>29.3</v>
      </c>
      <c r="HI383">
        <v>24.7773</v>
      </c>
      <c r="HJ383">
        <v>60.6671</v>
      </c>
      <c r="HK383">
        <v>25.4607</v>
      </c>
      <c r="HL383">
        <v>1</v>
      </c>
      <c r="HM383">
        <v>-0.173384</v>
      </c>
      <c r="HN383">
        <v>-0.11006</v>
      </c>
      <c r="HO383">
        <v>20.275</v>
      </c>
      <c r="HP383">
        <v>5.21504</v>
      </c>
      <c r="HQ383">
        <v>11.9778</v>
      </c>
      <c r="HR383">
        <v>4.9647</v>
      </c>
      <c r="HS383">
        <v>3.2739</v>
      </c>
      <c r="HT383">
        <v>9999</v>
      </c>
      <c r="HU383">
        <v>9999</v>
      </c>
      <c r="HV383">
        <v>9999</v>
      </c>
      <c r="HW383">
        <v>937.7</v>
      </c>
      <c r="HX383">
        <v>1.86416</v>
      </c>
      <c r="HY383">
        <v>1.86014</v>
      </c>
      <c r="HZ383">
        <v>1.85836</v>
      </c>
      <c r="IA383">
        <v>1.85989</v>
      </c>
      <c r="IB383">
        <v>1.85989</v>
      </c>
      <c r="IC383">
        <v>1.85825</v>
      </c>
      <c r="ID383">
        <v>1.85731</v>
      </c>
      <c r="IE383">
        <v>1.85236</v>
      </c>
      <c r="IF383">
        <v>0</v>
      </c>
      <c r="IG383">
        <v>0</v>
      </c>
      <c r="IH383">
        <v>0</v>
      </c>
      <c r="II383">
        <v>0</v>
      </c>
      <c r="IJ383" t="s">
        <v>433</v>
      </c>
      <c r="IK383" t="s">
        <v>434</v>
      </c>
      <c r="IL383" t="s">
        <v>435</v>
      </c>
      <c r="IM383" t="s">
        <v>435</v>
      </c>
      <c r="IN383" t="s">
        <v>435</v>
      </c>
      <c r="IO383" t="s">
        <v>435</v>
      </c>
      <c r="IP383">
        <v>0</v>
      </c>
      <c r="IQ383">
        <v>100</v>
      </c>
      <c r="IR383">
        <v>100</v>
      </c>
      <c r="IS383">
        <v>-1.01</v>
      </c>
      <c r="IT383">
        <v>0.2921</v>
      </c>
      <c r="IU383">
        <v>-0.3228139330668147</v>
      </c>
      <c r="IV383">
        <v>-0.001399286051689175</v>
      </c>
      <c r="IW383">
        <v>1.297619083215453E-06</v>
      </c>
      <c r="IX383">
        <v>-4.997941095464379E-10</v>
      </c>
      <c r="IY383">
        <v>-0.005634625857734406</v>
      </c>
      <c r="IZ383">
        <v>-0.003512179546530375</v>
      </c>
      <c r="JA383">
        <v>0.0008073039280847738</v>
      </c>
      <c r="JB383">
        <v>-5.485301315548657E-06</v>
      </c>
      <c r="JC383">
        <v>2</v>
      </c>
      <c r="JD383">
        <v>1997</v>
      </c>
      <c r="JE383">
        <v>1</v>
      </c>
      <c r="JF383">
        <v>25</v>
      </c>
      <c r="JG383">
        <v>993.7</v>
      </c>
      <c r="JH383">
        <v>993.9</v>
      </c>
      <c r="JI383">
        <v>2.83203</v>
      </c>
      <c r="JJ383">
        <v>2.61353</v>
      </c>
      <c r="JK383">
        <v>1.49658</v>
      </c>
      <c r="JL383">
        <v>2.39258</v>
      </c>
      <c r="JM383">
        <v>1.54907</v>
      </c>
      <c r="JN383">
        <v>2.3999</v>
      </c>
      <c r="JO383">
        <v>34.5092</v>
      </c>
      <c r="JP383">
        <v>24.1926</v>
      </c>
      <c r="JQ383">
        <v>18</v>
      </c>
      <c r="JR383">
        <v>488.332</v>
      </c>
      <c r="JS383">
        <v>534.058</v>
      </c>
      <c r="JT383">
        <v>24.9269</v>
      </c>
      <c r="JU383">
        <v>25.1612</v>
      </c>
      <c r="JV383">
        <v>30.0001</v>
      </c>
      <c r="JW383">
        <v>25.2772</v>
      </c>
      <c r="JX383">
        <v>25.2346</v>
      </c>
      <c r="JY383">
        <v>56.8656</v>
      </c>
      <c r="JZ383">
        <v>0</v>
      </c>
      <c r="KA383">
        <v>100</v>
      </c>
      <c r="KB383">
        <v>24.9298</v>
      </c>
      <c r="KC383">
        <v>1288.96</v>
      </c>
      <c r="KD383">
        <v>24.2935</v>
      </c>
      <c r="KE383">
        <v>100.624</v>
      </c>
      <c r="KF383">
        <v>101.018</v>
      </c>
    </row>
    <row r="384" spans="1:292">
      <c r="A384">
        <v>366</v>
      </c>
      <c r="B384">
        <v>1679516073</v>
      </c>
      <c r="C384">
        <v>7485.5</v>
      </c>
      <c r="D384" t="s">
        <v>1166</v>
      </c>
      <c r="E384" t="s">
        <v>1167</v>
      </c>
      <c r="F384">
        <v>5</v>
      </c>
      <c r="G384" t="s">
        <v>821</v>
      </c>
      <c r="H384">
        <v>1679516065.214286</v>
      </c>
      <c r="I384">
        <f>(J384)/1000</f>
        <v>0</v>
      </c>
      <c r="J384">
        <f>IF(DO384, AM384, AG384)</f>
        <v>0</v>
      </c>
      <c r="K384">
        <f>IF(DO384, AH384, AF384)</f>
        <v>0</v>
      </c>
      <c r="L384">
        <f>DQ384 - IF(AT384&gt;1, K384*DK384*100.0/(AV384*EE384), 0)</f>
        <v>0</v>
      </c>
      <c r="M384">
        <f>((S384-I384/2)*L384-K384)/(S384+I384/2)</f>
        <v>0</v>
      </c>
      <c r="N384">
        <f>M384*(DX384+DY384)/1000.0</f>
        <v>0</v>
      </c>
      <c r="O384">
        <f>(DQ384 - IF(AT384&gt;1, K384*DK384*100.0/(AV384*EE384), 0))*(DX384+DY384)/1000.0</f>
        <v>0</v>
      </c>
      <c r="P384">
        <f>2.0/((1/R384-1/Q384)+SIGN(R384)*SQRT((1/R384-1/Q384)*(1/R384-1/Q384) + 4*DL384/((DL384+1)*(DL384+1))*(2*1/R384*1/Q384-1/Q384*1/Q384)))</f>
        <v>0</v>
      </c>
      <c r="Q384">
        <f>IF(LEFT(DM384,1)&lt;&gt;"0",IF(LEFT(DM384,1)="1",3.0,DN384),$D$5+$E$5*(EE384*DX384/($K$5*1000))+$F$5*(EE384*DX384/($K$5*1000))*MAX(MIN(DK384,$J$5),$I$5)*MAX(MIN(DK384,$J$5),$I$5)+$G$5*MAX(MIN(DK384,$J$5),$I$5)*(EE384*DX384/($K$5*1000))+$H$5*(EE384*DX384/($K$5*1000))*(EE384*DX384/($K$5*1000)))</f>
        <v>0</v>
      </c>
      <c r="R384">
        <f>I384*(1000-(1000*0.61365*exp(17.502*V384/(240.97+V384))/(DX384+DY384)+DS384)/2)/(1000*0.61365*exp(17.502*V384/(240.97+V384))/(DX384+DY384)-DS384)</f>
        <v>0</v>
      </c>
      <c r="S384">
        <f>1/((DL384+1)/(P384/1.6)+1/(Q384/1.37)) + DL384/((DL384+1)/(P384/1.6) + DL384/(Q384/1.37))</f>
        <v>0</v>
      </c>
      <c r="T384">
        <f>(DG384*DJ384)</f>
        <v>0</v>
      </c>
      <c r="U384">
        <f>(DZ384+(T384+2*0.95*5.67E-8*(((DZ384+$B$9)+273)^4-(DZ384+273)^4)-44100*I384)/(1.84*29.3*Q384+8*0.95*5.67E-8*(DZ384+273)^3))</f>
        <v>0</v>
      </c>
      <c r="V384">
        <f>($C$9*EA384+$D$9*EB384+$E$9*U384)</f>
        <v>0</v>
      </c>
      <c r="W384">
        <f>0.61365*exp(17.502*V384/(240.97+V384))</f>
        <v>0</v>
      </c>
      <c r="X384">
        <f>(Y384/Z384*100)</f>
        <v>0</v>
      </c>
      <c r="Y384">
        <f>DS384*(DX384+DY384)/1000</f>
        <v>0</v>
      </c>
      <c r="Z384">
        <f>0.61365*exp(17.502*DZ384/(240.97+DZ384))</f>
        <v>0</v>
      </c>
      <c r="AA384">
        <f>(W384-DS384*(DX384+DY384)/1000)</f>
        <v>0</v>
      </c>
      <c r="AB384">
        <f>(-I384*44100)</f>
        <v>0</v>
      </c>
      <c r="AC384">
        <f>2*29.3*Q384*0.92*(DZ384-V384)</f>
        <v>0</v>
      </c>
      <c r="AD384">
        <f>2*0.95*5.67E-8*(((DZ384+$B$9)+273)^4-(V384+273)^4)</f>
        <v>0</v>
      </c>
      <c r="AE384">
        <f>T384+AD384+AB384+AC384</f>
        <v>0</v>
      </c>
      <c r="AF384">
        <f>DW384*AT384*(DR384-DQ384*(1000-AT384*DT384)/(1000-AT384*DS384))/(100*DK384)</f>
        <v>0</v>
      </c>
      <c r="AG384">
        <f>1000*DW384*AT384*(DS384-DT384)/(100*DK384*(1000-AT384*DS384))</f>
        <v>0</v>
      </c>
      <c r="AH384">
        <f>(AI384 - AJ384 - DX384*1E3/(8.314*(DZ384+273.15)) * AL384/DW384 * AK384) * DW384/(100*DK384) * (1000 - DT384)/1000</f>
        <v>0</v>
      </c>
      <c r="AI384">
        <v>1306.359244751666</v>
      </c>
      <c r="AJ384">
        <v>1284.655878787878</v>
      </c>
      <c r="AK384">
        <v>3.422793529907742</v>
      </c>
      <c r="AL384">
        <v>67.30913549146528</v>
      </c>
      <c r="AM384">
        <f>(AO384 - AN384 + DX384*1E3/(8.314*(DZ384+273.15)) * AQ384/DW384 * AP384) * DW384/(100*DK384) * 1000/(1000 - AO384)</f>
        <v>0</v>
      </c>
      <c r="AN384">
        <v>23.80011886809957</v>
      </c>
      <c r="AO384">
        <v>24.01035696969697</v>
      </c>
      <c r="AP384">
        <v>-1.845042400079674E-06</v>
      </c>
      <c r="AQ384">
        <v>94.11788988098148</v>
      </c>
      <c r="AR384">
        <v>0</v>
      </c>
      <c r="AS384">
        <v>0</v>
      </c>
      <c r="AT384">
        <f>IF(AR384*$H$15&gt;=AV384,1.0,(AV384/(AV384-AR384*$H$15)))</f>
        <v>0</v>
      </c>
      <c r="AU384">
        <f>(AT384-1)*100</f>
        <v>0</v>
      </c>
      <c r="AV384">
        <f>MAX(0,($B$15+$C$15*EE384)/(1+$D$15*EE384)*DX384/(DZ384+273)*$E$15)</f>
        <v>0</v>
      </c>
      <c r="AW384" t="s">
        <v>429</v>
      </c>
      <c r="AX384" t="s">
        <v>429</v>
      </c>
      <c r="AY384">
        <v>0</v>
      </c>
      <c r="AZ384">
        <v>0</v>
      </c>
      <c r="BA384">
        <f>1-AY384/AZ384</f>
        <v>0</v>
      </c>
      <c r="BB384">
        <v>0</v>
      </c>
      <c r="BC384" t="s">
        <v>429</v>
      </c>
      <c r="BD384" t="s">
        <v>429</v>
      </c>
      <c r="BE384">
        <v>0</v>
      </c>
      <c r="BF384">
        <v>0</v>
      </c>
      <c r="BG384">
        <f>1-BE384/BF384</f>
        <v>0</v>
      </c>
      <c r="BH384">
        <v>0.5</v>
      </c>
      <c r="BI384">
        <f>DH384</f>
        <v>0</v>
      </c>
      <c r="BJ384">
        <f>K384</f>
        <v>0</v>
      </c>
      <c r="BK384">
        <f>BG384*BH384*BI384</f>
        <v>0</v>
      </c>
      <c r="BL384">
        <f>(BJ384-BB384)/BI384</f>
        <v>0</v>
      </c>
      <c r="BM384">
        <f>(AZ384-BF384)/BF384</f>
        <v>0</v>
      </c>
      <c r="BN384">
        <f>AY384/(BA384+AY384/BF384)</f>
        <v>0</v>
      </c>
      <c r="BO384" t="s">
        <v>429</v>
      </c>
      <c r="BP384">
        <v>0</v>
      </c>
      <c r="BQ384">
        <f>IF(BP384&lt;&gt;0, BP384, BN384)</f>
        <v>0</v>
      </c>
      <c r="BR384">
        <f>1-BQ384/BF384</f>
        <v>0</v>
      </c>
      <c r="BS384">
        <f>(BF384-BE384)/(BF384-BQ384)</f>
        <v>0</v>
      </c>
      <c r="BT384">
        <f>(AZ384-BF384)/(AZ384-BQ384)</f>
        <v>0</v>
      </c>
      <c r="BU384">
        <f>(BF384-BE384)/(BF384-AY384)</f>
        <v>0</v>
      </c>
      <c r="BV384">
        <f>(AZ384-BF384)/(AZ384-AY384)</f>
        <v>0</v>
      </c>
      <c r="BW384">
        <f>(BS384*BQ384/BE384)</f>
        <v>0</v>
      </c>
      <c r="BX384">
        <f>(1-BW384)</f>
        <v>0</v>
      </c>
      <c r="DG384">
        <f>$B$13*EF384+$C$13*EG384+$F$13*ER384*(1-EU384)</f>
        <v>0</v>
      </c>
      <c r="DH384">
        <f>DG384*DI384</f>
        <v>0</v>
      </c>
      <c r="DI384">
        <f>($B$13*$D$11+$C$13*$D$11+$F$13*((FE384+EW384)/MAX(FE384+EW384+FF384, 0.1)*$I$11+FF384/MAX(FE384+EW384+FF384, 0.1)*$J$11))/($B$13+$C$13+$F$13)</f>
        <v>0</v>
      </c>
      <c r="DJ384">
        <f>($B$13*$K$11+$C$13*$K$11+$F$13*((FE384+EW384)/MAX(FE384+EW384+FF384, 0.1)*$P$11+FF384/MAX(FE384+EW384+FF384, 0.1)*$Q$11))/($B$13+$C$13+$F$13)</f>
        <v>0</v>
      </c>
      <c r="DK384">
        <v>2.18</v>
      </c>
      <c r="DL384">
        <v>0.5</v>
      </c>
      <c r="DM384" t="s">
        <v>430</v>
      </c>
      <c r="DN384">
        <v>2</v>
      </c>
      <c r="DO384" t="b">
        <v>1</v>
      </c>
      <c r="DP384">
        <v>1679516065.214286</v>
      </c>
      <c r="DQ384">
        <v>1229.421785714286</v>
      </c>
      <c r="DR384">
        <v>1259.72</v>
      </c>
      <c r="DS384">
        <v>24.01790714285714</v>
      </c>
      <c r="DT384">
        <v>23.80215357142857</v>
      </c>
      <c r="DU384">
        <v>1230.432857142857</v>
      </c>
      <c r="DV384">
        <v>23.72568214285714</v>
      </c>
      <c r="DW384">
        <v>499.9675714285715</v>
      </c>
      <c r="DX384">
        <v>89.84085000000002</v>
      </c>
      <c r="DY384">
        <v>0.09999817142857141</v>
      </c>
      <c r="DZ384">
        <v>26.35228214285715</v>
      </c>
      <c r="EA384">
        <v>27.48933214285715</v>
      </c>
      <c r="EB384">
        <v>999.9000000000002</v>
      </c>
      <c r="EC384">
        <v>0</v>
      </c>
      <c r="ED384">
        <v>0</v>
      </c>
      <c r="EE384">
        <v>9987.588571428571</v>
      </c>
      <c r="EF384">
        <v>0</v>
      </c>
      <c r="EG384">
        <v>12.47854642857143</v>
      </c>
      <c r="EH384">
        <v>-30.29747857142857</v>
      </c>
      <c r="EI384">
        <v>1259.675714285715</v>
      </c>
      <c r="EJ384">
        <v>1290.435</v>
      </c>
      <c r="EK384">
        <v>0.2157432857142857</v>
      </c>
      <c r="EL384">
        <v>1259.72</v>
      </c>
      <c r="EM384">
        <v>23.80215357142857</v>
      </c>
      <c r="EN384">
        <v>2.157788571428571</v>
      </c>
      <c r="EO384">
        <v>2.138405714285715</v>
      </c>
      <c r="EP384">
        <v>18.652325</v>
      </c>
      <c r="EQ384">
        <v>18.50818571428571</v>
      </c>
      <c r="ER384">
        <v>1999.996428571428</v>
      </c>
      <c r="ES384">
        <v>0.9799996071428569</v>
      </c>
      <c r="ET384">
        <v>0.02000068571428572</v>
      </c>
      <c r="EU384">
        <v>0</v>
      </c>
      <c r="EV384">
        <v>190.3516071428571</v>
      </c>
      <c r="EW384">
        <v>5.00078</v>
      </c>
      <c r="EX384">
        <v>3768.813928571429</v>
      </c>
      <c r="EY384">
        <v>16379.59285714286</v>
      </c>
      <c r="EZ384">
        <v>37.87917857142857</v>
      </c>
      <c r="FA384">
        <v>38.82999999999999</v>
      </c>
      <c r="FB384">
        <v>38.71182142857142</v>
      </c>
      <c r="FC384">
        <v>38.19167857142857</v>
      </c>
      <c r="FD384">
        <v>39.16728571428572</v>
      </c>
      <c r="FE384">
        <v>1955.096428571429</v>
      </c>
      <c r="FF384">
        <v>39.9</v>
      </c>
      <c r="FG384">
        <v>0</v>
      </c>
      <c r="FH384">
        <v>1679516055.4</v>
      </c>
      <c r="FI384">
        <v>0</v>
      </c>
      <c r="FJ384">
        <v>190.3229615384615</v>
      </c>
      <c r="FK384">
        <v>0.1370598201161876</v>
      </c>
      <c r="FL384">
        <v>-1.741538455777202</v>
      </c>
      <c r="FM384">
        <v>3768.805384615385</v>
      </c>
      <c r="FN384">
        <v>15</v>
      </c>
      <c r="FO384">
        <v>0</v>
      </c>
      <c r="FP384" t="s">
        <v>431</v>
      </c>
      <c r="FQ384">
        <v>1679456443.1</v>
      </c>
      <c r="FR384">
        <v>1679456433.1</v>
      </c>
      <c r="FS384">
        <v>0</v>
      </c>
      <c r="FT384">
        <v>-0.109</v>
      </c>
      <c r="FU384">
        <v>0.019</v>
      </c>
      <c r="FV384">
        <v>-0.823</v>
      </c>
      <c r="FW384">
        <v>0.271</v>
      </c>
      <c r="FX384">
        <v>420</v>
      </c>
      <c r="FY384">
        <v>24</v>
      </c>
      <c r="FZ384">
        <v>0.71</v>
      </c>
      <c r="GA384">
        <v>0.25</v>
      </c>
      <c r="GB384">
        <v>-30.31847317073171</v>
      </c>
      <c r="GC384">
        <v>-0.08893797909406381</v>
      </c>
      <c r="GD384">
        <v>0.1016411094678179</v>
      </c>
      <c r="GE384">
        <v>1</v>
      </c>
      <c r="GF384">
        <v>0.2174115853658537</v>
      </c>
      <c r="GG384">
        <v>-0.04049742857142859</v>
      </c>
      <c r="GH384">
        <v>0.004170047095573147</v>
      </c>
      <c r="GI384">
        <v>1</v>
      </c>
      <c r="GJ384">
        <v>2</v>
      </c>
      <c r="GK384">
        <v>2</v>
      </c>
      <c r="GL384" t="s">
        <v>476</v>
      </c>
      <c r="GM384">
        <v>3.10464</v>
      </c>
      <c r="GN384">
        <v>2.73554</v>
      </c>
      <c r="GO384">
        <v>0.185584</v>
      </c>
      <c r="GP384">
        <v>0.188359</v>
      </c>
      <c r="GQ384">
        <v>0.108133</v>
      </c>
      <c r="GR384">
        <v>0.108816</v>
      </c>
      <c r="GS384">
        <v>21001.6</v>
      </c>
      <c r="GT384">
        <v>20665</v>
      </c>
      <c r="GU384">
        <v>26321.1</v>
      </c>
      <c r="GV384">
        <v>25784.2</v>
      </c>
      <c r="GW384">
        <v>37684.2</v>
      </c>
      <c r="GX384">
        <v>35065.4</v>
      </c>
      <c r="GY384">
        <v>46056.2</v>
      </c>
      <c r="GZ384">
        <v>42579.6</v>
      </c>
      <c r="HA384">
        <v>1.92977</v>
      </c>
      <c r="HB384">
        <v>1.9804</v>
      </c>
      <c r="HC384">
        <v>0.134751</v>
      </c>
      <c r="HD384">
        <v>0</v>
      </c>
      <c r="HE384">
        <v>25.282</v>
      </c>
      <c r="HF384">
        <v>999.9</v>
      </c>
      <c r="HG384">
        <v>54.4</v>
      </c>
      <c r="HH384">
        <v>29.3</v>
      </c>
      <c r="HI384">
        <v>24.7777</v>
      </c>
      <c r="HJ384">
        <v>60.8571</v>
      </c>
      <c r="HK384">
        <v>25.4647</v>
      </c>
      <c r="HL384">
        <v>1</v>
      </c>
      <c r="HM384">
        <v>-0.173458</v>
      </c>
      <c r="HN384">
        <v>-0.104278</v>
      </c>
      <c r="HO384">
        <v>20.2751</v>
      </c>
      <c r="HP384">
        <v>5.21594</v>
      </c>
      <c r="HQ384">
        <v>11.9767</v>
      </c>
      <c r="HR384">
        <v>4.96475</v>
      </c>
      <c r="HS384">
        <v>3.27387</v>
      </c>
      <c r="HT384">
        <v>9999</v>
      </c>
      <c r="HU384">
        <v>9999</v>
      </c>
      <c r="HV384">
        <v>9999</v>
      </c>
      <c r="HW384">
        <v>937.7</v>
      </c>
      <c r="HX384">
        <v>1.86417</v>
      </c>
      <c r="HY384">
        <v>1.86014</v>
      </c>
      <c r="HZ384">
        <v>1.85836</v>
      </c>
      <c r="IA384">
        <v>1.85989</v>
      </c>
      <c r="IB384">
        <v>1.85989</v>
      </c>
      <c r="IC384">
        <v>1.85825</v>
      </c>
      <c r="ID384">
        <v>1.85732</v>
      </c>
      <c r="IE384">
        <v>1.85236</v>
      </c>
      <c r="IF384">
        <v>0</v>
      </c>
      <c r="IG384">
        <v>0</v>
      </c>
      <c r="IH384">
        <v>0</v>
      </c>
      <c r="II384">
        <v>0</v>
      </c>
      <c r="IJ384" t="s">
        <v>433</v>
      </c>
      <c r="IK384" t="s">
        <v>434</v>
      </c>
      <c r="IL384" t="s">
        <v>435</v>
      </c>
      <c r="IM384" t="s">
        <v>435</v>
      </c>
      <c r="IN384" t="s">
        <v>435</v>
      </c>
      <c r="IO384" t="s">
        <v>435</v>
      </c>
      <c r="IP384">
        <v>0</v>
      </c>
      <c r="IQ384">
        <v>100</v>
      </c>
      <c r="IR384">
        <v>100</v>
      </c>
      <c r="IS384">
        <v>-1.03</v>
      </c>
      <c r="IT384">
        <v>0.292</v>
      </c>
      <c r="IU384">
        <v>-0.3228139330668147</v>
      </c>
      <c r="IV384">
        <v>-0.001399286051689175</v>
      </c>
      <c r="IW384">
        <v>1.297619083215453E-06</v>
      </c>
      <c r="IX384">
        <v>-4.997941095464379E-10</v>
      </c>
      <c r="IY384">
        <v>-0.005634625857734406</v>
      </c>
      <c r="IZ384">
        <v>-0.003512179546530375</v>
      </c>
      <c r="JA384">
        <v>0.0008073039280847738</v>
      </c>
      <c r="JB384">
        <v>-5.485301315548657E-06</v>
      </c>
      <c r="JC384">
        <v>2</v>
      </c>
      <c r="JD384">
        <v>1997</v>
      </c>
      <c r="JE384">
        <v>1</v>
      </c>
      <c r="JF384">
        <v>25</v>
      </c>
      <c r="JG384">
        <v>993.8</v>
      </c>
      <c r="JH384">
        <v>994</v>
      </c>
      <c r="JI384">
        <v>2.85889</v>
      </c>
      <c r="JJ384">
        <v>2.6062</v>
      </c>
      <c r="JK384">
        <v>1.49658</v>
      </c>
      <c r="JL384">
        <v>2.39258</v>
      </c>
      <c r="JM384">
        <v>1.54907</v>
      </c>
      <c r="JN384">
        <v>2.40234</v>
      </c>
      <c r="JO384">
        <v>34.5092</v>
      </c>
      <c r="JP384">
        <v>24.2013</v>
      </c>
      <c r="JQ384">
        <v>18</v>
      </c>
      <c r="JR384">
        <v>488.561</v>
      </c>
      <c r="JS384">
        <v>534.022</v>
      </c>
      <c r="JT384">
        <v>24.931</v>
      </c>
      <c r="JU384">
        <v>25.16</v>
      </c>
      <c r="JV384">
        <v>30.0001</v>
      </c>
      <c r="JW384">
        <v>25.2755</v>
      </c>
      <c r="JX384">
        <v>25.2344</v>
      </c>
      <c r="JY384">
        <v>57.4825</v>
      </c>
      <c r="JZ384">
        <v>0</v>
      </c>
      <c r="KA384">
        <v>100</v>
      </c>
      <c r="KB384">
        <v>24.9381</v>
      </c>
      <c r="KC384">
        <v>1308.99</v>
      </c>
      <c r="KD384">
        <v>24.2935</v>
      </c>
      <c r="KE384">
        <v>100.623</v>
      </c>
      <c r="KF384">
        <v>101.018</v>
      </c>
    </row>
    <row r="385" spans="1:292">
      <c r="A385">
        <v>367</v>
      </c>
      <c r="B385">
        <v>1679516078</v>
      </c>
      <c r="C385">
        <v>7490.5</v>
      </c>
      <c r="D385" t="s">
        <v>1168</v>
      </c>
      <c r="E385" t="s">
        <v>1169</v>
      </c>
      <c r="F385">
        <v>5</v>
      </c>
      <c r="G385" t="s">
        <v>821</v>
      </c>
      <c r="H385">
        <v>1679516070.5</v>
      </c>
      <c r="I385">
        <f>(J385)/1000</f>
        <v>0</v>
      </c>
      <c r="J385">
        <f>IF(DO385, AM385, AG385)</f>
        <v>0</v>
      </c>
      <c r="K385">
        <f>IF(DO385, AH385, AF385)</f>
        <v>0</v>
      </c>
      <c r="L385">
        <f>DQ385 - IF(AT385&gt;1, K385*DK385*100.0/(AV385*EE385), 0)</f>
        <v>0</v>
      </c>
      <c r="M385">
        <f>((S385-I385/2)*L385-K385)/(S385+I385/2)</f>
        <v>0</v>
      </c>
      <c r="N385">
        <f>M385*(DX385+DY385)/1000.0</f>
        <v>0</v>
      </c>
      <c r="O385">
        <f>(DQ385 - IF(AT385&gt;1, K385*DK385*100.0/(AV385*EE385), 0))*(DX385+DY385)/1000.0</f>
        <v>0</v>
      </c>
      <c r="P385">
        <f>2.0/((1/R385-1/Q385)+SIGN(R385)*SQRT((1/R385-1/Q385)*(1/R385-1/Q385) + 4*DL385/((DL385+1)*(DL385+1))*(2*1/R385*1/Q385-1/Q385*1/Q385)))</f>
        <v>0</v>
      </c>
      <c r="Q385">
        <f>IF(LEFT(DM385,1)&lt;&gt;"0",IF(LEFT(DM385,1)="1",3.0,DN385),$D$5+$E$5*(EE385*DX385/($K$5*1000))+$F$5*(EE385*DX385/($K$5*1000))*MAX(MIN(DK385,$J$5),$I$5)*MAX(MIN(DK385,$J$5),$I$5)+$G$5*MAX(MIN(DK385,$J$5),$I$5)*(EE385*DX385/($K$5*1000))+$H$5*(EE385*DX385/($K$5*1000))*(EE385*DX385/($K$5*1000)))</f>
        <v>0</v>
      </c>
      <c r="R385">
        <f>I385*(1000-(1000*0.61365*exp(17.502*V385/(240.97+V385))/(DX385+DY385)+DS385)/2)/(1000*0.61365*exp(17.502*V385/(240.97+V385))/(DX385+DY385)-DS385)</f>
        <v>0</v>
      </c>
      <c r="S385">
        <f>1/((DL385+1)/(P385/1.6)+1/(Q385/1.37)) + DL385/((DL385+1)/(P385/1.6) + DL385/(Q385/1.37))</f>
        <v>0</v>
      </c>
      <c r="T385">
        <f>(DG385*DJ385)</f>
        <v>0</v>
      </c>
      <c r="U385">
        <f>(DZ385+(T385+2*0.95*5.67E-8*(((DZ385+$B$9)+273)^4-(DZ385+273)^4)-44100*I385)/(1.84*29.3*Q385+8*0.95*5.67E-8*(DZ385+273)^3))</f>
        <v>0</v>
      </c>
      <c r="V385">
        <f>($C$9*EA385+$D$9*EB385+$E$9*U385)</f>
        <v>0</v>
      </c>
      <c r="W385">
        <f>0.61365*exp(17.502*V385/(240.97+V385))</f>
        <v>0</v>
      </c>
      <c r="X385">
        <f>(Y385/Z385*100)</f>
        <v>0</v>
      </c>
      <c r="Y385">
        <f>DS385*(DX385+DY385)/1000</f>
        <v>0</v>
      </c>
      <c r="Z385">
        <f>0.61365*exp(17.502*DZ385/(240.97+DZ385))</f>
        <v>0</v>
      </c>
      <c r="AA385">
        <f>(W385-DS385*(DX385+DY385)/1000)</f>
        <v>0</v>
      </c>
      <c r="AB385">
        <f>(-I385*44100)</f>
        <v>0</v>
      </c>
      <c r="AC385">
        <f>2*29.3*Q385*0.92*(DZ385-V385)</f>
        <v>0</v>
      </c>
      <c r="AD385">
        <f>2*0.95*5.67E-8*(((DZ385+$B$9)+273)^4-(V385+273)^4)</f>
        <v>0</v>
      </c>
      <c r="AE385">
        <f>T385+AD385+AB385+AC385</f>
        <v>0</v>
      </c>
      <c r="AF385">
        <f>DW385*AT385*(DR385-DQ385*(1000-AT385*DT385)/(1000-AT385*DS385))/(100*DK385)</f>
        <v>0</v>
      </c>
      <c r="AG385">
        <f>1000*DW385*AT385*(DS385-DT385)/(100*DK385*(1000-AT385*DS385))</f>
        <v>0</v>
      </c>
      <c r="AH385">
        <f>(AI385 - AJ385 - DX385*1E3/(8.314*(DZ385+273.15)) * AL385/DW385 * AK385) * DW385/(100*DK385) * (1000 - DT385)/1000</f>
        <v>0</v>
      </c>
      <c r="AI385">
        <v>1323.447004658944</v>
      </c>
      <c r="AJ385">
        <v>1301.906363636363</v>
      </c>
      <c r="AK385">
        <v>3.456440605191409</v>
      </c>
      <c r="AL385">
        <v>67.30913549146528</v>
      </c>
      <c r="AM385">
        <f>(AO385 - AN385 + DX385*1E3/(8.314*(DZ385+273.15)) * AQ385/DW385 * AP385) * DW385/(100*DK385) * 1000/(1000 - AO385)</f>
        <v>0</v>
      </c>
      <c r="AN385">
        <v>23.79518386845992</v>
      </c>
      <c r="AO385">
        <v>24.0059696969697</v>
      </c>
      <c r="AP385">
        <v>-2.478298073728716E-06</v>
      </c>
      <c r="AQ385">
        <v>94.11788988098148</v>
      </c>
      <c r="AR385">
        <v>0</v>
      </c>
      <c r="AS385">
        <v>0</v>
      </c>
      <c r="AT385">
        <f>IF(AR385*$H$15&gt;=AV385,1.0,(AV385/(AV385-AR385*$H$15)))</f>
        <v>0</v>
      </c>
      <c r="AU385">
        <f>(AT385-1)*100</f>
        <v>0</v>
      </c>
      <c r="AV385">
        <f>MAX(0,($B$15+$C$15*EE385)/(1+$D$15*EE385)*DX385/(DZ385+273)*$E$15)</f>
        <v>0</v>
      </c>
      <c r="AW385" t="s">
        <v>429</v>
      </c>
      <c r="AX385" t="s">
        <v>429</v>
      </c>
      <c r="AY385">
        <v>0</v>
      </c>
      <c r="AZ385">
        <v>0</v>
      </c>
      <c r="BA385">
        <f>1-AY385/AZ385</f>
        <v>0</v>
      </c>
      <c r="BB385">
        <v>0</v>
      </c>
      <c r="BC385" t="s">
        <v>429</v>
      </c>
      <c r="BD385" t="s">
        <v>429</v>
      </c>
      <c r="BE385">
        <v>0</v>
      </c>
      <c r="BF385">
        <v>0</v>
      </c>
      <c r="BG385">
        <f>1-BE385/BF385</f>
        <v>0</v>
      </c>
      <c r="BH385">
        <v>0.5</v>
      </c>
      <c r="BI385">
        <f>DH385</f>
        <v>0</v>
      </c>
      <c r="BJ385">
        <f>K385</f>
        <v>0</v>
      </c>
      <c r="BK385">
        <f>BG385*BH385*BI385</f>
        <v>0</v>
      </c>
      <c r="BL385">
        <f>(BJ385-BB385)/BI385</f>
        <v>0</v>
      </c>
      <c r="BM385">
        <f>(AZ385-BF385)/BF385</f>
        <v>0</v>
      </c>
      <c r="BN385">
        <f>AY385/(BA385+AY385/BF385)</f>
        <v>0</v>
      </c>
      <c r="BO385" t="s">
        <v>429</v>
      </c>
      <c r="BP385">
        <v>0</v>
      </c>
      <c r="BQ385">
        <f>IF(BP385&lt;&gt;0, BP385, BN385)</f>
        <v>0</v>
      </c>
      <c r="BR385">
        <f>1-BQ385/BF385</f>
        <v>0</v>
      </c>
      <c r="BS385">
        <f>(BF385-BE385)/(BF385-BQ385)</f>
        <v>0</v>
      </c>
      <c r="BT385">
        <f>(AZ385-BF385)/(AZ385-BQ385)</f>
        <v>0</v>
      </c>
      <c r="BU385">
        <f>(BF385-BE385)/(BF385-AY385)</f>
        <v>0</v>
      </c>
      <c r="BV385">
        <f>(AZ385-BF385)/(AZ385-AY385)</f>
        <v>0</v>
      </c>
      <c r="BW385">
        <f>(BS385*BQ385/BE385)</f>
        <v>0</v>
      </c>
      <c r="BX385">
        <f>(1-BW385)</f>
        <v>0</v>
      </c>
      <c r="DG385">
        <f>$B$13*EF385+$C$13*EG385+$F$13*ER385*(1-EU385)</f>
        <v>0</v>
      </c>
      <c r="DH385">
        <f>DG385*DI385</f>
        <v>0</v>
      </c>
      <c r="DI385">
        <f>($B$13*$D$11+$C$13*$D$11+$F$13*((FE385+EW385)/MAX(FE385+EW385+FF385, 0.1)*$I$11+FF385/MAX(FE385+EW385+FF385, 0.1)*$J$11))/($B$13+$C$13+$F$13)</f>
        <v>0</v>
      </c>
      <c r="DJ385">
        <f>($B$13*$K$11+$C$13*$K$11+$F$13*((FE385+EW385)/MAX(FE385+EW385+FF385, 0.1)*$P$11+FF385/MAX(FE385+EW385+FF385, 0.1)*$Q$11))/($B$13+$C$13+$F$13)</f>
        <v>0</v>
      </c>
      <c r="DK385">
        <v>2.18</v>
      </c>
      <c r="DL385">
        <v>0.5</v>
      </c>
      <c r="DM385" t="s">
        <v>430</v>
      </c>
      <c r="DN385">
        <v>2</v>
      </c>
      <c r="DO385" t="b">
        <v>1</v>
      </c>
      <c r="DP385">
        <v>1679516070.5</v>
      </c>
      <c r="DQ385">
        <v>1247.144444444444</v>
      </c>
      <c r="DR385">
        <v>1277.499259259259</v>
      </c>
      <c r="DS385">
        <v>24.0119</v>
      </c>
      <c r="DT385">
        <v>23.79906666666667</v>
      </c>
      <c r="DU385">
        <v>1248.164444444445</v>
      </c>
      <c r="DV385">
        <v>23.71983333333333</v>
      </c>
      <c r="DW385">
        <v>499.978962962963</v>
      </c>
      <c r="DX385">
        <v>89.84212222222222</v>
      </c>
      <c r="DY385">
        <v>0.09998017777777778</v>
      </c>
      <c r="DZ385">
        <v>26.34907037037037</v>
      </c>
      <c r="EA385">
        <v>27.49092592592593</v>
      </c>
      <c r="EB385">
        <v>999.9000000000001</v>
      </c>
      <c r="EC385">
        <v>0</v>
      </c>
      <c r="ED385">
        <v>0</v>
      </c>
      <c r="EE385">
        <v>9998.584814814814</v>
      </c>
      <c r="EF385">
        <v>0</v>
      </c>
      <c r="EG385">
        <v>12.48368148148148</v>
      </c>
      <c r="EH385">
        <v>-30.35391111111111</v>
      </c>
      <c r="EI385">
        <v>1277.827037037037</v>
      </c>
      <c r="EJ385">
        <v>1308.642592592593</v>
      </c>
      <c r="EK385">
        <v>0.2128252592592592</v>
      </c>
      <c r="EL385">
        <v>1277.499259259259</v>
      </c>
      <c r="EM385">
        <v>23.79906666666667</v>
      </c>
      <c r="EN385">
        <v>2.15728037037037</v>
      </c>
      <c r="EO385">
        <v>2.138158888888889</v>
      </c>
      <c r="EP385">
        <v>18.64855555555556</v>
      </c>
      <c r="EQ385">
        <v>18.50634814814815</v>
      </c>
      <c r="ER385">
        <v>1999.966666666667</v>
      </c>
      <c r="ES385">
        <v>0.9799992222222221</v>
      </c>
      <c r="ET385">
        <v>0.02000106666666667</v>
      </c>
      <c r="EU385">
        <v>0</v>
      </c>
      <c r="EV385">
        <v>190.3140740740741</v>
      </c>
      <c r="EW385">
        <v>5.00078</v>
      </c>
      <c r="EX385">
        <v>3768.521481481482</v>
      </c>
      <c r="EY385">
        <v>16379.34444444444</v>
      </c>
      <c r="EZ385">
        <v>37.85622222222222</v>
      </c>
      <c r="FA385">
        <v>38.819</v>
      </c>
      <c r="FB385">
        <v>38.72422222222222</v>
      </c>
      <c r="FC385">
        <v>38.17329629629629</v>
      </c>
      <c r="FD385">
        <v>39.15481481481481</v>
      </c>
      <c r="FE385">
        <v>1955.066666666667</v>
      </c>
      <c r="FF385">
        <v>39.9</v>
      </c>
      <c r="FG385">
        <v>0</v>
      </c>
      <c r="FH385">
        <v>1679516060.2</v>
      </c>
      <c r="FI385">
        <v>0</v>
      </c>
      <c r="FJ385">
        <v>190.3036923076923</v>
      </c>
      <c r="FK385">
        <v>0.4322734984663137</v>
      </c>
      <c r="FL385">
        <v>-2.398632449255745</v>
      </c>
      <c r="FM385">
        <v>3768.593846153846</v>
      </c>
      <c r="FN385">
        <v>15</v>
      </c>
      <c r="FO385">
        <v>0</v>
      </c>
      <c r="FP385" t="s">
        <v>431</v>
      </c>
      <c r="FQ385">
        <v>1679456443.1</v>
      </c>
      <c r="FR385">
        <v>1679456433.1</v>
      </c>
      <c r="FS385">
        <v>0</v>
      </c>
      <c r="FT385">
        <v>-0.109</v>
      </c>
      <c r="FU385">
        <v>0.019</v>
      </c>
      <c r="FV385">
        <v>-0.823</v>
      </c>
      <c r="FW385">
        <v>0.271</v>
      </c>
      <c r="FX385">
        <v>420</v>
      </c>
      <c r="FY385">
        <v>24</v>
      </c>
      <c r="FZ385">
        <v>0.71</v>
      </c>
      <c r="GA385">
        <v>0.25</v>
      </c>
      <c r="GB385">
        <v>-30.31360243902439</v>
      </c>
      <c r="GC385">
        <v>-0.6236195121951237</v>
      </c>
      <c r="GD385">
        <v>0.099787428915976</v>
      </c>
      <c r="GE385">
        <v>0</v>
      </c>
      <c r="GF385">
        <v>0.2154238048780488</v>
      </c>
      <c r="GG385">
        <v>-0.03507426480836216</v>
      </c>
      <c r="GH385">
        <v>0.003769930757075909</v>
      </c>
      <c r="GI385">
        <v>1</v>
      </c>
      <c r="GJ385">
        <v>1</v>
      </c>
      <c r="GK385">
        <v>2</v>
      </c>
      <c r="GL385" t="s">
        <v>432</v>
      </c>
      <c r="GM385">
        <v>3.10463</v>
      </c>
      <c r="GN385">
        <v>2.73538</v>
      </c>
      <c r="GO385">
        <v>0.187095</v>
      </c>
      <c r="GP385">
        <v>0.189844</v>
      </c>
      <c r="GQ385">
        <v>0.108119</v>
      </c>
      <c r="GR385">
        <v>0.108809</v>
      </c>
      <c r="GS385">
        <v>20962.6</v>
      </c>
      <c r="GT385">
        <v>20627.2</v>
      </c>
      <c r="GU385">
        <v>26321</v>
      </c>
      <c r="GV385">
        <v>25784.2</v>
      </c>
      <c r="GW385">
        <v>37685</v>
      </c>
      <c r="GX385">
        <v>35066</v>
      </c>
      <c r="GY385">
        <v>46056.2</v>
      </c>
      <c r="GZ385">
        <v>42579.8</v>
      </c>
      <c r="HA385">
        <v>1.92965</v>
      </c>
      <c r="HB385">
        <v>1.98048</v>
      </c>
      <c r="HC385">
        <v>0.134606</v>
      </c>
      <c r="HD385">
        <v>0</v>
      </c>
      <c r="HE385">
        <v>25.282</v>
      </c>
      <c r="HF385">
        <v>999.9</v>
      </c>
      <c r="HG385">
        <v>54.4</v>
      </c>
      <c r="HH385">
        <v>29.3</v>
      </c>
      <c r="HI385">
        <v>24.7798</v>
      </c>
      <c r="HJ385">
        <v>60.6571</v>
      </c>
      <c r="HK385">
        <v>25.4527</v>
      </c>
      <c r="HL385">
        <v>1</v>
      </c>
      <c r="HM385">
        <v>-0.173506</v>
      </c>
      <c r="HN385">
        <v>-0.116934</v>
      </c>
      <c r="HO385">
        <v>20.2753</v>
      </c>
      <c r="HP385">
        <v>5.21564</v>
      </c>
      <c r="HQ385">
        <v>11.9767</v>
      </c>
      <c r="HR385">
        <v>4.9646</v>
      </c>
      <c r="HS385">
        <v>3.27385</v>
      </c>
      <c r="HT385">
        <v>9999</v>
      </c>
      <c r="HU385">
        <v>9999</v>
      </c>
      <c r="HV385">
        <v>9999</v>
      </c>
      <c r="HW385">
        <v>937.7</v>
      </c>
      <c r="HX385">
        <v>1.86417</v>
      </c>
      <c r="HY385">
        <v>1.86011</v>
      </c>
      <c r="HZ385">
        <v>1.85835</v>
      </c>
      <c r="IA385">
        <v>1.85989</v>
      </c>
      <c r="IB385">
        <v>1.85989</v>
      </c>
      <c r="IC385">
        <v>1.85823</v>
      </c>
      <c r="ID385">
        <v>1.8573</v>
      </c>
      <c r="IE385">
        <v>1.85232</v>
      </c>
      <c r="IF385">
        <v>0</v>
      </c>
      <c r="IG385">
        <v>0</v>
      </c>
      <c r="IH385">
        <v>0</v>
      </c>
      <c r="II385">
        <v>0</v>
      </c>
      <c r="IJ385" t="s">
        <v>433</v>
      </c>
      <c r="IK385" t="s">
        <v>434</v>
      </c>
      <c r="IL385" t="s">
        <v>435</v>
      </c>
      <c r="IM385" t="s">
        <v>435</v>
      </c>
      <c r="IN385" t="s">
        <v>435</v>
      </c>
      <c r="IO385" t="s">
        <v>435</v>
      </c>
      <c r="IP385">
        <v>0</v>
      </c>
      <c r="IQ385">
        <v>100</v>
      </c>
      <c r="IR385">
        <v>100</v>
      </c>
      <c r="IS385">
        <v>-1.04</v>
      </c>
      <c r="IT385">
        <v>0.2919</v>
      </c>
      <c r="IU385">
        <v>-0.3228139330668147</v>
      </c>
      <c r="IV385">
        <v>-0.001399286051689175</v>
      </c>
      <c r="IW385">
        <v>1.297619083215453E-06</v>
      </c>
      <c r="IX385">
        <v>-4.997941095464379E-10</v>
      </c>
      <c r="IY385">
        <v>-0.005634625857734406</v>
      </c>
      <c r="IZ385">
        <v>-0.003512179546530375</v>
      </c>
      <c r="JA385">
        <v>0.0008073039280847738</v>
      </c>
      <c r="JB385">
        <v>-5.485301315548657E-06</v>
      </c>
      <c r="JC385">
        <v>2</v>
      </c>
      <c r="JD385">
        <v>1997</v>
      </c>
      <c r="JE385">
        <v>1</v>
      </c>
      <c r="JF385">
        <v>25</v>
      </c>
      <c r="JG385">
        <v>993.9</v>
      </c>
      <c r="JH385">
        <v>994.1</v>
      </c>
      <c r="JI385">
        <v>2.89062</v>
      </c>
      <c r="JJ385">
        <v>2.61475</v>
      </c>
      <c r="JK385">
        <v>1.49658</v>
      </c>
      <c r="JL385">
        <v>2.3938</v>
      </c>
      <c r="JM385">
        <v>1.54907</v>
      </c>
      <c r="JN385">
        <v>2.37915</v>
      </c>
      <c r="JO385">
        <v>34.5092</v>
      </c>
      <c r="JP385">
        <v>24.1926</v>
      </c>
      <c r="JQ385">
        <v>18</v>
      </c>
      <c r="JR385">
        <v>488.478</v>
      </c>
      <c r="JS385">
        <v>534.0549999999999</v>
      </c>
      <c r="JT385">
        <v>24.9386</v>
      </c>
      <c r="JU385">
        <v>25.1586</v>
      </c>
      <c r="JV385">
        <v>30.0001</v>
      </c>
      <c r="JW385">
        <v>25.2741</v>
      </c>
      <c r="JX385">
        <v>25.2324</v>
      </c>
      <c r="JY385">
        <v>58.0373</v>
      </c>
      <c r="JZ385">
        <v>0</v>
      </c>
      <c r="KA385">
        <v>100</v>
      </c>
      <c r="KB385">
        <v>24.9479</v>
      </c>
      <c r="KC385">
        <v>1322.37</v>
      </c>
      <c r="KD385">
        <v>24.2935</v>
      </c>
      <c r="KE385">
        <v>100.623</v>
      </c>
      <c r="KF385">
        <v>101.018</v>
      </c>
    </row>
    <row r="386" spans="1:292">
      <c r="A386">
        <v>368</v>
      </c>
      <c r="B386">
        <v>1679516083</v>
      </c>
      <c r="C386">
        <v>7495.5</v>
      </c>
      <c r="D386" t="s">
        <v>1170</v>
      </c>
      <c r="E386" t="s">
        <v>1171</v>
      </c>
      <c r="F386">
        <v>5</v>
      </c>
      <c r="G386" t="s">
        <v>821</v>
      </c>
      <c r="H386">
        <v>1679516075.214286</v>
      </c>
      <c r="I386">
        <f>(J386)/1000</f>
        <v>0</v>
      </c>
      <c r="J386">
        <f>IF(DO386, AM386, AG386)</f>
        <v>0</v>
      </c>
      <c r="K386">
        <f>IF(DO386, AH386, AF386)</f>
        <v>0</v>
      </c>
      <c r="L386">
        <f>DQ386 - IF(AT386&gt;1, K386*DK386*100.0/(AV386*EE386), 0)</f>
        <v>0</v>
      </c>
      <c r="M386">
        <f>((S386-I386/2)*L386-K386)/(S386+I386/2)</f>
        <v>0</v>
      </c>
      <c r="N386">
        <f>M386*(DX386+DY386)/1000.0</f>
        <v>0</v>
      </c>
      <c r="O386">
        <f>(DQ386 - IF(AT386&gt;1, K386*DK386*100.0/(AV386*EE386), 0))*(DX386+DY386)/1000.0</f>
        <v>0</v>
      </c>
      <c r="P386">
        <f>2.0/((1/R386-1/Q386)+SIGN(R386)*SQRT((1/R386-1/Q386)*(1/R386-1/Q386) + 4*DL386/((DL386+1)*(DL386+1))*(2*1/R386*1/Q386-1/Q386*1/Q386)))</f>
        <v>0</v>
      </c>
      <c r="Q386">
        <f>IF(LEFT(DM386,1)&lt;&gt;"0",IF(LEFT(DM386,1)="1",3.0,DN386),$D$5+$E$5*(EE386*DX386/($K$5*1000))+$F$5*(EE386*DX386/($K$5*1000))*MAX(MIN(DK386,$J$5),$I$5)*MAX(MIN(DK386,$J$5),$I$5)+$G$5*MAX(MIN(DK386,$J$5),$I$5)*(EE386*DX386/($K$5*1000))+$H$5*(EE386*DX386/($K$5*1000))*(EE386*DX386/($K$5*1000)))</f>
        <v>0</v>
      </c>
      <c r="R386">
        <f>I386*(1000-(1000*0.61365*exp(17.502*V386/(240.97+V386))/(DX386+DY386)+DS386)/2)/(1000*0.61365*exp(17.502*V386/(240.97+V386))/(DX386+DY386)-DS386)</f>
        <v>0</v>
      </c>
      <c r="S386">
        <f>1/((DL386+1)/(P386/1.6)+1/(Q386/1.37)) + DL386/((DL386+1)/(P386/1.6) + DL386/(Q386/1.37))</f>
        <v>0</v>
      </c>
      <c r="T386">
        <f>(DG386*DJ386)</f>
        <v>0</v>
      </c>
      <c r="U386">
        <f>(DZ386+(T386+2*0.95*5.67E-8*(((DZ386+$B$9)+273)^4-(DZ386+273)^4)-44100*I386)/(1.84*29.3*Q386+8*0.95*5.67E-8*(DZ386+273)^3))</f>
        <v>0</v>
      </c>
      <c r="V386">
        <f>($C$9*EA386+$D$9*EB386+$E$9*U386)</f>
        <v>0</v>
      </c>
      <c r="W386">
        <f>0.61365*exp(17.502*V386/(240.97+V386))</f>
        <v>0</v>
      </c>
      <c r="X386">
        <f>(Y386/Z386*100)</f>
        <v>0</v>
      </c>
      <c r="Y386">
        <f>DS386*(DX386+DY386)/1000</f>
        <v>0</v>
      </c>
      <c r="Z386">
        <f>0.61365*exp(17.502*DZ386/(240.97+DZ386))</f>
        <v>0</v>
      </c>
      <c r="AA386">
        <f>(W386-DS386*(DX386+DY386)/1000)</f>
        <v>0</v>
      </c>
      <c r="AB386">
        <f>(-I386*44100)</f>
        <v>0</v>
      </c>
      <c r="AC386">
        <f>2*29.3*Q386*0.92*(DZ386-V386)</f>
        <v>0</v>
      </c>
      <c r="AD386">
        <f>2*0.95*5.67E-8*(((DZ386+$B$9)+273)^4-(V386+273)^4)</f>
        <v>0</v>
      </c>
      <c r="AE386">
        <f>T386+AD386+AB386+AC386</f>
        <v>0</v>
      </c>
      <c r="AF386">
        <f>DW386*AT386*(DR386-DQ386*(1000-AT386*DT386)/(1000-AT386*DS386))/(100*DK386)</f>
        <v>0</v>
      </c>
      <c r="AG386">
        <f>1000*DW386*AT386*(DS386-DT386)/(100*DK386*(1000-AT386*DS386))</f>
        <v>0</v>
      </c>
      <c r="AH386">
        <f>(AI386 - AJ386 - DX386*1E3/(8.314*(DZ386+273.15)) * AL386/DW386 * AK386) * DW386/(100*DK386) * (1000 - DT386)/1000</f>
        <v>0</v>
      </c>
      <c r="AI386">
        <v>1340.560740521885</v>
      </c>
      <c r="AJ386">
        <v>1319.080909090909</v>
      </c>
      <c r="AK386">
        <v>3.441545562304829</v>
      </c>
      <c r="AL386">
        <v>67.30913549146528</v>
      </c>
      <c r="AM386">
        <f>(AO386 - AN386 + DX386*1E3/(8.314*(DZ386+273.15)) * AQ386/DW386 * AP386) * DW386/(100*DK386) * 1000/(1000 - AO386)</f>
        <v>0</v>
      </c>
      <c r="AN386">
        <v>23.79339404714029</v>
      </c>
      <c r="AO386">
        <v>24.0014515151515</v>
      </c>
      <c r="AP386">
        <v>-2.223068661052879E-06</v>
      </c>
      <c r="AQ386">
        <v>94.11788988098148</v>
      </c>
      <c r="AR386">
        <v>0</v>
      </c>
      <c r="AS386">
        <v>0</v>
      </c>
      <c r="AT386">
        <f>IF(AR386*$H$15&gt;=AV386,1.0,(AV386/(AV386-AR386*$H$15)))</f>
        <v>0</v>
      </c>
      <c r="AU386">
        <f>(AT386-1)*100</f>
        <v>0</v>
      </c>
      <c r="AV386">
        <f>MAX(0,($B$15+$C$15*EE386)/(1+$D$15*EE386)*DX386/(DZ386+273)*$E$15)</f>
        <v>0</v>
      </c>
      <c r="AW386" t="s">
        <v>429</v>
      </c>
      <c r="AX386" t="s">
        <v>429</v>
      </c>
      <c r="AY386">
        <v>0</v>
      </c>
      <c r="AZ386">
        <v>0</v>
      </c>
      <c r="BA386">
        <f>1-AY386/AZ386</f>
        <v>0</v>
      </c>
      <c r="BB386">
        <v>0</v>
      </c>
      <c r="BC386" t="s">
        <v>429</v>
      </c>
      <c r="BD386" t="s">
        <v>429</v>
      </c>
      <c r="BE386">
        <v>0</v>
      </c>
      <c r="BF386">
        <v>0</v>
      </c>
      <c r="BG386">
        <f>1-BE386/BF386</f>
        <v>0</v>
      </c>
      <c r="BH386">
        <v>0.5</v>
      </c>
      <c r="BI386">
        <f>DH386</f>
        <v>0</v>
      </c>
      <c r="BJ386">
        <f>K386</f>
        <v>0</v>
      </c>
      <c r="BK386">
        <f>BG386*BH386*BI386</f>
        <v>0</v>
      </c>
      <c r="BL386">
        <f>(BJ386-BB386)/BI386</f>
        <v>0</v>
      </c>
      <c r="BM386">
        <f>(AZ386-BF386)/BF386</f>
        <v>0</v>
      </c>
      <c r="BN386">
        <f>AY386/(BA386+AY386/BF386)</f>
        <v>0</v>
      </c>
      <c r="BO386" t="s">
        <v>429</v>
      </c>
      <c r="BP386">
        <v>0</v>
      </c>
      <c r="BQ386">
        <f>IF(BP386&lt;&gt;0, BP386, BN386)</f>
        <v>0</v>
      </c>
      <c r="BR386">
        <f>1-BQ386/BF386</f>
        <v>0</v>
      </c>
      <c r="BS386">
        <f>(BF386-BE386)/(BF386-BQ386)</f>
        <v>0</v>
      </c>
      <c r="BT386">
        <f>(AZ386-BF386)/(AZ386-BQ386)</f>
        <v>0</v>
      </c>
      <c r="BU386">
        <f>(BF386-BE386)/(BF386-AY386)</f>
        <v>0</v>
      </c>
      <c r="BV386">
        <f>(AZ386-BF386)/(AZ386-AY386)</f>
        <v>0</v>
      </c>
      <c r="BW386">
        <f>(BS386*BQ386/BE386)</f>
        <v>0</v>
      </c>
      <c r="BX386">
        <f>(1-BW386)</f>
        <v>0</v>
      </c>
      <c r="DG386">
        <f>$B$13*EF386+$C$13*EG386+$F$13*ER386*(1-EU386)</f>
        <v>0</v>
      </c>
      <c r="DH386">
        <f>DG386*DI386</f>
        <v>0</v>
      </c>
      <c r="DI386">
        <f>($B$13*$D$11+$C$13*$D$11+$F$13*((FE386+EW386)/MAX(FE386+EW386+FF386, 0.1)*$I$11+FF386/MAX(FE386+EW386+FF386, 0.1)*$J$11))/($B$13+$C$13+$F$13)</f>
        <v>0</v>
      </c>
      <c r="DJ386">
        <f>($B$13*$K$11+$C$13*$K$11+$F$13*((FE386+EW386)/MAX(FE386+EW386+FF386, 0.1)*$P$11+FF386/MAX(FE386+EW386+FF386, 0.1)*$Q$11))/($B$13+$C$13+$F$13)</f>
        <v>0</v>
      </c>
      <c r="DK386">
        <v>2.18</v>
      </c>
      <c r="DL386">
        <v>0.5</v>
      </c>
      <c r="DM386" t="s">
        <v>430</v>
      </c>
      <c r="DN386">
        <v>2</v>
      </c>
      <c r="DO386" t="b">
        <v>1</v>
      </c>
      <c r="DP386">
        <v>1679516075.214286</v>
      </c>
      <c r="DQ386">
        <v>1262.956071428571</v>
      </c>
      <c r="DR386">
        <v>1293.288571428571</v>
      </c>
      <c r="DS386">
        <v>24.00770357142857</v>
      </c>
      <c r="DT386">
        <v>23.79614285714286</v>
      </c>
      <c r="DU386">
        <v>1263.983928571429</v>
      </c>
      <c r="DV386">
        <v>23.71574285714286</v>
      </c>
      <c r="DW386">
        <v>499.9928571428572</v>
      </c>
      <c r="DX386">
        <v>89.8421892857143</v>
      </c>
      <c r="DY386">
        <v>0.09997062857142856</v>
      </c>
      <c r="DZ386">
        <v>26.34843214285715</v>
      </c>
      <c r="EA386">
        <v>27.49011071428572</v>
      </c>
      <c r="EB386">
        <v>999.9000000000002</v>
      </c>
      <c r="EC386">
        <v>0</v>
      </c>
      <c r="ED386">
        <v>0</v>
      </c>
      <c r="EE386">
        <v>10009.1725</v>
      </c>
      <c r="EF386">
        <v>0</v>
      </c>
      <c r="EG386">
        <v>12.48430357142857</v>
      </c>
      <c r="EH386">
        <v>-30.33152857142857</v>
      </c>
      <c r="EI386">
        <v>1294.022857142857</v>
      </c>
      <c r="EJ386">
        <v>1324.8125</v>
      </c>
      <c r="EK386">
        <v>0.2115548571428571</v>
      </c>
      <c r="EL386">
        <v>1293.288571428571</v>
      </c>
      <c r="EM386">
        <v>23.79614285714286</v>
      </c>
      <c r="EN386">
        <v>2.156905357142858</v>
      </c>
      <c r="EO386">
        <v>2.137898214285714</v>
      </c>
      <c r="EP386">
        <v>18.64576785714286</v>
      </c>
      <c r="EQ386">
        <v>18.50439642857143</v>
      </c>
      <c r="ER386">
        <v>1999.9625</v>
      </c>
      <c r="ES386">
        <v>0.9799990714285712</v>
      </c>
      <c r="ET386">
        <v>0.02000121428571429</v>
      </c>
      <c r="EU386">
        <v>0</v>
      </c>
      <c r="EV386">
        <v>190.3531071428571</v>
      </c>
      <c r="EW386">
        <v>5.00078</v>
      </c>
      <c r="EX386">
        <v>3768.258571428571</v>
      </c>
      <c r="EY386">
        <v>16379.31785714285</v>
      </c>
      <c r="EZ386">
        <v>37.82560714285714</v>
      </c>
      <c r="FA386">
        <v>38.79207142857143</v>
      </c>
      <c r="FB386">
        <v>38.67828571428571</v>
      </c>
      <c r="FC386">
        <v>38.15146428571428</v>
      </c>
      <c r="FD386">
        <v>39.12914285714285</v>
      </c>
      <c r="FE386">
        <v>1955.0625</v>
      </c>
      <c r="FF386">
        <v>39.9</v>
      </c>
      <c r="FG386">
        <v>0</v>
      </c>
      <c r="FH386">
        <v>1679516065.6</v>
      </c>
      <c r="FI386">
        <v>0</v>
      </c>
      <c r="FJ386">
        <v>190.32132</v>
      </c>
      <c r="FK386">
        <v>-0.2871538587874614</v>
      </c>
      <c r="FL386">
        <v>-5.046923047660412</v>
      </c>
      <c r="FM386">
        <v>3768.2628</v>
      </c>
      <c r="FN386">
        <v>15</v>
      </c>
      <c r="FO386">
        <v>0</v>
      </c>
      <c r="FP386" t="s">
        <v>431</v>
      </c>
      <c r="FQ386">
        <v>1679456443.1</v>
      </c>
      <c r="FR386">
        <v>1679456433.1</v>
      </c>
      <c r="FS386">
        <v>0</v>
      </c>
      <c r="FT386">
        <v>-0.109</v>
      </c>
      <c r="FU386">
        <v>0.019</v>
      </c>
      <c r="FV386">
        <v>-0.823</v>
      </c>
      <c r="FW386">
        <v>0.271</v>
      </c>
      <c r="FX386">
        <v>420</v>
      </c>
      <c r="FY386">
        <v>24</v>
      </c>
      <c r="FZ386">
        <v>0.71</v>
      </c>
      <c r="GA386">
        <v>0.25</v>
      </c>
      <c r="GB386">
        <v>-30.33081951219513</v>
      </c>
      <c r="GC386">
        <v>0.1914376306620682</v>
      </c>
      <c r="GD386">
        <v>0.08404445461172093</v>
      </c>
      <c r="GE386">
        <v>0</v>
      </c>
      <c r="GF386">
        <v>0.2124178780487805</v>
      </c>
      <c r="GG386">
        <v>-0.01576731010452962</v>
      </c>
      <c r="GH386">
        <v>0.001654600065082738</v>
      </c>
      <c r="GI386">
        <v>1</v>
      </c>
      <c r="GJ386">
        <v>1</v>
      </c>
      <c r="GK386">
        <v>2</v>
      </c>
      <c r="GL386" t="s">
        <v>432</v>
      </c>
      <c r="GM386">
        <v>3.10463</v>
      </c>
      <c r="GN386">
        <v>2.73554</v>
      </c>
      <c r="GO386">
        <v>0.188592</v>
      </c>
      <c r="GP386">
        <v>0.191309</v>
      </c>
      <c r="GQ386">
        <v>0.1081</v>
      </c>
      <c r="GR386">
        <v>0.108795</v>
      </c>
      <c r="GS386">
        <v>20924.2</v>
      </c>
      <c r="GT386">
        <v>20589.8</v>
      </c>
      <c r="GU386">
        <v>26321.2</v>
      </c>
      <c r="GV386">
        <v>25783.9</v>
      </c>
      <c r="GW386">
        <v>37686.1</v>
      </c>
      <c r="GX386">
        <v>35066.5</v>
      </c>
      <c r="GY386">
        <v>46056.3</v>
      </c>
      <c r="GZ386">
        <v>42579.5</v>
      </c>
      <c r="HA386">
        <v>1.92988</v>
      </c>
      <c r="HB386">
        <v>1.98085</v>
      </c>
      <c r="HC386">
        <v>0.135481</v>
      </c>
      <c r="HD386">
        <v>0</v>
      </c>
      <c r="HE386">
        <v>25.2838</v>
      </c>
      <c r="HF386">
        <v>999.9</v>
      </c>
      <c r="HG386">
        <v>54.4</v>
      </c>
      <c r="HH386">
        <v>29.3</v>
      </c>
      <c r="HI386">
        <v>24.78</v>
      </c>
      <c r="HJ386">
        <v>60.6671</v>
      </c>
      <c r="HK386">
        <v>25.2324</v>
      </c>
      <c r="HL386">
        <v>1</v>
      </c>
      <c r="HM386">
        <v>-0.173598</v>
      </c>
      <c r="HN386">
        <v>-0.127083</v>
      </c>
      <c r="HO386">
        <v>20.2753</v>
      </c>
      <c r="HP386">
        <v>5.21564</v>
      </c>
      <c r="HQ386">
        <v>11.9763</v>
      </c>
      <c r="HR386">
        <v>4.9646</v>
      </c>
      <c r="HS386">
        <v>3.27385</v>
      </c>
      <c r="HT386">
        <v>9999</v>
      </c>
      <c r="HU386">
        <v>9999</v>
      </c>
      <c r="HV386">
        <v>9999</v>
      </c>
      <c r="HW386">
        <v>937.7</v>
      </c>
      <c r="HX386">
        <v>1.86415</v>
      </c>
      <c r="HY386">
        <v>1.86012</v>
      </c>
      <c r="HZ386">
        <v>1.85835</v>
      </c>
      <c r="IA386">
        <v>1.85989</v>
      </c>
      <c r="IB386">
        <v>1.85989</v>
      </c>
      <c r="IC386">
        <v>1.85826</v>
      </c>
      <c r="ID386">
        <v>1.8573</v>
      </c>
      <c r="IE386">
        <v>1.85236</v>
      </c>
      <c r="IF386">
        <v>0</v>
      </c>
      <c r="IG386">
        <v>0</v>
      </c>
      <c r="IH386">
        <v>0</v>
      </c>
      <c r="II386">
        <v>0</v>
      </c>
      <c r="IJ386" t="s">
        <v>433</v>
      </c>
      <c r="IK386" t="s">
        <v>434</v>
      </c>
      <c r="IL386" t="s">
        <v>435</v>
      </c>
      <c r="IM386" t="s">
        <v>435</v>
      </c>
      <c r="IN386" t="s">
        <v>435</v>
      </c>
      <c r="IO386" t="s">
        <v>435</v>
      </c>
      <c r="IP386">
        <v>0</v>
      </c>
      <c r="IQ386">
        <v>100</v>
      </c>
      <c r="IR386">
        <v>100</v>
      </c>
      <c r="IS386">
        <v>-1.04</v>
      </c>
      <c r="IT386">
        <v>0.2918</v>
      </c>
      <c r="IU386">
        <v>-0.3228139330668147</v>
      </c>
      <c r="IV386">
        <v>-0.001399286051689175</v>
      </c>
      <c r="IW386">
        <v>1.297619083215453E-06</v>
      </c>
      <c r="IX386">
        <v>-4.997941095464379E-10</v>
      </c>
      <c r="IY386">
        <v>-0.005634625857734406</v>
      </c>
      <c r="IZ386">
        <v>-0.003512179546530375</v>
      </c>
      <c r="JA386">
        <v>0.0008073039280847738</v>
      </c>
      <c r="JB386">
        <v>-5.485301315548657E-06</v>
      </c>
      <c r="JC386">
        <v>2</v>
      </c>
      <c r="JD386">
        <v>1997</v>
      </c>
      <c r="JE386">
        <v>1</v>
      </c>
      <c r="JF386">
        <v>25</v>
      </c>
      <c r="JG386">
        <v>994</v>
      </c>
      <c r="JH386">
        <v>994.2</v>
      </c>
      <c r="JI386">
        <v>2.9187</v>
      </c>
      <c r="JJ386">
        <v>2.60742</v>
      </c>
      <c r="JK386">
        <v>1.49658</v>
      </c>
      <c r="JL386">
        <v>2.3938</v>
      </c>
      <c r="JM386">
        <v>1.54907</v>
      </c>
      <c r="JN386">
        <v>2.42798</v>
      </c>
      <c r="JO386">
        <v>34.5092</v>
      </c>
      <c r="JP386">
        <v>24.2013</v>
      </c>
      <c r="JQ386">
        <v>18</v>
      </c>
      <c r="JR386">
        <v>488.601</v>
      </c>
      <c r="JS386">
        <v>534.311</v>
      </c>
      <c r="JT386">
        <v>24.9477</v>
      </c>
      <c r="JU386">
        <v>25.1579</v>
      </c>
      <c r="JV386">
        <v>30</v>
      </c>
      <c r="JW386">
        <v>25.2734</v>
      </c>
      <c r="JX386">
        <v>25.2322</v>
      </c>
      <c r="JY386">
        <v>58.6603</v>
      </c>
      <c r="JZ386">
        <v>0</v>
      </c>
      <c r="KA386">
        <v>100</v>
      </c>
      <c r="KB386">
        <v>24.9522</v>
      </c>
      <c r="KC386">
        <v>1342.4</v>
      </c>
      <c r="KD386">
        <v>24.2935</v>
      </c>
      <c r="KE386">
        <v>100.624</v>
      </c>
      <c r="KF386">
        <v>101.017</v>
      </c>
    </row>
    <row r="387" spans="1:292">
      <c r="A387">
        <v>369</v>
      </c>
      <c r="B387">
        <v>1679516088</v>
      </c>
      <c r="C387">
        <v>7500.5</v>
      </c>
      <c r="D387" t="s">
        <v>1172</v>
      </c>
      <c r="E387" t="s">
        <v>1173</v>
      </c>
      <c r="F387">
        <v>5</v>
      </c>
      <c r="G387" t="s">
        <v>821</v>
      </c>
      <c r="H387">
        <v>1679516080.5</v>
      </c>
      <c r="I387">
        <f>(J387)/1000</f>
        <v>0</v>
      </c>
      <c r="J387">
        <f>IF(DO387, AM387, AG387)</f>
        <v>0</v>
      </c>
      <c r="K387">
        <f>IF(DO387, AH387, AF387)</f>
        <v>0</v>
      </c>
      <c r="L387">
        <f>DQ387 - IF(AT387&gt;1, K387*DK387*100.0/(AV387*EE387), 0)</f>
        <v>0</v>
      </c>
      <c r="M387">
        <f>((S387-I387/2)*L387-K387)/(S387+I387/2)</f>
        <v>0</v>
      </c>
      <c r="N387">
        <f>M387*(DX387+DY387)/1000.0</f>
        <v>0</v>
      </c>
      <c r="O387">
        <f>(DQ387 - IF(AT387&gt;1, K387*DK387*100.0/(AV387*EE387), 0))*(DX387+DY387)/1000.0</f>
        <v>0</v>
      </c>
      <c r="P387">
        <f>2.0/((1/R387-1/Q387)+SIGN(R387)*SQRT((1/R387-1/Q387)*(1/R387-1/Q387) + 4*DL387/((DL387+1)*(DL387+1))*(2*1/R387*1/Q387-1/Q387*1/Q387)))</f>
        <v>0</v>
      </c>
      <c r="Q387">
        <f>IF(LEFT(DM387,1)&lt;&gt;"0",IF(LEFT(DM387,1)="1",3.0,DN387),$D$5+$E$5*(EE387*DX387/($K$5*1000))+$F$5*(EE387*DX387/($K$5*1000))*MAX(MIN(DK387,$J$5),$I$5)*MAX(MIN(DK387,$J$5),$I$5)+$G$5*MAX(MIN(DK387,$J$5),$I$5)*(EE387*DX387/($K$5*1000))+$H$5*(EE387*DX387/($K$5*1000))*(EE387*DX387/($K$5*1000)))</f>
        <v>0</v>
      </c>
      <c r="R387">
        <f>I387*(1000-(1000*0.61365*exp(17.502*V387/(240.97+V387))/(DX387+DY387)+DS387)/2)/(1000*0.61365*exp(17.502*V387/(240.97+V387))/(DX387+DY387)-DS387)</f>
        <v>0</v>
      </c>
      <c r="S387">
        <f>1/((DL387+1)/(P387/1.6)+1/(Q387/1.37)) + DL387/((DL387+1)/(P387/1.6) + DL387/(Q387/1.37))</f>
        <v>0</v>
      </c>
      <c r="T387">
        <f>(DG387*DJ387)</f>
        <v>0</v>
      </c>
      <c r="U387">
        <f>(DZ387+(T387+2*0.95*5.67E-8*(((DZ387+$B$9)+273)^4-(DZ387+273)^4)-44100*I387)/(1.84*29.3*Q387+8*0.95*5.67E-8*(DZ387+273)^3))</f>
        <v>0</v>
      </c>
      <c r="V387">
        <f>($C$9*EA387+$D$9*EB387+$E$9*U387)</f>
        <v>0</v>
      </c>
      <c r="W387">
        <f>0.61365*exp(17.502*V387/(240.97+V387))</f>
        <v>0</v>
      </c>
      <c r="X387">
        <f>(Y387/Z387*100)</f>
        <v>0</v>
      </c>
      <c r="Y387">
        <f>DS387*(DX387+DY387)/1000</f>
        <v>0</v>
      </c>
      <c r="Z387">
        <f>0.61365*exp(17.502*DZ387/(240.97+DZ387))</f>
        <v>0</v>
      </c>
      <c r="AA387">
        <f>(W387-DS387*(DX387+DY387)/1000)</f>
        <v>0</v>
      </c>
      <c r="AB387">
        <f>(-I387*44100)</f>
        <v>0</v>
      </c>
      <c r="AC387">
        <f>2*29.3*Q387*0.92*(DZ387-V387)</f>
        <v>0</v>
      </c>
      <c r="AD387">
        <f>2*0.95*5.67E-8*(((DZ387+$B$9)+273)^4-(V387+273)^4)</f>
        <v>0</v>
      </c>
      <c r="AE387">
        <f>T387+AD387+AB387+AC387</f>
        <v>0</v>
      </c>
      <c r="AF387">
        <f>DW387*AT387*(DR387-DQ387*(1000-AT387*DT387)/(1000-AT387*DS387))/(100*DK387)</f>
        <v>0</v>
      </c>
      <c r="AG387">
        <f>1000*DW387*AT387*(DS387-DT387)/(100*DK387*(1000-AT387*DS387))</f>
        <v>0</v>
      </c>
      <c r="AH387">
        <f>(AI387 - AJ387 - DX387*1E3/(8.314*(DZ387+273.15)) * AL387/DW387 * AK387) * DW387/(100*DK387) * (1000 - DT387)/1000</f>
        <v>0</v>
      </c>
      <c r="AI387">
        <v>1357.780495251665</v>
      </c>
      <c r="AJ387">
        <v>1336.283939393939</v>
      </c>
      <c r="AK387">
        <v>3.431852360021171</v>
      </c>
      <c r="AL387">
        <v>67.30913549146528</v>
      </c>
      <c r="AM387">
        <f>(AO387 - AN387 + DX387*1E3/(8.314*(DZ387+273.15)) * AQ387/DW387 * AP387) * DW387/(100*DK387) * 1000/(1000 - AO387)</f>
        <v>0</v>
      </c>
      <c r="AN387">
        <v>23.79231060391428</v>
      </c>
      <c r="AO387">
        <v>23.99564606060607</v>
      </c>
      <c r="AP387">
        <v>-2.306756983167954E-06</v>
      </c>
      <c r="AQ387">
        <v>94.11788988098148</v>
      </c>
      <c r="AR387">
        <v>0</v>
      </c>
      <c r="AS387">
        <v>0</v>
      </c>
      <c r="AT387">
        <f>IF(AR387*$H$15&gt;=AV387,1.0,(AV387/(AV387-AR387*$H$15)))</f>
        <v>0</v>
      </c>
      <c r="AU387">
        <f>(AT387-1)*100</f>
        <v>0</v>
      </c>
      <c r="AV387">
        <f>MAX(0,($B$15+$C$15*EE387)/(1+$D$15*EE387)*DX387/(DZ387+273)*$E$15)</f>
        <v>0</v>
      </c>
      <c r="AW387" t="s">
        <v>429</v>
      </c>
      <c r="AX387" t="s">
        <v>429</v>
      </c>
      <c r="AY387">
        <v>0</v>
      </c>
      <c r="AZ387">
        <v>0</v>
      </c>
      <c r="BA387">
        <f>1-AY387/AZ387</f>
        <v>0</v>
      </c>
      <c r="BB387">
        <v>0</v>
      </c>
      <c r="BC387" t="s">
        <v>429</v>
      </c>
      <c r="BD387" t="s">
        <v>429</v>
      </c>
      <c r="BE387">
        <v>0</v>
      </c>
      <c r="BF387">
        <v>0</v>
      </c>
      <c r="BG387">
        <f>1-BE387/BF387</f>
        <v>0</v>
      </c>
      <c r="BH387">
        <v>0.5</v>
      </c>
      <c r="BI387">
        <f>DH387</f>
        <v>0</v>
      </c>
      <c r="BJ387">
        <f>K387</f>
        <v>0</v>
      </c>
      <c r="BK387">
        <f>BG387*BH387*BI387</f>
        <v>0</v>
      </c>
      <c r="BL387">
        <f>(BJ387-BB387)/BI387</f>
        <v>0</v>
      </c>
      <c r="BM387">
        <f>(AZ387-BF387)/BF387</f>
        <v>0</v>
      </c>
      <c r="BN387">
        <f>AY387/(BA387+AY387/BF387)</f>
        <v>0</v>
      </c>
      <c r="BO387" t="s">
        <v>429</v>
      </c>
      <c r="BP387">
        <v>0</v>
      </c>
      <c r="BQ387">
        <f>IF(BP387&lt;&gt;0, BP387, BN387)</f>
        <v>0</v>
      </c>
      <c r="BR387">
        <f>1-BQ387/BF387</f>
        <v>0</v>
      </c>
      <c r="BS387">
        <f>(BF387-BE387)/(BF387-BQ387)</f>
        <v>0</v>
      </c>
      <c r="BT387">
        <f>(AZ387-BF387)/(AZ387-BQ387)</f>
        <v>0</v>
      </c>
      <c r="BU387">
        <f>(BF387-BE387)/(BF387-AY387)</f>
        <v>0</v>
      </c>
      <c r="BV387">
        <f>(AZ387-BF387)/(AZ387-AY387)</f>
        <v>0</v>
      </c>
      <c r="BW387">
        <f>(BS387*BQ387/BE387)</f>
        <v>0</v>
      </c>
      <c r="BX387">
        <f>(1-BW387)</f>
        <v>0</v>
      </c>
      <c r="DG387">
        <f>$B$13*EF387+$C$13*EG387+$F$13*ER387*(1-EU387)</f>
        <v>0</v>
      </c>
      <c r="DH387">
        <f>DG387*DI387</f>
        <v>0</v>
      </c>
      <c r="DI387">
        <f>($B$13*$D$11+$C$13*$D$11+$F$13*((FE387+EW387)/MAX(FE387+EW387+FF387, 0.1)*$I$11+FF387/MAX(FE387+EW387+FF387, 0.1)*$J$11))/($B$13+$C$13+$F$13)</f>
        <v>0</v>
      </c>
      <c r="DJ387">
        <f>($B$13*$K$11+$C$13*$K$11+$F$13*((FE387+EW387)/MAX(FE387+EW387+FF387, 0.1)*$P$11+FF387/MAX(FE387+EW387+FF387, 0.1)*$Q$11))/($B$13+$C$13+$F$13)</f>
        <v>0</v>
      </c>
      <c r="DK387">
        <v>2.18</v>
      </c>
      <c r="DL387">
        <v>0.5</v>
      </c>
      <c r="DM387" t="s">
        <v>430</v>
      </c>
      <c r="DN387">
        <v>2</v>
      </c>
      <c r="DO387" t="b">
        <v>1</v>
      </c>
      <c r="DP387">
        <v>1679516080.5</v>
      </c>
      <c r="DQ387">
        <v>1280.704074074074</v>
      </c>
      <c r="DR387">
        <v>1310.978888888889</v>
      </c>
      <c r="DS387">
        <v>24.00296666666666</v>
      </c>
      <c r="DT387">
        <v>23.79339259259259</v>
      </c>
      <c r="DU387">
        <v>1281.740740740741</v>
      </c>
      <c r="DV387">
        <v>23.71112222222222</v>
      </c>
      <c r="DW387">
        <v>500.0073703703704</v>
      </c>
      <c r="DX387">
        <v>89.84053703703704</v>
      </c>
      <c r="DY387">
        <v>0.09992235925925926</v>
      </c>
      <c r="DZ387">
        <v>26.34765925925926</v>
      </c>
      <c r="EA387">
        <v>27.49638148148149</v>
      </c>
      <c r="EB387">
        <v>999.9000000000001</v>
      </c>
      <c r="EC387">
        <v>0</v>
      </c>
      <c r="ED387">
        <v>0</v>
      </c>
      <c r="EE387">
        <v>10028.26666666667</v>
      </c>
      <c r="EF387">
        <v>0</v>
      </c>
      <c r="EG387">
        <v>12.48695185185185</v>
      </c>
      <c r="EH387">
        <v>-30.27391481481482</v>
      </c>
      <c r="EI387">
        <v>1312.200370370371</v>
      </c>
      <c r="EJ387">
        <v>1342.930370370371</v>
      </c>
      <c r="EK387">
        <v>0.2095663333333333</v>
      </c>
      <c r="EL387">
        <v>1310.978888888889</v>
      </c>
      <c r="EM387">
        <v>23.79339259259259</v>
      </c>
      <c r="EN387">
        <v>2.15644</v>
      </c>
      <c r="EO387">
        <v>2.137611851851852</v>
      </c>
      <c r="EP387">
        <v>18.64232222222222</v>
      </c>
      <c r="EQ387">
        <v>18.50225925925926</v>
      </c>
      <c r="ER387">
        <v>1999.964814814815</v>
      </c>
      <c r="ES387">
        <v>0.9799989999999998</v>
      </c>
      <c r="ET387">
        <v>0.02000128148148148</v>
      </c>
      <c r="EU387">
        <v>0</v>
      </c>
      <c r="EV387">
        <v>190.318925925926</v>
      </c>
      <c r="EW387">
        <v>5.00078</v>
      </c>
      <c r="EX387">
        <v>3767.883703703704</v>
      </c>
      <c r="EY387">
        <v>16379.33333333333</v>
      </c>
      <c r="EZ387">
        <v>37.80981481481481</v>
      </c>
      <c r="FA387">
        <v>38.76833333333333</v>
      </c>
      <c r="FB387">
        <v>38.71503703703704</v>
      </c>
      <c r="FC387">
        <v>38.13170370370371</v>
      </c>
      <c r="FD387">
        <v>39.12</v>
      </c>
      <c r="FE387">
        <v>1955.064814814815</v>
      </c>
      <c r="FF387">
        <v>39.9</v>
      </c>
      <c r="FG387">
        <v>0</v>
      </c>
      <c r="FH387">
        <v>1679516070.4</v>
      </c>
      <c r="FI387">
        <v>0</v>
      </c>
      <c r="FJ387">
        <v>190.31144</v>
      </c>
      <c r="FK387">
        <v>0.2686922953782999</v>
      </c>
      <c r="FL387">
        <v>-4.842307649732682</v>
      </c>
      <c r="FM387">
        <v>3767.9356</v>
      </c>
      <c r="FN387">
        <v>15</v>
      </c>
      <c r="FO387">
        <v>0</v>
      </c>
      <c r="FP387" t="s">
        <v>431</v>
      </c>
      <c r="FQ387">
        <v>1679456443.1</v>
      </c>
      <c r="FR387">
        <v>1679456433.1</v>
      </c>
      <c r="FS387">
        <v>0</v>
      </c>
      <c r="FT387">
        <v>-0.109</v>
      </c>
      <c r="FU387">
        <v>0.019</v>
      </c>
      <c r="FV387">
        <v>-0.823</v>
      </c>
      <c r="FW387">
        <v>0.271</v>
      </c>
      <c r="FX387">
        <v>420</v>
      </c>
      <c r="FY387">
        <v>24</v>
      </c>
      <c r="FZ387">
        <v>0.71</v>
      </c>
      <c r="GA387">
        <v>0.25</v>
      </c>
      <c r="GB387">
        <v>-30.30346829268292</v>
      </c>
      <c r="GC387">
        <v>0.6115777003485191</v>
      </c>
      <c r="GD387">
        <v>0.09745276138705962</v>
      </c>
      <c r="GE387">
        <v>0</v>
      </c>
      <c r="GF387">
        <v>0.2104347073170733</v>
      </c>
      <c r="GG387">
        <v>-0.02160742160278777</v>
      </c>
      <c r="GH387">
        <v>0.00235902672411069</v>
      </c>
      <c r="GI387">
        <v>1</v>
      </c>
      <c r="GJ387">
        <v>1</v>
      </c>
      <c r="GK387">
        <v>2</v>
      </c>
      <c r="GL387" t="s">
        <v>432</v>
      </c>
      <c r="GM387">
        <v>3.10464</v>
      </c>
      <c r="GN387">
        <v>2.73583</v>
      </c>
      <c r="GO387">
        <v>0.190083</v>
      </c>
      <c r="GP387">
        <v>0.192782</v>
      </c>
      <c r="GQ387">
        <v>0.108086</v>
      </c>
      <c r="GR387">
        <v>0.108793</v>
      </c>
      <c r="GS387">
        <v>20885.8</v>
      </c>
      <c r="GT387">
        <v>20552.7</v>
      </c>
      <c r="GU387">
        <v>26321.1</v>
      </c>
      <c r="GV387">
        <v>25784.4</v>
      </c>
      <c r="GW387">
        <v>37686.7</v>
      </c>
      <c r="GX387">
        <v>35067</v>
      </c>
      <c r="GY387">
        <v>46056.1</v>
      </c>
      <c r="GZ387">
        <v>42579.9</v>
      </c>
      <c r="HA387">
        <v>1.92997</v>
      </c>
      <c r="HB387">
        <v>1.9806</v>
      </c>
      <c r="HC387">
        <v>0.135671</v>
      </c>
      <c r="HD387">
        <v>0</v>
      </c>
      <c r="HE387">
        <v>25.2871</v>
      </c>
      <c r="HF387">
        <v>999.9</v>
      </c>
      <c r="HG387">
        <v>54.4</v>
      </c>
      <c r="HH387">
        <v>29.3</v>
      </c>
      <c r="HI387">
        <v>24.7781</v>
      </c>
      <c r="HJ387">
        <v>60.5271</v>
      </c>
      <c r="HK387">
        <v>25.4768</v>
      </c>
      <c r="HL387">
        <v>1</v>
      </c>
      <c r="HM387">
        <v>-0.173613</v>
      </c>
      <c r="HN387">
        <v>-0.0984695</v>
      </c>
      <c r="HO387">
        <v>20.2751</v>
      </c>
      <c r="HP387">
        <v>5.21564</v>
      </c>
      <c r="HQ387">
        <v>11.9784</v>
      </c>
      <c r="HR387">
        <v>4.96475</v>
      </c>
      <c r="HS387">
        <v>3.27387</v>
      </c>
      <c r="HT387">
        <v>9999</v>
      </c>
      <c r="HU387">
        <v>9999</v>
      </c>
      <c r="HV387">
        <v>9999</v>
      </c>
      <c r="HW387">
        <v>937.7</v>
      </c>
      <c r="HX387">
        <v>1.86417</v>
      </c>
      <c r="HY387">
        <v>1.86011</v>
      </c>
      <c r="HZ387">
        <v>1.85835</v>
      </c>
      <c r="IA387">
        <v>1.85989</v>
      </c>
      <c r="IB387">
        <v>1.85989</v>
      </c>
      <c r="IC387">
        <v>1.85824</v>
      </c>
      <c r="ID387">
        <v>1.8573</v>
      </c>
      <c r="IE387">
        <v>1.85233</v>
      </c>
      <c r="IF387">
        <v>0</v>
      </c>
      <c r="IG387">
        <v>0</v>
      </c>
      <c r="IH387">
        <v>0</v>
      </c>
      <c r="II387">
        <v>0</v>
      </c>
      <c r="IJ387" t="s">
        <v>433</v>
      </c>
      <c r="IK387" t="s">
        <v>434</v>
      </c>
      <c r="IL387" t="s">
        <v>435</v>
      </c>
      <c r="IM387" t="s">
        <v>435</v>
      </c>
      <c r="IN387" t="s">
        <v>435</v>
      </c>
      <c r="IO387" t="s">
        <v>435</v>
      </c>
      <c r="IP387">
        <v>0</v>
      </c>
      <c r="IQ387">
        <v>100</v>
      </c>
      <c r="IR387">
        <v>100</v>
      </c>
      <c r="IS387">
        <v>-1.05</v>
      </c>
      <c r="IT387">
        <v>0.2916</v>
      </c>
      <c r="IU387">
        <v>-0.3228139330668147</v>
      </c>
      <c r="IV387">
        <v>-0.001399286051689175</v>
      </c>
      <c r="IW387">
        <v>1.297619083215453E-06</v>
      </c>
      <c r="IX387">
        <v>-4.997941095464379E-10</v>
      </c>
      <c r="IY387">
        <v>-0.005634625857734406</v>
      </c>
      <c r="IZ387">
        <v>-0.003512179546530375</v>
      </c>
      <c r="JA387">
        <v>0.0008073039280847738</v>
      </c>
      <c r="JB387">
        <v>-5.485301315548657E-06</v>
      </c>
      <c r="JC387">
        <v>2</v>
      </c>
      <c r="JD387">
        <v>1997</v>
      </c>
      <c r="JE387">
        <v>1</v>
      </c>
      <c r="JF387">
        <v>25</v>
      </c>
      <c r="JG387">
        <v>994.1</v>
      </c>
      <c r="JH387">
        <v>994.2</v>
      </c>
      <c r="JI387">
        <v>2.94922</v>
      </c>
      <c r="JJ387">
        <v>2.61475</v>
      </c>
      <c r="JK387">
        <v>1.49658</v>
      </c>
      <c r="JL387">
        <v>2.39258</v>
      </c>
      <c r="JM387">
        <v>1.54907</v>
      </c>
      <c r="JN387">
        <v>2.36206</v>
      </c>
      <c r="JO387">
        <v>34.5092</v>
      </c>
      <c r="JP387">
        <v>24.1926</v>
      </c>
      <c r="JQ387">
        <v>18</v>
      </c>
      <c r="JR387">
        <v>488.652</v>
      </c>
      <c r="JS387">
        <v>534.12</v>
      </c>
      <c r="JT387">
        <v>24.9536</v>
      </c>
      <c r="JU387">
        <v>25.1559</v>
      </c>
      <c r="JV387">
        <v>30</v>
      </c>
      <c r="JW387">
        <v>25.2725</v>
      </c>
      <c r="JX387">
        <v>25.2304</v>
      </c>
      <c r="JY387">
        <v>59.2133</v>
      </c>
      <c r="JZ387">
        <v>0</v>
      </c>
      <c r="KA387">
        <v>100</v>
      </c>
      <c r="KB387">
        <v>24.9339</v>
      </c>
      <c r="KC387">
        <v>1355.77</v>
      </c>
      <c r="KD387">
        <v>24.2935</v>
      </c>
      <c r="KE387">
        <v>100.623</v>
      </c>
      <c r="KF387">
        <v>101.018</v>
      </c>
    </row>
    <row r="388" spans="1:292">
      <c r="A388">
        <v>370</v>
      </c>
      <c r="B388">
        <v>1679516093</v>
      </c>
      <c r="C388">
        <v>7505.5</v>
      </c>
      <c r="D388" t="s">
        <v>1174</v>
      </c>
      <c r="E388" t="s">
        <v>1175</v>
      </c>
      <c r="F388">
        <v>5</v>
      </c>
      <c r="G388" t="s">
        <v>821</v>
      </c>
      <c r="H388">
        <v>1679516085.214286</v>
      </c>
      <c r="I388">
        <f>(J388)/1000</f>
        <v>0</v>
      </c>
      <c r="J388">
        <f>IF(DO388, AM388, AG388)</f>
        <v>0</v>
      </c>
      <c r="K388">
        <f>IF(DO388, AH388, AF388)</f>
        <v>0</v>
      </c>
      <c r="L388">
        <f>DQ388 - IF(AT388&gt;1, K388*DK388*100.0/(AV388*EE388), 0)</f>
        <v>0</v>
      </c>
      <c r="M388">
        <f>((S388-I388/2)*L388-K388)/(S388+I388/2)</f>
        <v>0</v>
      </c>
      <c r="N388">
        <f>M388*(DX388+DY388)/1000.0</f>
        <v>0</v>
      </c>
      <c r="O388">
        <f>(DQ388 - IF(AT388&gt;1, K388*DK388*100.0/(AV388*EE388), 0))*(DX388+DY388)/1000.0</f>
        <v>0</v>
      </c>
      <c r="P388">
        <f>2.0/((1/R388-1/Q388)+SIGN(R388)*SQRT((1/R388-1/Q388)*(1/R388-1/Q388) + 4*DL388/((DL388+1)*(DL388+1))*(2*1/R388*1/Q388-1/Q388*1/Q388)))</f>
        <v>0</v>
      </c>
      <c r="Q388">
        <f>IF(LEFT(DM388,1)&lt;&gt;"0",IF(LEFT(DM388,1)="1",3.0,DN388),$D$5+$E$5*(EE388*DX388/($K$5*1000))+$F$5*(EE388*DX388/($K$5*1000))*MAX(MIN(DK388,$J$5),$I$5)*MAX(MIN(DK388,$J$5),$I$5)+$G$5*MAX(MIN(DK388,$J$5),$I$5)*(EE388*DX388/($K$5*1000))+$H$5*(EE388*DX388/($K$5*1000))*(EE388*DX388/($K$5*1000)))</f>
        <v>0</v>
      </c>
      <c r="R388">
        <f>I388*(1000-(1000*0.61365*exp(17.502*V388/(240.97+V388))/(DX388+DY388)+DS388)/2)/(1000*0.61365*exp(17.502*V388/(240.97+V388))/(DX388+DY388)-DS388)</f>
        <v>0</v>
      </c>
      <c r="S388">
        <f>1/((DL388+1)/(P388/1.6)+1/(Q388/1.37)) + DL388/((DL388+1)/(P388/1.6) + DL388/(Q388/1.37))</f>
        <v>0</v>
      </c>
      <c r="T388">
        <f>(DG388*DJ388)</f>
        <v>0</v>
      </c>
      <c r="U388">
        <f>(DZ388+(T388+2*0.95*5.67E-8*(((DZ388+$B$9)+273)^4-(DZ388+273)^4)-44100*I388)/(1.84*29.3*Q388+8*0.95*5.67E-8*(DZ388+273)^3))</f>
        <v>0</v>
      </c>
      <c r="V388">
        <f>($C$9*EA388+$D$9*EB388+$E$9*U388)</f>
        <v>0</v>
      </c>
      <c r="W388">
        <f>0.61365*exp(17.502*V388/(240.97+V388))</f>
        <v>0</v>
      </c>
      <c r="X388">
        <f>(Y388/Z388*100)</f>
        <v>0</v>
      </c>
      <c r="Y388">
        <f>DS388*(DX388+DY388)/1000</f>
        <v>0</v>
      </c>
      <c r="Z388">
        <f>0.61365*exp(17.502*DZ388/(240.97+DZ388))</f>
        <v>0</v>
      </c>
      <c r="AA388">
        <f>(W388-DS388*(DX388+DY388)/1000)</f>
        <v>0</v>
      </c>
      <c r="AB388">
        <f>(-I388*44100)</f>
        <v>0</v>
      </c>
      <c r="AC388">
        <f>2*29.3*Q388*0.92*(DZ388-V388)</f>
        <v>0</v>
      </c>
      <c r="AD388">
        <f>2*0.95*5.67E-8*(((DZ388+$B$9)+273)^4-(V388+273)^4)</f>
        <v>0</v>
      </c>
      <c r="AE388">
        <f>T388+AD388+AB388+AC388</f>
        <v>0</v>
      </c>
      <c r="AF388">
        <f>DW388*AT388*(DR388-DQ388*(1000-AT388*DT388)/(1000-AT388*DS388))/(100*DK388)</f>
        <v>0</v>
      </c>
      <c r="AG388">
        <f>1000*DW388*AT388*(DS388-DT388)/(100*DK388*(1000-AT388*DS388))</f>
        <v>0</v>
      </c>
      <c r="AH388">
        <f>(AI388 - AJ388 - DX388*1E3/(8.314*(DZ388+273.15)) * AL388/DW388 * AK388) * DW388/(100*DK388) * (1000 - DT388)/1000</f>
        <v>0</v>
      </c>
      <c r="AI388">
        <v>1374.928433034279</v>
      </c>
      <c r="AJ388">
        <v>1353.345878787879</v>
      </c>
      <c r="AK388">
        <v>3.407313956635556</v>
      </c>
      <c r="AL388">
        <v>67.30913549146528</v>
      </c>
      <c r="AM388">
        <f>(AO388 - AN388 + DX388*1E3/(8.314*(DZ388+273.15)) * AQ388/DW388 * AP388) * DW388/(100*DK388) * 1000/(1000 - AO388)</f>
        <v>0</v>
      </c>
      <c r="AN388">
        <v>23.78941561969573</v>
      </c>
      <c r="AO388">
        <v>23.99147818181818</v>
      </c>
      <c r="AP388">
        <v>-1.672949355574966E-06</v>
      </c>
      <c r="AQ388">
        <v>94.11788988098148</v>
      </c>
      <c r="AR388">
        <v>0</v>
      </c>
      <c r="AS388">
        <v>0</v>
      </c>
      <c r="AT388">
        <f>IF(AR388*$H$15&gt;=AV388,1.0,(AV388/(AV388-AR388*$H$15)))</f>
        <v>0</v>
      </c>
      <c r="AU388">
        <f>(AT388-1)*100</f>
        <v>0</v>
      </c>
      <c r="AV388">
        <f>MAX(0,($B$15+$C$15*EE388)/(1+$D$15*EE388)*DX388/(DZ388+273)*$E$15)</f>
        <v>0</v>
      </c>
      <c r="AW388" t="s">
        <v>429</v>
      </c>
      <c r="AX388" t="s">
        <v>429</v>
      </c>
      <c r="AY388">
        <v>0</v>
      </c>
      <c r="AZ388">
        <v>0</v>
      </c>
      <c r="BA388">
        <f>1-AY388/AZ388</f>
        <v>0</v>
      </c>
      <c r="BB388">
        <v>0</v>
      </c>
      <c r="BC388" t="s">
        <v>429</v>
      </c>
      <c r="BD388" t="s">
        <v>429</v>
      </c>
      <c r="BE388">
        <v>0</v>
      </c>
      <c r="BF388">
        <v>0</v>
      </c>
      <c r="BG388">
        <f>1-BE388/BF388</f>
        <v>0</v>
      </c>
      <c r="BH388">
        <v>0.5</v>
      </c>
      <c r="BI388">
        <f>DH388</f>
        <v>0</v>
      </c>
      <c r="BJ388">
        <f>K388</f>
        <v>0</v>
      </c>
      <c r="BK388">
        <f>BG388*BH388*BI388</f>
        <v>0</v>
      </c>
      <c r="BL388">
        <f>(BJ388-BB388)/BI388</f>
        <v>0</v>
      </c>
      <c r="BM388">
        <f>(AZ388-BF388)/BF388</f>
        <v>0</v>
      </c>
      <c r="BN388">
        <f>AY388/(BA388+AY388/BF388)</f>
        <v>0</v>
      </c>
      <c r="BO388" t="s">
        <v>429</v>
      </c>
      <c r="BP388">
        <v>0</v>
      </c>
      <c r="BQ388">
        <f>IF(BP388&lt;&gt;0, BP388, BN388)</f>
        <v>0</v>
      </c>
      <c r="BR388">
        <f>1-BQ388/BF388</f>
        <v>0</v>
      </c>
      <c r="BS388">
        <f>(BF388-BE388)/(BF388-BQ388)</f>
        <v>0</v>
      </c>
      <c r="BT388">
        <f>(AZ388-BF388)/(AZ388-BQ388)</f>
        <v>0</v>
      </c>
      <c r="BU388">
        <f>(BF388-BE388)/(BF388-AY388)</f>
        <v>0</v>
      </c>
      <c r="BV388">
        <f>(AZ388-BF388)/(AZ388-AY388)</f>
        <v>0</v>
      </c>
      <c r="BW388">
        <f>(BS388*BQ388/BE388)</f>
        <v>0</v>
      </c>
      <c r="BX388">
        <f>(1-BW388)</f>
        <v>0</v>
      </c>
      <c r="DG388">
        <f>$B$13*EF388+$C$13*EG388+$F$13*ER388*(1-EU388)</f>
        <v>0</v>
      </c>
      <c r="DH388">
        <f>DG388*DI388</f>
        <v>0</v>
      </c>
      <c r="DI388">
        <f>($B$13*$D$11+$C$13*$D$11+$F$13*((FE388+EW388)/MAX(FE388+EW388+FF388, 0.1)*$I$11+FF388/MAX(FE388+EW388+FF388, 0.1)*$J$11))/($B$13+$C$13+$F$13)</f>
        <v>0</v>
      </c>
      <c r="DJ388">
        <f>($B$13*$K$11+$C$13*$K$11+$F$13*((FE388+EW388)/MAX(FE388+EW388+FF388, 0.1)*$P$11+FF388/MAX(FE388+EW388+FF388, 0.1)*$Q$11))/($B$13+$C$13+$F$13)</f>
        <v>0</v>
      </c>
      <c r="DK388">
        <v>2.18</v>
      </c>
      <c r="DL388">
        <v>0.5</v>
      </c>
      <c r="DM388" t="s">
        <v>430</v>
      </c>
      <c r="DN388">
        <v>2</v>
      </c>
      <c r="DO388" t="b">
        <v>1</v>
      </c>
      <c r="DP388">
        <v>1679516085.214286</v>
      </c>
      <c r="DQ388">
        <v>1296.5225</v>
      </c>
      <c r="DR388">
        <v>1326.773928571429</v>
      </c>
      <c r="DS388">
        <v>23.99851071428571</v>
      </c>
      <c r="DT388">
        <v>23.79148571428572</v>
      </c>
      <c r="DU388">
        <v>1297.568214285714</v>
      </c>
      <c r="DV388">
        <v>23.70677142857142</v>
      </c>
      <c r="DW388">
        <v>500.0091428571428</v>
      </c>
      <c r="DX388">
        <v>89.83907499999999</v>
      </c>
      <c r="DY388">
        <v>0.09996178571428573</v>
      </c>
      <c r="DZ388">
        <v>26.34823214285714</v>
      </c>
      <c r="EA388">
        <v>27.49923214285715</v>
      </c>
      <c r="EB388">
        <v>999.9000000000002</v>
      </c>
      <c r="EC388">
        <v>0</v>
      </c>
      <c r="ED388">
        <v>0</v>
      </c>
      <c r="EE388">
        <v>10034.66785714286</v>
      </c>
      <c r="EF388">
        <v>0</v>
      </c>
      <c r="EG388">
        <v>12.48224285714286</v>
      </c>
      <c r="EH388">
        <v>-30.25048928571429</v>
      </c>
      <c r="EI388">
        <v>1328.4025</v>
      </c>
      <c r="EJ388">
        <v>1359.108571428571</v>
      </c>
      <c r="EK388">
        <v>0.2070220357142857</v>
      </c>
      <c r="EL388">
        <v>1326.773928571429</v>
      </c>
      <c r="EM388">
        <v>23.79148571428572</v>
      </c>
      <c r="EN388">
        <v>2.156004642857143</v>
      </c>
      <c r="EO388">
        <v>2.137406071428571</v>
      </c>
      <c r="EP388">
        <v>18.63910357142857</v>
      </c>
      <c r="EQ388">
        <v>18.50071428571428</v>
      </c>
      <c r="ER388">
        <v>1999.988928571429</v>
      </c>
      <c r="ES388">
        <v>0.9799991785714287</v>
      </c>
      <c r="ET388">
        <v>0.02000110357142858</v>
      </c>
      <c r="EU388">
        <v>0</v>
      </c>
      <c r="EV388">
        <v>190.4098928571429</v>
      </c>
      <c r="EW388">
        <v>5.00078</v>
      </c>
      <c r="EX388">
        <v>3767.524642857144</v>
      </c>
      <c r="EY388">
        <v>16379.53571428571</v>
      </c>
      <c r="EZ388">
        <v>37.79432142857143</v>
      </c>
      <c r="FA388">
        <v>38.74321428571428</v>
      </c>
      <c r="FB388">
        <v>38.67392857142857</v>
      </c>
      <c r="FC388">
        <v>38.10910714285713</v>
      </c>
      <c r="FD388">
        <v>39.09796428571428</v>
      </c>
      <c r="FE388">
        <v>1955.088928571429</v>
      </c>
      <c r="FF388">
        <v>39.9</v>
      </c>
      <c r="FG388">
        <v>0</v>
      </c>
      <c r="FH388">
        <v>1679516075.8</v>
      </c>
      <c r="FI388">
        <v>0</v>
      </c>
      <c r="FJ388">
        <v>190.3735</v>
      </c>
      <c r="FK388">
        <v>0.6324444374154279</v>
      </c>
      <c r="FL388">
        <v>-4.389059811190753</v>
      </c>
      <c r="FM388">
        <v>3767.527692307692</v>
      </c>
      <c r="FN388">
        <v>15</v>
      </c>
      <c r="FO388">
        <v>0</v>
      </c>
      <c r="FP388" t="s">
        <v>431</v>
      </c>
      <c r="FQ388">
        <v>1679456443.1</v>
      </c>
      <c r="FR388">
        <v>1679456433.1</v>
      </c>
      <c r="FS388">
        <v>0</v>
      </c>
      <c r="FT388">
        <v>-0.109</v>
      </c>
      <c r="FU388">
        <v>0.019</v>
      </c>
      <c r="FV388">
        <v>-0.823</v>
      </c>
      <c r="FW388">
        <v>0.271</v>
      </c>
      <c r="FX388">
        <v>420</v>
      </c>
      <c r="FY388">
        <v>24</v>
      </c>
      <c r="FZ388">
        <v>0.71</v>
      </c>
      <c r="GA388">
        <v>0.25</v>
      </c>
      <c r="GB388">
        <v>-30.29147073170732</v>
      </c>
      <c r="GC388">
        <v>0.6930292682926378</v>
      </c>
      <c r="GD388">
        <v>0.09252493993092219</v>
      </c>
      <c r="GE388">
        <v>0</v>
      </c>
      <c r="GF388">
        <v>0.2087979512195122</v>
      </c>
      <c r="GG388">
        <v>-0.03043900348432033</v>
      </c>
      <c r="GH388">
        <v>0.003126014145304666</v>
      </c>
      <c r="GI388">
        <v>1</v>
      </c>
      <c r="GJ388">
        <v>1</v>
      </c>
      <c r="GK388">
        <v>2</v>
      </c>
      <c r="GL388" t="s">
        <v>432</v>
      </c>
      <c r="GM388">
        <v>3.10478</v>
      </c>
      <c r="GN388">
        <v>2.73567</v>
      </c>
      <c r="GO388">
        <v>0.191539</v>
      </c>
      <c r="GP388">
        <v>0.194231</v>
      </c>
      <c r="GQ388">
        <v>0.108068</v>
      </c>
      <c r="GR388">
        <v>0.108784</v>
      </c>
      <c r="GS388">
        <v>20848.3</v>
      </c>
      <c r="GT388">
        <v>20515.7</v>
      </c>
      <c r="GU388">
        <v>26321.1</v>
      </c>
      <c r="GV388">
        <v>25784.2</v>
      </c>
      <c r="GW388">
        <v>37688</v>
      </c>
      <c r="GX388">
        <v>35067.6</v>
      </c>
      <c r="GY388">
        <v>46056.5</v>
      </c>
      <c r="GZ388">
        <v>42579.9</v>
      </c>
      <c r="HA388">
        <v>1.9299</v>
      </c>
      <c r="HB388">
        <v>1.98078</v>
      </c>
      <c r="HC388">
        <v>0.134222</v>
      </c>
      <c r="HD388">
        <v>0</v>
      </c>
      <c r="HE388">
        <v>25.2902</v>
      </c>
      <c r="HF388">
        <v>999.9</v>
      </c>
      <c r="HG388">
        <v>54.4</v>
      </c>
      <c r="HH388">
        <v>29.3</v>
      </c>
      <c r="HI388">
        <v>24.7784</v>
      </c>
      <c r="HJ388">
        <v>60.9871</v>
      </c>
      <c r="HK388">
        <v>25.1963</v>
      </c>
      <c r="HL388">
        <v>1</v>
      </c>
      <c r="HM388">
        <v>-0.173727</v>
      </c>
      <c r="HN388">
        <v>-0.0528922</v>
      </c>
      <c r="HO388">
        <v>20.2752</v>
      </c>
      <c r="HP388">
        <v>5.21669</v>
      </c>
      <c r="HQ388">
        <v>11.9784</v>
      </c>
      <c r="HR388">
        <v>4.9648</v>
      </c>
      <c r="HS388">
        <v>3.27402</v>
      </c>
      <c r="HT388">
        <v>9999</v>
      </c>
      <c r="HU388">
        <v>9999</v>
      </c>
      <c r="HV388">
        <v>9999</v>
      </c>
      <c r="HW388">
        <v>937.7</v>
      </c>
      <c r="HX388">
        <v>1.86417</v>
      </c>
      <c r="HY388">
        <v>1.86007</v>
      </c>
      <c r="HZ388">
        <v>1.85837</v>
      </c>
      <c r="IA388">
        <v>1.85988</v>
      </c>
      <c r="IB388">
        <v>1.85989</v>
      </c>
      <c r="IC388">
        <v>1.85823</v>
      </c>
      <c r="ID388">
        <v>1.85731</v>
      </c>
      <c r="IE388">
        <v>1.85233</v>
      </c>
      <c r="IF388">
        <v>0</v>
      </c>
      <c r="IG388">
        <v>0</v>
      </c>
      <c r="IH388">
        <v>0</v>
      </c>
      <c r="II388">
        <v>0</v>
      </c>
      <c r="IJ388" t="s">
        <v>433</v>
      </c>
      <c r="IK388" t="s">
        <v>434</v>
      </c>
      <c r="IL388" t="s">
        <v>435</v>
      </c>
      <c r="IM388" t="s">
        <v>435</v>
      </c>
      <c r="IN388" t="s">
        <v>435</v>
      </c>
      <c r="IO388" t="s">
        <v>435</v>
      </c>
      <c r="IP388">
        <v>0</v>
      </c>
      <c r="IQ388">
        <v>100</v>
      </c>
      <c r="IR388">
        <v>100</v>
      </c>
      <c r="IS388">
        <v>-1.06</v>
      </c>
      <c r="IT388">
        <v>0.2916</v>
      </c>
      <c r="IU388">
        <v>-0.3228139330668147</v>
      </c>
      <c r="IV388">
        <v>-0.001399286051689175</v>
      </c>
      <c r="IW388">
        <v>1.297619083215453E-06</v>
      </c>
      <c r="IX388">
        <v>-4.997941095464379E-10</v>
      </c>
      <c r="IY388">
        <v>-0.005634625857734406</v>
      </c>
      <c r="IZ388">
        <v>-0.003512179546530375</v>
      </c>
      <c r="JA388">
        <v>0.0008073039280847738</v>
      </c>
      <c r="JB388">
        <v>-5.485301315548657E-06</v>
      </c>
      <c r="JC388">
        <v>2</v>
      </c>
      <c r="JD388">
        <v>1997</v>
      </c>
      <c r="JE388">
        <v>1</v>
      </c>
      <c r="JF388">
        <v>25</v>
      </c>
      <c r="JG388">
        <v>994.2</v>
      </c>
      <c r="JH388">
        <v>994.3</v>
      </c>
      <c r="JI388">
        <v>2.97607</v>
      </c>
      <c r="JJ388">
        <v>2.61719</v>
      </c>
      <c r="JK388">
        <v>1.49658</v>
      </c>
      <c r="JL388">
        <v>2.39258</v>
      </c>
      <c r="JM388">
        <v>1.54907</v>
      </c>
      <c r="JN388">
        <v>2.35596</v>
      </c>
      <c r="JO388">
        <v>34.5092</v>
      </c>
      <c r="JP388">
        <v>24.1926</v>
      </c>
      <c r="JQ388">
        <v>18</v>
      </c>
      <c r="JR388">
        <v>488.599</v>
      </c>
      <c r="JS388">
        <v>534.241</v>
      </c>
      <c r="JT388">
        <v>24.9401</v>
      </c>
      <c r="JU388">
        <v>25.1558</v>
      </c>
      <c r="JV388">
        <v>30</v>
      </c>
      <c r="JW388">
        <v>25.2713</v>
      </c>
      <c r="JX388">
        <v>25.2304</v>
      </c>
      <c r="JY388">
        <v>59.8333</v>
      </c>
      <c r="JZ388">
        <v>0</v>
      </c>
      <c r="KA388">
        <v>100</v>
      </c>
      <c r="KB388">
        <v>24.9387</v>
      </c>
      <c r="KC388">
        <v>1375.81</v>
      </c>
      <c r="KD388">
        <v>24.2935</v>
      </c>
      <c r="KE388">
        <v>100.624</v>
      </c>
      <c r="KF388">
        <v>101.018</v>
      </c>
    </row>
    <row r="389" spans="1:292">
      <c r="A389">
        <v>371</v>
      </c>
      <c r="B389">
        <v>1679516098</v>
      </c>
      <c r="C389">
        <v>7510.5</v>
      </c>
      <c r="D389" t="s">
        <v>1176</v>
      </c>
      <c r="E389" t="s">
        <v>1177</v>
      </c>
      <c r="F389">
        <v>5</v>
      </c>
      <c r="G389" t="s">
        <v>821</v>
      </c>
      <c r="H389">
        <v>1679516090.5</v>
      </c>
      <c r="I389">
        <f>(J389)/1000</f>
        <v>0</v>
      </c>
      <c r="J389">
        <f>IF(DO389, AM389, AG389)</f>
        <v>0</v>
      </c>
      <c r="K389">
        <f>IF(DO389, AH389, AF389)</f>
        <v>0</v>
      </c>
      <c r="L389">
        <f>DQ389 - IF(AT389&gt;1, K389*DK389*100.0/(AV389*EE389), 0)</f>
        <v>0</v>
      </c>
      <c r="M389">
        <f>((S389-I389/2)*L389-K389)/(S389+I389/2)</f>
        <v>0</v>
      </c>
      <c r="N389">
        <f>M389*(DX389+DY389)/1000.0</f>
        <v>0</v>
      </c>
      <c r="O389">
        <f>(DQ389 - IF(AT389&gt;1, K389*DK389*100.0/(AV389*EE389), 0))*(DX389+DY389)/1000.0</f>
        <v>0</v>
      </c>
      <c r="P389">
        <f>2.0/((1/R389-1/Q389)+SIGN(R389)*SQRT((1/R389-1/Q389)*(1/R389-1/Q389) + 4*DL389/((DL389+1)*(DL389+1))*(2*1/R389*1/Q389-1/Q389*1/Q389)))</f>
        <v>0</v>
      </c>
      <c r="Q389">
        <f>IF(LEFT(DM389,1)&lt;&gt;"0",IF(LEFT(DM389,1)="1",3.0,DN389),$D$5+$E$5*(EE389*DX389/($K$5*1000))+$F$5*(EE389*DX389/($K$5*1000))*MAX(MIN(DK389,$J$5),$I$5)*MAX(MIN(DK389,$J$5),$I$5)+$G$5*MAX(MIN(DK389,$J$5),$I$5)*(EE389*DX389/($K$5*1000))+$H$5*(EE389*DX389/($K$5*1000))*(EE389*DX389/($K$5*1000)))</f>
        <v>0</v>
      </c>
      <c r="R389">
        <f>I389*(1000-(1000*0.61365*exp(17.502*V389/(240.97+V389))/(DX389+DY389)+DS389)/2)/(1000*0.61365*exp(17.502*V389/(240.97+V389))/(DX389+DY389)-DS389)</f>
        <v>0</v>
      </c>
      <c r="S389">
        <f>1/((DL389+1)/(P389/1.6)+1/(Q389/1.37)) + DL389/((DL389+1)/(P389/1.6) + DL389/(Q389/1.37))</f>
        <v>0</v>
      </c>
      <c r="T389">
        <f>(DG389*DJ389)</f>
        <v>0</v>
      </c>
      <c r="U389">
        <f>(DZ389+(T389+2*0.95*5.67E-8*(((DZ389+$B$9)+273)^4-(DZ389+273)^4)-44100*I389)/(1.84*29.3*Q389+8*0.95*5.67E-8*(DZ389+273)^3))</f>
        <v>0</v>
      </c>
      <c r="V389">
        <f>($C$9*EA389+$D$9*EB389+$E$9*U389)</f>
        <v>0</v>
      </c>
      <c r="W389">
        <f>0.61365*exp(17.502*V389/(240.97+V389))</f>
        <v>0</v>
      </c>
      <c r="X389">
        <f>(Y389/Z389*100)</f>
        <v>0</v>
      </c>
      <c r="Y389">
        <f>DS389*(DX389+DY389)/1000</f>
        <v>0</v>
      </c>
      <c r="Z389">
        <f>0.61365*exp(17.502*DZ389/(240.97+DZ389))</f>
        <v>0</v>
      </c>
      <c r="AA389">
        <f>(W389-DS389*(DX389+DY389)/1000)</f>
        <v>0</v>
      </c>
      <c r="AB389">
        <f>(-I389*44100)</f>
        <v>0</v>
      </c>
      <c r="AC389">
        <f>2*29.3*Q389*0.92*(DZ389-V389)</f>
        <v>0</v>
      </c>
      <c r="AD389">
        <f>2*0.95*5.67E-8*(((DZ389+$B$9)+273)^4-(V389+273)^4)</f>
        <v>0</v>
      </c>
      <c r="AE389">
        <f>T389+AD389+AB389+AC389</f>
        <v>0</v>
      </c>
      <c r="AF389">
        <f>DW389*AT389*(DR389-DQ389*(1000-AT389*DT389)/(1000-AT389*DS389))/(100*DK389)</f>
        <v>0</v>
      </c>
      <c r="AG389">
        <f>1000*DW389*AT389*(DS389-DT389)/(100*DK389*(1000-AT389*DS389))</f>
        <v>0</v>
      </c>
      <c r="AH389">
        <f>(AI389 - AJ389 - DX389*1E3/(8.314*(DZ389+273.15)) * AL389/DW389 * AK389) * DW389/(100*DK389) * (1000 - DT389)/1000</f>
        <v>0</v>
      </c>
      <c r="AI389">
        <v>1392.016938491978</v>
      </c>
      <c r="AJ389">
        <v>1370.592060606061</v>
      </c>
      <c r="AK389">
        <v>3.451307497736289</v>
      </c>
      <c r="AL389">
        <v>67.30913549146528</v>
      </c>
      <c r="AM389">
        <f>(AO389 - AN389 + DX389*1E3/(8.314*(DZ389+273.15)) * AQ389/DW389 * AP389) * DW389/(100*DK389) * 1000/(1000 - AO389)</f>
        <v>0</v>
      </c>
      <c r="AN389">
        <v>23.78789036689522</v>
      </c>
      <c r="AO389">
        <v>23.9840406060606</v>
      </c>
      <c r="AP389">
        <v>-4.325041926129101E-06</v>
      </c>
      <c r="AQ389">
        <v>94.11788988098148</v>
      </c>
      <c r="AR389">
        <v>0</v>
      </c>
      <c r="AS389">
        <v>0</v>
      </c>
      <c r="AT389">
        <f>IF(AR389*$H$15&gt;=AV389,1.0,(AV389/(AV389-AR389*$H$15)))</f>
        <v>0</v>
      </c>
      <c r="AU389">
        <f>(AT389-1)*100</f>
        <v>0</v>
      </c>
      <c r="AV389">
        <f>MAX(0,($B$15+$C$15*EE389)/(1+$D$15*EE389)*DX389/(DZ389+273)*$E$15)</f>
        <v>0</v>
      </c>
      <c r="AW389" t="s">
        <v>429</v>
      </c>
      <c r="AX389" t="s">
        <v>429</v>
      </c>
      <c r="AY389">
        <v>0</v>
      </c>
      <c r="AZ389">
        <v>0</v>
      </c>
      <c r="BA389">
        <f>1-AY389/AZ389</f>
        <v>0</v>
      </c>
      <c r="BB389">
        <v>0</v>
      </c>
      <c r="BC389" t="s">
        <v>429</v>
      </c>
      <c r="BD389" t="s">
        <v>429</v>
      </c>
      <c r="BE389">
        <v>0</v>
      </c>
      <c r="BF389">
        <v>0</v>
      </c>
      <c r="BG389">
        <f>1-BE389/BF389</f>
        <v>0</v>
      </c>
      <c r="BH389">
        <v>0.5</v>
      </c>
      <c r="BI389">
        <f>DH389</f>
        <v>0</v>
      </c>
      <c r="BJ389">
        <f>K389</f>
        <v>0</v>
      </c>
      <c r="BK389">
        <f>BG389*BH389*BI389</f>
        <v>0</v>
      </c>
      <c r="BL389">
        <f>(BJ389-BB389)/BI389</f>
        <v>0</v>
      </c>
      <c r="BM389">
        <f>(AZ389-BF389)/BF389</f>
        <v>0</v>
      </c>
      <c r="BN389">
        <f>AY389/(BA389+AY389/BF389)</f>
        <v>0</v>
      </c>
      <c r="BO389" t="s">
        <v>429</v>
      </c>
      <c r="BP389">
        <v>0</v>
      </c>
      <c r="BQ389">
        <f>IF(BP389&lt;&gt;0, BP389, BN389)</f>
        <v>0</v>
      </c>
      <c r="BR389">
        <f>1-BQ389/BF389</f>
        <v>0</v>
      </c>
      <c r="BS389">
        <f>(BF389-BE389)/(BF389-BQ389)</f>
        <v>0</v>
      </c>
      <c r="BT389">
        <f>(AZ389-BF389)/(AZ389-BQ389)</f>
        <v>0</v>
      </c>
      <c r="BU389">
        <f>(BF389-BE389)/(BF389-AY389)</f>
        <v>0</v>
      </c>
      <c r="BV389">
        <f>(AZ389-BF389)/(AZ389-AY389)</f>
        <v>0</v>
      </c>
      <c r="BW389">
        <f>(BS389*BQ389/BE389)</f>
        <v>0</v>
      </c>
      <c r="BX389">
        <f>(1-BW389)</f>
        <v>0</v>
      </c>
      <c r="DG389">
        <f>$B$13*EF389+$C$13*EG389+$F$13*ER389*(1-EU389)</f>
        <v>0</v>
      </c>
      <c r="DH389">
        <f>DG389*DI389</f>
        <v>0</v>
      </c>
      <c r="DI389">
        <f>($B$13*$D$11+$C$13*$D$11+$F$13*((FE389+EW389)/MAX(FE389+EW389+FF389, 0.1)*$I$11+FF389/MAX(FE389+EW389+FF389, 0.1)*$J$11))/($B$13+$C$13+$F$13)</f>
        <v>0</v>
      </c>
      <c r="DJ389">
        <f>($B$13*$K$11+$C$13*$K$11+$F$13*((FE389+EW389)/MAX(FE389+EW389+FF389, 0.1)*$P$11+FF389/MAX(FE389+EW389+FF389, 0.1)*$Q$11))/($B$13+$C$13+$F$13)</f>
        <v>0</v>
      </c>
      <c r="DK389">
        <v>2.18</v>
      </c>
      <c r="DL389">
        <v>0.5</v>
      </c>
      <c r="DM389" t="s">
        <v>430</v>
      </c>
      <c r="DN389">
        <v>2</v>
      </c>
      <c r="DO389" t="b">
        <v>1</v>
      </c>
      <c r="DP389">
        <v>1679516090.5</v>
      </c>
      <c r="DQ389">
        <v>1314.243333333333</v>
      </c>
      <c r="DR389">
        <v>1344.471481481481</v>
      </c>
      <c r="DS389">
        <v>23.99285185185185</v>
      </c>
      <c r="DT389">
        <v>23.78964074074074</v>
      </c>
      <c r="DU389">
        <v>1315.297777777778</v>
      </c>
      <c r="DV389">
        <v>23.70125185185185</v>
      </c>
      <c r="DW389">
        <v>500.0314814814815</v>
      </c>
      <c r="DX389">
        <v>89.83754444444445</v>
      </c>
      <c r="DY389">
        <v>0.1000153333333333</v>
      </c>
      <c r="DZ389">
        <v>26.34736296296296</v>
      </c>
      <c r="EA389">
        <v>27.49580740740741</v>
      </c>
      <c r="EB389">
        <v>999.9000000000001</v>
      </c>
      <c r="EC389">
        <v>0</v>
      </c>
      <c r="ED389">
        <v>0</v>
      </c>
      <c r="EE389">
        <v>10027.6</v>
      </c>
      <c r="EF389">
        <v>0</v>
      </c>
      <c r="EG389">
        <v>12.48526296296296</v>
      </c>
      <c r="EH389">
        <v>-30.22912592592593</v>
      </c>
      <c r="EI389">
        <v>1346.55</v>
      </c>
      <c r="EJ389">
        <v>1377.235925925926</v>
      </c>
      <c r="EK389">
        <v>0.2032055555555555</v>
      </c>
      <c r="EL389">
        <v>1344.471481481481</v>
      </c>
      <c r="EM389">
        <v>23.78964074074074</v>
      </c>
      <c r="EN389">
        <v>2.155458888888889</v>
      </c>
      <c r="EO389">
        <v>2.137203703703704</v>
      </c>
      <c r="EP389">
        <v>18.63505555555555</v>
      </c>
      <c r="EQ389">
        <v>18.4992037037037</v>
      </c>
      <c r="ER389">
        <v>2000.022222222222</v>
      </c>
      <c r="ES389">
        <v>0.9799994444444444</v>
      </c>
      <c r="ET389">
        <v>0.02000084814814815</v>
      </c>
      <c r="EU389">
        <v>0</v>
      </c>
      <c r="EV389">
        <v>190.4141111111111</v>
      </c>
      <c r="EW389">
        <v>5.00078</v>
      </c>
      <c r="EX389">
        <v>3767.37037037037</v>
      </c>
      <c r="EY389">
        <v>16379.81111111111</v>
      </c>
      <c r="EZ389">
        <v>37.77751851851852</v>
      </c>
      <c r="FA389">
        <v>38.71966666666666</v>
      </c>
      <c r="FB389">
        <v>38.70807407407407</v>
      </c>
      <c r="FC389">
        <v>38.10166666666666</v>
      </c>
      <c r="FD389">
        <v>39.09240740740741</v>
      </c>
      <c r="FE389">
        <v>1955.122222222222</v>
      </c>
      <c r="FF389">
        <v>39.9</v>
      </c>
      <c r="FG389">
        <v>0</v>
      </c>
      <c r="FH389">
        <v>1679516080.6</v>
      </c>
      <c r="FI389">
        <v>0</v>
      </c>
      <c r="FJ389">
        <v>190.3660769230769</v>
      </c>
      <c r="FK389">
        <v>-0.2316581264120445</v>
      </c>
      <c r="FL389">
        <v>-2.057093986958795</v>
      </c>
      <c r="FM389">
        <v>3767.363461538462</v>
      </c>
      <c r="FN389">
        <v>15</v>
      </c>
      <c r="FO389">
        <v>0</v>
      </c>
      <c r="FP389" t="s">
        <v>431</v>
      </c>
      <c r="FQ389">
        <v>1679456443.1</v>
      </c>
      <c r="FR389">
        <v>1679456433.1</v>
      </c>
      <c r="FS389">
        <v>0</v>
      </c>
      <c r="FT389">
        <v>-0.109</v>
      </c>
      <c r="FU389">
        <v>0.019</v>
      </c>
      <c r="FV389">
        <v>-0.823</v>
      </c>
      <c r="FW389">
        <v>0.271</v>
      </c>
      <c r="FX389">
        <v>420</v>
      </c>
      <c r="FY389">
        <v>24</v>
      </c>
      <c r="FZ389">
        <v>0.71</v>
      </c>
      <c r="GA389">
        <v>0.25</v>
      </c>
      <c r="GB389">
        <v>-30.2444875</v>
      </c>
      <c r="GC389">
        <v>0.1660919324578833</v>
      </c>
      <c r="GD389">
        <v>0.06542853424729919</v>
      </c>
      <c r="GE389">
        <v>0</v>
      </c>
      <c r="GF389">
        <v>0.2055385</v>
      </c>
      <c r="GG389">
        <v>-0.04068481801125732</v>
      </c>
      <c r="GH389">
        <v>0.003979480053976901</v>
      </c>
      <c r="GI389">
        <v>1</v>
      </c>
      <c r="GJ389">
        <v>1</v>
      </c>
      <c r="GK389">
        <v>2</v>
      </c>
      <c r="GL389" t="s">
        <v>432</v>
      </c>
      <c r="GM389">
        <v>3.10475</v>
      </c>
      <c r="GN389">
        <v>2.73535</v>
      </c>
      <c r="GO389">
        <v>0.193018</v>
      </c>
      <c r="GP389">
        <v>0.195674</v>
      </c>
      <c r="GQ389">
        <v>0.108047</v>
      </c>
      <c r="GR389">
        <v>0.108778</v>
      </c>
      <c r="GS389">
        <v>20810.6</v>
      </c>
      <c r="GT389">
        <v>20479.2</v>
      </c>
      <c r="GU389">
        <v>26321.5</v>
      </c>
      <c r="GV389">
        <v>25784.5</v>
      </c>
      <c r="GW389">
        <v>37689.4</v>
      </c>
      <c r="GX389">
        <v>35068.1</v>
      </c>
      <c r="GY389">
        <v>46056.9</v>
      </c>
      <c r="GZ389">
        <v>42580.1</v>
      </c>
      <c r="HA389">
        <v>1.93</v>
      </c>
      <c r="HB389">
        <v>1.9805</v>
      </c>
      <c r="HC389">
        <v>0.133544</v>
      </c>
      <c r="HD389">
        <v>0</v>
      </c>
      <c r="HE389">
        <v>25.2927</v>
      </c>
      <c r="HF389">
        <v>999.9</v>
      </c>
      <c r="HG389">
        <v>54.4</v>
      </c>
      <c r="HH389">
        <v>29.3</v>
      </c>
      <c r="HI389">
        <v>24.7805</v>
      </c>
      <c r="HJ389">
        <v>60.2471</v>
      </c>
      <c r="HK389">
        <v>25.4127</v>
      </c>
      <c r="HL389">
        <v>1</v>
      </c>
      <c r="HM389">
        <v>-0.17372</v>
      </c>
      <c r="HN389">
        <v>-0.0901226</v>
      </c>
      <c r="HO389">
        <v>20.2752</v>
      </c>
      <c r="HP389">
        <v>5.21624</v>
      </c>
      <c r="HQ389">
        <v>11.9784</v>
      </c>
      <c r="HR389">
        <v>4.9648</v>
      </c>
      <c r="HS389">
        <v>3.274</v>
      </c>
      <c r="HT389">
        <v>9999</v>
      </c>
      <c r="HU389">
        <v>9999</v>
      </c>
      <c r="HV389">
        <v>9999</v>
      </c>
      <c r="HW389">
        <v>937.7</v>
      </c>
      <c r="HX389">
        <v>1.86416</v>
      </c>
      <c r="HY389">
        <v>1.8601</v>
      </c>
      <c r="HZ389">
        <v>1.85834</v>
      </c>
      <c r="IA389">
        <v>1.85987</v>
      </c>
      <c r="IB389">
        <v>1.85989</v>
      </c>
      <c r="IC389">
        <v>1.85823</v>
      </c>
      <c r="ID389">
        <v>1.85732</v>
      </c>
      <c r="IE389">
        <v>1.85238</v>
      </c>
      <c r="IF389">
        <v>0</v>
      </c>
      <c r="IG389">
        <v>0</v>
      </c>
      <c r="IH389">
        <v>0</v>
      </c>
      <c r="II389">
        <v>0</v>
      </c>
      <c r="IJ389" t="s">
        <v>433</v>
      </c>
      <c r="IK389" t="s">
        <v>434</v>
      </c>
      <c r="IL389" t="s">
        <v>435</v>
      </c>
      <c r="IM389" t="s">
        <v>435</v>
      </c>
      <c r="IN389" t="s">
        <v>435</v>
      </c>
      <c r="IO389" t="s">
        <v>435</v>
      </c>
      <c r="IP389">
        <v>0</v>
      </c>
      <c r="IQ389">
        <v>100</v>
      </c>
      <c r="IR389">
        <v>100</v>
      </c>
      <c r="IS389">
        <v>-1.07</v>
      </c>
      <c r="IT389">
        <v>0.2914</v>
      </c>
      <c r="IU389">
        <v>-0.3228139330668147</v>
      </c>
      <c r="IV389">
        <v>-0.001399286051689175</v>
      </c>
      <c r="IW389">
        <v>1.297619083215453E-06</v>
      </c>
      <c r="IX389">
        <v>-4.997941095464379E-10</v>
      </c>
      <c r="IY389">
        <v>-0.005634625857734406</v>
      </c>
      <c r="IZ389">
        <v>-0.003512179546530375</v>
      </c>
      <c r="JA389">
        <v>0.0008073039280847738</v>
      </c>
      <c r="JB389">
        <v>-5.485301315548657E-06</v>
      </c>
      <c r="JC389">
        <v>2</v>
      </c>
      <c r="JD389">
        <v>1997</v>
      </c>
      <c r="JE389">
        <v>1</v>
      </c>
      <c r="JF389">
        <v>25</v>
      </c>
      <c r="JG389">
        <v>994.2</v>
      </c>
      <c r="JH389">
        <v>994.4</v>
      </c>
      <c r="JI389">
        <v>3.00781</v>
      </c>
      <c r="JJ389">
        <v>2.61597</v>
      </c>
      <c r="JK389">
        <v>1.49658</v>
      </c>
      <c r="JL389">
        <v>2.39258</v>
      </c>
      <c r="JM389">
        <v>1.54907</v>
      </c>
      <c r="JN389">
        <v>2.39014</v>
      </c>
      <c r="JO389">
        <v>34.5092</v>
      </c>
      <c r="JP389">
        <v>24.1926</v>
      </c>
      <c r="JQ389">
        <v>18</v>
      </c>
      <c r="JR389">
        <v>488.645</v>
      </c>
      <c r="JS389">
        <v>534.03</v>
      </c>
      <c r="JT389">
        <v>24.9377</v>
      </c>
      <c r="JU389">
        <v>25.1536</v>
      </c>
      <c r="JV389">
        <v>30</v>
      </c>
      <c r="JW389">
        <v>25.2698</v>
      </c>
      <c r="JX389">
        <v>25.2282</v>
      </c>
      <c r="JY389">
        <v>60.3832</v>
      </c>
      <c r="JZ389">
        <v>0</v>
      </c>
      <c r="KA389">
        <v>100</v>
      </c>
      <c r="KB389">
        <v>24.9485</v>
      </c>
      <c r="KC389">
        <v>1389.17</v>
      </c>
      <c r="KD389">
        <v>24.2935</v>
      </c>
      <c r="KE389">
        <v>100.625</v>
      </c>
      <c r="KF389">
        <v>101.019</v>
      </c>
    </row>
    <row r="390" spans="1:292">
      <c r="A390">
        <v>372</v>
      </c>
      <c r="B390">
        <v>1679516103</v>
      </c>
      <c r="C390">
        <v>7515.5</v>
      </c>
      <c r="D390" t="s">
        <v>1178</v>
      </c>
      <c r="E390" t="s">
        <v>1179</v>
      </c>
      <c r="F390">
        <v>5</v>
      </c>
      <c r="G390" t="s">
        <v>821</v>
      </c>
      <c r="H390">
        <v>1679516095.214286</v>
      </c>
      <c r="I390">
        <f>(J390)/1000</f>
        <v>0</v>
      </c>
      <c r="J390">
        <f>IF(DO390, AM390, AG390)</f>
        <v>0</v>
      </c>
      <c r="K390">
        <f>IF(DO390, AH390, AF390)</f>
        <v>0</v>
      </c>
      <c r="L390">
        <f>DQ390 - IF(AT390&gt;1, K390*DK390*100.0/(AV390*EE390), 0)</f>
        <v>0</v>
      </c>
      <c r="M390">
        <f>((S390-I390/2)*L390-K390)/(S390+I390/2)</f>
        <v>0</v>
      </c>
      <c r="N390">
        <f>M390*(DX390+DY390)/1000.0</f>
        <v>0</v>
      </c>
      <c r="O390">
        <f>(DQ390 - IF(AT390&gt;1, K390*DK390*100.0/(AV390*EE390), 0))*(DX390+DY390)/1000.0</f>
        <v>0</v>
      </c>
      <c r="P390">
        <f>2.0/((1/R390-1/Q390)+SIGN(R390)*SQRT((1/R390-1/Q390)*(1/R390-1/Q390) + 4*DL390/((DL390+1)*(DL390+1))*(2*1/R390*1/Q390-1/Q390*1/Q390)))</f>
        <v>0</v>
      </c>
      <c r="Q390">
        <f>IF(LEFT(DM390,1)&lt;&gt;"0",IF(LEFT(DM390,1)="1",3.0,DN390),$D$5+$E$5*(EE390*DX390/($K$5*1000))+$F$5*(EE390*DX390/($K$5*1000))*MAX(MIN(DK390,$J$5),$I$5)*MAX(MIN(DK390,$J$5),$I$5)+$G$5*MAX(MIN(DK390,$J$5),$I$5)*(EE390*DX390/($K$5*1000))+$H$5*(EE390*DX390/($K$5*1000))*(EE390*DX390/($K$5*1000)))</f>
        <v>0</v>
      </c>
      <c r="R390">
        <f>I390*(1000-(1000*0.61365*exp(17.502*V390/(240.97+V390))/(DX390+DY390)+DS390)/2)/(1000*0.61365*exp(17.502*V390/(240.97+V390))/(DX390+DY390)-DS390)</f>
        <v>0</v>
      </c>
      <c r="S390">
        <f>1/((DL390+1)/(P390/1.6)+1/(Q390/1.37)) + DL390/((DL390+1)/(P390/1.6) + DL390/(Q390/1.37))</f>
        <v>0</v>
      </c>
      <c r="T390">
        <f>(DG390*DJ390)</f>
        <v>0</v>
      </c>
      <c r="U390">
        <f>(DZ390+(T390+2*0.95*5.67E-8*(((DZ390+$B$9)+273)^4-(DZ390+273)^4)-44100*I390)/(1.84*29.3*Q390+8*0.95*5.67E-8*(DZ390+273)^3))</f>
        <v>0</v>
      </c>
      <c r="V390">
        <f>($C$9*EA390+$D$9*EB390+$E$9*U390)</f>
        <v>0</v>
      </c>
      <c r="W390">
        <f>0.61365*exp(17.502*V390/(240.97+V390))</f>
        <v>0</v>
      </c>
      <c r="X390">
        <f>(Y390/Z390*100)</f>
        <v>0</v>
      </c>
      <c r="Y390">
        <f>DS390*(DX390+DY390)/1000</f>
        <v>0</v>
      </c>
      <c r="Z390">
        <f>0.61365*exp(17.502*DZ390/(240.97+DZ390))</f>
        <v>0</v>
      </c>
      <c r="AA390">
        <f>(W390-DS390*(DX390+DY390)/1000)</f>
        <v>0</v>
      </c>
      <c r="AB390">
        <f>(-I390*44100)</f>
        <v>0</v>
      </c>
      <c r="AC390">
        <f>2*29.3*Q390*0.92*(DZ390-V390)</f>
        <v>0</v>
      </c>
      <c r="AD390">
        <f>2*0.95*5.67E-8*(((DZ390+$B$9)+273)^4-(V390+273)^4)</f>
        <v>0</v>
      </c>
      <c r="AE390">
        <f>T390+AD390+AB390+AC390</f>
        <v>0</v>
      </c>
      <c r="AF390">
        <f>DW390*AT390*(DR390-DQ390*(1000-AT390*DT390)/(1000-AT390*DS390))/(100*DK390)</f>
        <v>0</v>
      </c>
      <c r="AG390">
        <f>1000*DW390*AT390*(DS390-DT390)/(100*DK390*(1000-AT390*DS390))</f>
        <v>0</v>
      </c>
      <c r="AH390">
        <f>(AI390 - AJ390 - DX390*1E3/(8.314*(DZ390+273.15)) * AL390/DW390 * AK390) * DW390/(100*DK390) * (1000 - DT390)/1000</f>
        <v>0</v>
      </c>
      <c r="AI390">
        <v>1409.233997877683</v>
      </c>
      <c r="AJ390">
        <v>1387.786909090909</v>
      </c>
      <c r="AK390">
        <v>3.434456752439704</v>
      </c>
      <c r="AL390">
        <v>67.30913549146528</v>
      </c>
      <c r="AM390">
        <f>(AO390 - AN390 + DX390*1E3/(8.314*(DZ390+273.15)) * AQ390/DW390 * AP390) * DW390/(100*DK390) * 1000/(1000 - AO390)</f>
        <v>0</v>
      </c>
      <c r="AN390">
        <v>23.78697632024036</v>
      </c>
      <c r="AO390">
        <v>23.98040848484848</v>
      </c>
      <c r="AP390">
        <v>-2.04171674444925E-06</v>
      </c>
      <c r="AQ390">
        <v>94.11788988098148</v>
      </c>
      <c r="AR390">
        <v>0</v>
      </c>
      <c r="AS390">
        <v>0</v>
      </c>
      <c r="AT390">
        <f>IF(AR390*$H$15&gt;=AV390,1.0,(AV390/(AV390-AR390*$H$15)))</f>
        <v>0</v>
      </c>
      <c r="AU390">
        <f>(AT390-1)*100</f>
        <v>0</v>
      </c>
      <c r="AV390">
        <f>MAX(0,($B$15+$C$15*EE390)/(1+$D$15*EE390)*DX390/(DZ390+273)*$E$15)</f>
        <v>0</v>
      </c>
      <c r="AW390" t="s">
        <v>429</v>
      </c>
      <c r="AX390" t="s">
        <v>429</v>
      </c>
      <c r="AY390">
        <v>0</v>
      </c>
      <c r="AZ390">
        <v>0</v>
      </c>
      <c r="BA390">
        <f>1-AY390/AZ390</f>
        <v>0</v>
      </c>
      <c r="BB390">
        <v>0</v>
      </c>
      <c r="BC390" t="s">
        <v>429</v>
      </c>
      <c r="BD390" t="s">
        <v>429</v>
      </c>
      <c r="BE390">
        <v>0</v>
      </c>
      <c r="BF390">
        <v>0</v>
      </c>
      <c r="BG390">
        <f>1-BE390/BF390</f>
        <v>0</v>
      </c>
      <c r="BH390">
        <v>0.5</v>
      </c>
      <c r="BI390">
        <f>DH390</f>
        <v>0</v>
      </c>
      <c r="BJ390">
        <f>K390</f>
        <v>0</v>
      </c>
      <c r="BK390">
        <f>BG390*BH390*BI390</f>
        <v>0</v>
      </c>
      <c r="BL390">
        <f>(BJ390-BB390)/BI390</f>
        <v>0</v>
      </c>
      <c r="BM390">
        <f>(AZ390-BF390)/BF390</f>
        <v>0</v>
      </c>
      <c r="BN390">
        <f>AY390/(BA390+AY390/BF390)</f>
        <v>0</v>
      </c>
      <c r="BO390" t="s">
        <v>429</v>
      </c>
      <c r="BP390">
        <v>0</v>
      </c>
      <c r="BQ390">
        <f>IF(BP390&lt;&gt;0, BP390, BN390)</f>
        <v>0</v>
      </c>
      <c r="BR390">
        <f>1-BQ390/BF390</f>
        <v>0</v>
      </c>
      <c r="BS390">
        <f>(BF390-BE390)/(BF390-BQ390)</f>
        <v>0</v>
      </c>
      <c r="BT390">
        <f>(AZ390-BF390)/(AZ390-BQ390)</f>
        <v>0</v>
      </c>
      <c r="BU390">
        <f>(BF390-BE390)/(BF390-AY390)</f>
        <v>0</v>
      </c>
      <c r="BV390">
        <f>(AZ390-BF390)/(AZ390-AY390)</f>
        <v>0</v>
      </c>
      <c r="BW390">
        <f>(BS390*BQ390/BE390)</f>
        <v>0</v>
      </c>
      <c r="BX390">
        <f>(1-BW390)</f>
        <v>0</v>
      </c>
      <c r="DG390">
        <f>$B$13*EF390+$C$13*EG390+$F$13*ER390*(1-EU390)</f>
        <v>0</v>
      </c>
      <c r="DH390">
        <f>DG390*DI390</f>
        <v>0</v>
      </c>
      <c r="DI390">
        <f>($B$13*$D$11+$C$13*$D$11+$F$13*((FE390+EW390)/MAX(FE390+EW390+FF390, 0.1)*$I$11+FF390/MAX(FE390+EW390+FF390, 0.1)*$J$11))/($B$13+$C$13+$F$13)</f>
        <v>0</v>
      </c>
      <c r="DJ390">
        <f>($B$13*$K$11+$C$13*$K$11+$F$13*((FE390+EW390)/MAX(FE390+EW390+FF390, 0.1)*$P$11+FF390/MAX(FE390+EW390+FF390, 0.1)*$Q$11))/($B$13+$C$13+$F$13)</f>
        <v>0</v>
      </c>
      <c r="DK390">
        <v>2.18</v>
      </c>
      <c r="DL390">
        <v>0.5</v>
      </c>
      <c r="DM390" t="s">
        <v>430</v>
      </c>
      <c r="DN390">
        <v>2</v>
      </c>
      <c r="DO390" t="b">
        <v>1</v>
      </c>
      <c r="DP390">
        <v>1679516095.214286</v>
      </c>
      <c r="DQ390">
        <v>1330.040357142857</v>
      </c>
      <c r="DR390">
        <v>1360.27</v>
      </c>
      <c r="DS390">
        <v>23.98760357142857</v>
      </c>
      <c r="DT390">
        <v>23.78816785714286</v>
      </c>
      <c r="DU390">
        <v>1331.103928571428</v>
      </c>
      <c r="DV390">
        <v>23.69614285714286</v>
      </c>
      <c r="DW390">
        <v>500.0348571428572</v>
      </c>
      <c r="DX390">
        <v>89.83728214285716</v>
      </c>
      <c r="DY390">
        <v>0.100081125</v>
      </c>
      <c r="DZ390">
        <v>26.34754642857143</v>
      </c>
      <c r="EA390">
        <v>27.48946785714285</v>
      </c>
      <c r="EB390">
        <v>999.9000000000002</v>
      </c>
      <c r="EC390">
        <v>0</v>
      </c>
      <c r="ED390">
        <v>0</v>
      </c>
      <c r="EE390">
        <v>10008.6875</v>
      </c>
      <c r="EF390">
        <v>0</v>
      </c>
      <c r="EG390">
        <v>12.482675</v>
      </c>
      <c r="EH390">
        <v>-30.23041785714286</v>
      </c>
      <c r="EI390">
        <v>1362.728214285714</v>
      </c>
      <c r="EJ390">
        <v>1393.416428571429</v>
      </c>
      <c r="EK390">
        <v>0.1994445</v>
      </c>
      <c r="EL390">
        <v>1360.27</v>
      </c>
      <c r="EM390">
        <v>23.78816785714286</v>
      </c>
      <c r="EN390">
        <v>2.154981785714285</v>
      </c>
      <c r="EO390">
        <v>2.137064642857143</v>
      </c>
      <c r="EP390">
        <v>18.63151428571429</v>
      </c>
      <c r="EQ390">
        <v>18.49816428571429</v>
      </c>
      <c r="ER390">
        <v>2000.010357142857</v>
      </c>
      <c r="ES390">
        <v>0.9799992857142856</v>
      </c>
      <c r="ET390">
        <v>0.020001</v>
      </c>
      <c r="EU390">
        <v>0</v>
      </c>
      <c r="EV390">
        <v>190.37575</v>
      </c>
      <c r="EW390">
        <v>5.00078</v>
      </c>
      <c r="EX390">
        <v>3767.111071428571</v>
      </c>
      <c r="EY390">
        <v>16379.725</v>
      </c>
      <c r="EZ390">
        <v>37.74303571428571</v>
      </c>
      <c r="FA390">
        <v>38.70274999999999</v>
      </c>
      <c r="FB390">
        <v>38.70053571428571</v>
      </c>
      <c r="FC390">
        <v>38.08674999999999</v>
      </c>
      <c r="FD390">
        <v>39.06457142857142</v>
      </c>
      <c r="FE390">
        <v>1955.110357142857</v>
      </c>
      <c r="FF390">
        <v>39.9</v>
      </c>
      <c r="FG390">
        <v>0</v>
      </c>
      <c r="FH390">
        <v>1679516085.4</v>
      </c>
      <c r="FI390">
        <v>0</v>
      </c>
      <c r="FJ390">
        <v>190.3618076923077</v>
      </c>
      <c r="FK390">
        <v>-1.138017092890161</v>
      </c>
      <c r="FL390">
        <v>-0.7278632364052672</v>
      </c>
      <c r="FM390">
        <v>3767.120384615385</v>
      </c>
      <c r="FN390">
        <v>15</v>
      </c>
      <c r="FO390">
        <v>0</v>
      </c>
      <c r="FP390" t="s">
        <v>431</v>
      </c>
      <c r="FQ390">
        <v>1679456443.1</v>
      </c>
      <c r="FR390">
        <v>1679456433.1</v>
      </c>
      <c r="FS390">
        <v>0</v>
      </c>
      <c r="FT390">
        <v>-0.109</v>
      </c>
      <c r="FU390">
        <v>0.019</v>
      </c>
      <c r="FV390">
        <v>-0.823</v>
      </c>
      <c r="FW390">
        <v>0.271</v>
      </c>
      <c r="FX390">
        <v>420</v>
      </c>
      <c r="FY390">
        <v>24</v>
      </c>
      <c r="FZ390">
        <v>0.71</v>
      </c>
      <c r="GA390">
        <v>0.25</v>
      </c>
      <c r="GB390">
        <v>-30.2258</v>
      </c>
      <c r="GC390">
        <v>0.05764390243898519</v>
      </c>
      <c r="GD390">
        <v>0.06098250448824265</v>
      </c>
      <c r="GE390">
        <v>1</v>
      </c>
      <c r="GF390">
        <v>0.2014697317073171</v>
      </c>
      <c r="GG390">
        <v>-0.04834651567944227</v>
      </c>
      <c r="GH390">
        <v>0.004819752523878551</v>
      </c>
      <c r="GI390">
        <v>1</v>
      </c>
      <c r="GJ390">
        <v>2</v>
      </c>
      <c r="GK390">
        <v>2</v>
      </c>
      <c r="GL390" t="s">
        <v>476</v>
      </c>
      <c r="GM390">
        <v>3.10458</v>
      </c>
      <c r="GN390">
        <v>2.73545</v>
      </c>
      <c r="GO390">
        <v>0.194474</v>
      </c>
      <c r="GP390">
        <v>0.19712</v>
      </c>
      <c r="GQ390">
        <v>0.108036</v>
      </c>
      <c r="GR390">
        <v>0.108782</v>
      </c>
      <c r="GS390">
        <v>20773.1</v>
      </c>
      <c r="GT390">
        <v>20442.5</v>
      </c>
      <c r="GU390">
        <v>26321.5</v>
      </c>
      <c r="GV390">
        <v>25784.5</v>
      </c>
      <c r="GW390">
        <v>37690.1</v>
      </c>
      <c r="GX390">
        <v>35068.2</v>
      </c>
      <c r="GY390">
        <v>46056.9</v>
      </c>
      <c r="GZ390">
        <v>42580.2</v>
      </c>
      <c r="HA390">
        <v>1.92983</v>
      </c>
      <c r="HB390">
        <v>1.98072</v>
      </c>
      <c r="HC390">
        <v>0.134617</v>
      </c>
      <c r="HD390">
        <v>0</v>
      </c>
      <c r="HE390">
        <v>25.2929</v>
      </c>
      <c r="HF390">
        <v>999.9</v>
      </c>
      <c r="HG390">
        <v>54.4</v>
      </c>
      <c r="HH390">
        <v>29.3</v>
      </c>
      <c r="HI390">
        <v>24.7762</v>
      </c>
      <c r="HJ390">
        <v>60.5571</v>
      </c>
      <c r="HK390">
        <v>25.4127</v>
      </c>
      <c r="HL390">
        <v>1</v>
      </c>
      <c r="HM390">
        <v>-0.173753</v>
      </c>
      <c r="HN390">
        <v>-0.125586</v>
      </c>
      <c r="HO390">
        <v>20.2751</v>
      </c>
      <c r="HP390">
        <v>5.21654</v>
      </c>
      <c r="HQ390">
        <v>11.9776</v>
      </c>
      <c r="HR390">
        <v>4.96475</v>
      </c>
      <c r="HS390">
        <v>3.27408</v>
      </c>
      <c r="HT390">
        <v>9999</v>
      </c>
      <c r="HU390">
        <v>9999</v>
      </c>
      <c r="HV390">
        <v>9999</v>
      </c>
      <c r="HW390">
        <v>937.7</v>
      </c>
      <c r="HX390">
        <v>1.86416</v>
      </c>
      <c r="HY390">
        <v>1.86011</v>
      </c>
      <c r="HZ390">
        <v>1.85834</v>
      </c>
      <c r="IA390">
        <v>1.85988</v>
      </c>
      <c r="IB390">
        <v>1.85989</v>
      </c>
      <c r="IC390">
        <v>1.85823</v>
      </c>
      <c r="ID390">
        <v>1.85733</v>
      </c>
      <c r="IE390">
        <v>1.85234</v>
      </c>
      <c r="IF390">
        <v>0</v>
      </c>
      <c r="IG390">
        <v>0</v>
      </c>
      <c r="IH390">
        <v>0</v>
      </c>
      <c r="II390">
        <v>0</v>
      </c>
      <c r="IJ390" t="s">
        <v>433</v>
      </c>
      <c r="IK390" t="s">
        <v>434</v>
      </c>
      <c r="IL390" t="s">
        <v>435</v>
      </c>
      <c r="IM390" t="s">
        <v>435</v>
      </c>
      <c r="IN390" t="s">
        <v>435</v>
      </c>
      <c r="IO390" t="s">
        <v>435</v>
      </c>
      <c r="IP390">
        <v>0</v>
      </c>
      <c r="IQ390">
        <v>100</v>
      </c>
      <c r="IR390">
        <v>100</v>
      </c>
      <c r="IS390">
        <v>-1.08</v>
      </c>
      <c r="IT390">
        <v>0.2912</v>
      </c>
      <c r="IU390">
        <v>-0.3228139330668147</v>
      </c>
      <c r="IV390">
        <v>-0.001399286051689175</v>
      </c>
      <c r="IW390">
        <v>1.297619083215453E-06</v>
      </c>
      <c r="IX390">
        <v>-4.997941095464379E-10</v>
      </c>
      <c r="IY390">
        <v>-0.005634625857734406</v>
      </c>
      <c r="IZ390">
        <v>-0.003512179546530375</v>
      </c>
      <c r="JA390">
        <v>0.0008073039280847738</v>
      </c>
      <c r="JB390">
        <v>-5.485301315548657E-06</v>
      </c>
      <c r="JC390">
        <v>2</v>
      </c>
      <c r="JD390">
        <v>1997</v>
      </c>
      <c r="JE390">
        <v>1</v>
      </c>
      <c r="JF390">
        <v>25</v>
      </c>
      <c r="JG390">
        <v>994.3</v>
      </c>
      <c r="JH390">
        <v>994.5</v>
      </c>
      <c r="JI390">
        <v>3.03467</v>
      </c>
      <c r="JJ390">
        <v>2.61353</v>
      </c>
      <c r="JK390">
        <v>1.49658</v>
      </c>
      <c r="JL390">
        <v>2.39258</v>
      </c>
      <c r="JM390">
        <v>1.54907</v>
      </c>
      <c r="JN390">
        <v>2.3938</v>
      </c>
      <c r="JO390">
        <v>34.5092</v>
      </c>
      <c r="JP390">
        <v>24.1926</v>
      </c>
      <c r="JQ390">
        <v>18</v>
      </c>
      <c r="JR390">
        <v>488.538</v>
      </c>
      <c r="JS390">
        <v>534.1849999999999</v>
      </c>
      <c r="JT390">
        <v>24.9459</v>
      </c>
      <c r="JU390">
        <v>25.1533</v>
      </c>
      <c r="JV390">
        <v>29.9999</v>
      </c>
      <c r="JW390">
        <v>25.2691</v>
      </c>
      <c r="JX390">
        <v>25.2282</v>
      </c>
      <c r="JY390">
        <v>60.9925</v>
      </c>
      <c r="JZ390">
        <v>0</v>
      </c>
      <c r="KA390">
        <v>100</v>
      </c>
      <c r="KB390">
        <v>24.9602</v>
      </c>
      <c r="KC390">
        <v>1409.2</v>
      </c>
      <c r="KD390">
        <v>24.2935</v>
      </c>
      <c r="KE390">
        <v>100.625</v>
      </c>
      <c r="KF390">
        <v>101.019</v>
      </c>
    </row>
    <row r="391" spans="1:292">
      <c r="A391">
        <v>373</v>
      </c>
      <c r="B391">
        <v>1679516108</v>
      </c>
      <c r="C391">
        <v>7520.5</v>
      </c>
      <c r="D391" t="s">
        <v>1180</v>
      </c>
      <c r="E391" t="s">
        <v>1181</v>
      </c>
      <c r="F391">
        <v>5</v>
      </c>
      <c r="G391" t="s">
        <v>821</v>
      </c>
      <c r="H391">
        <v>1679516100.5</v>
      </c>
      <c r="I391">
        <f>(J391)/1000</f>
        <v>0</v>
      </c>
      <c r="J391">
        <f>IF(DO391, AM391, AG391)</f>
        <v>0</v>
      </c>
      <c r="K391">
        <f>IF(DO391, AH391, AF391)</f>
        <v>0</v>
      </c>
      <c r="L391">
        <f>DQ391 - IF(AT391&gt;1, K391*DK391*100.0/(AV391*EE391), 0)</f>
        <v>0</v>
      </c>
      <c r="M391">
        <f>((S391-I391/2)*L391-K391)/(S391+I391/2)</f>
        <v>0</v>
      </c>
      <c r="N391">
        <f>M391*(DX391+DY391)/1000.0</f>
        <v>0</v>
      </c>
      <c r="O391">
        <f>(DQ391 - IF(AT391&gt;1, K391*DK391*100.0/(AV391*EE391), 0))*(DX391+DY391)/1000.0</f>
        <v>0</v>
      </c>
      <c r="P391">
        <f>2.0/((1/R391-1/Q391)+SIGN(R391)*SQRT((1/R391-1/Q391)*(1/R391-1/Q391) + 4*DL391/((DL391+1)*(DL391+1))*(2*1/R391*1/Q391-1/Q391*1/Q391)))</f>
        <v>0</v>
      </c>
      <c r="Q391">
        <f>IF(LEFT(DM391,1)&lt;&gt;"0",IF(LEFT(DM391,1)="1",3.0,DN391),$D$5+$E$5*(EE391*DX391/($K$5*1000))+$F$5*(EE391*DX391/($K$5*1000))*MAX(MIN(DK391,$J$5),$I$5)*MAX(MIN(DK391,$J$5),$I$5)+$G$5*MAX(MIN(DK391,$J$5),$I$5)*(EE391*DX391/($K$5*1000))+$H$5*(EE391*DX391/($K$5*1000))*(EE391*DX391/($K$5*1000)))</f>
        <v>0</v>
      </c>
      <c r="R391">
        <f>I391*(1000-(1000*0.61365*exp(17.502*V391/(240.97+V391))/(DX391+DY391)+DS391)/2)/(1000*0.61365*exp(17.502*V391/(240.97+V391))/(DX391+DY391)-DS391)</f>
        <v>0</v>
      </c>
      <c r="S391">
        <f>1/((DL391+1)/(P391/1.6)+1/(Q391/1.37)) + DL391/((DL391+1)/(P391/1.6) + DL391/(Q391/1.37))</f>
        <v>0</v>
      </c>
      <c r="T391">
        <f>(DG391*DJ391)</f>
        <v>0</v>
      </c>
      <c r="U391">
        <f>(DZ391+(T391+2*0.95*5.67E-8*(((DZ391+$B$9)+273)^4-(DZ391+273)^4)-44100*I391)/(1.84*29.3*Q391+8*0.95*5.67E-8*(DZ391+273)^3))</f>
        <v>0</v>
      </c>
      <c r="V391">
        <f>($C$9*EA391+$D$9*EB391+$E$9*U391)</f>
        <v>0</v>
      </c>
      <c r="W391">
        <f>0.61365*exp(17.502*V391/(240.97+V391))</f>
        <v>0</v>
      </c>
      <c r="X391">
        <f>(Y391/Z391*100)</f>
        <v>0</v>
      </c>
      <c r="Y391">
        <f>DS391*(DX391+DY391)/1000</f>
        <v>0</v>
      </c>
      <c r="Z391">
        <f>0.61365*exp(17.502*DZ391/(240.97+DZ391))</f>
        <v>0</v>
      </c>
      <c r="AA391">
        <f>(W391-DS391*(DX391+DY391)/1000)</f>
        <v>0</v>
      </c>
      <c r="AB391">
        <f>(-I391*44100)</f>
        <v>0</v>
      </c>
      <c r="AC391">
        <f>2*29.3*Q391*0.92*(DZ391-V391)</f>
        <v>0</v>
      </c>
      <c r="AD391">
        <f>2*0.95*5.67E-8*(((DZ391+$B$9)+273)^4-(V391+273)^4)</f>
        <v>0</v>
      </c>
      <c r="AE391">
        <f>T391+AD391+AB391+AC391</f>
        <v>0</v>
      </c>
      <c r="AF391">
        <f>DW391*AT391*(DR391-DQ391*(1000-AT391*DT391)/(1000-AT391*DS391))/(100*DK391)</f>
        <v>0</v>
      </c>
      <c r="AG391">
        <f>1000*DW391*AT391*(DS391-DT391)/(100*DK391*(1000-AT391*DS391))</f>
        <v>0</v>
      </c>
      <c r="AH391">
        <f>(AI391 - AJ391 - DX391*1E3/(8.314*(DZ391+273.15)) * AL391/DW391 * AK391) * DW391/(100*DK391) * (1000 - DT391)/1000</f>
        <v>0</v>
      </c>
      <c r="AI391">
        <v>1426.414577733315</v>
      </c>
      <c r="AJ391">
        <v>1405.020181818182</v>
      </c>
      <c r="AK391">
        <v>3.463953872999875</v>
      </c>
      <c r="AL391">
        <v>67.30913549146528</v>
      </c>
      <c r="AM391">
        <f>(AO391 - AN391 + DX391*1E3/(8.314*(DZ391+273.15)) * AQ391/DW391 * AP391) * DW391/(100*DK391) * 1000/(1000 - AO391)</f>
        <v>0</v>
      </c>
      <c r="AN391">
        <v>23.78616626958345</v>
      </c>
      <c r="AO391">
        <v>23.97576666666667</v>
      </c>
      <c r="AP391">
        <v>-2.832060922827199E-06</v>
      </c>
      <c r="AQ391">
        <v>94.11788988098148</v>
      </c>
      <c r="AR391">
        <v>0</v>
      </c>
      <c r="AS391">
        <v>0</v>
      </c>
      <c r="AT391">
        <f>IF(AR391*$H$15&gt;=AV391,1.0,(AV391/(AV391-AR391*$H$15)))</f>
        <v>0</v>
      </c>
      <c r="AU391">
        <f>(AT391-1)*100</f>
        <v>0</v>
      </c>
      <c r="AV391">
        <f>MAX(0,($B$15+$C$15*EE391)/(1+$D$15*EE391)*DX391/(DZ391+273)*$E$15)</f>
        <v>0</v>
      </c>
      <c r="AW391" t="s">
        <v>429</v>
      </c>
      <c r="AX391" t="s">
        <v>429</v>
      </c>
      <c r="AY391">
        <v>0</v>
      </c>
      <c r="AZ391">
        <v>0</v>
      </c>
      <c r="BA391">
        <f>1-AY391/AZ391</f>
        <v>0</v>
      </c>
      <c r="BB391">
        <v>0</v>
      </c>
      <c r="BC391" t="s">
        <v>429</v>
      </c>
      <c r="BD391" t="s">
        <v>429</v>
      </c>
      <c r="BE391">
        <v>0</v>
      </c>
      <c r="BF391">
        <v>0</v>
      </c>
      <c r="BG391">
        <f>1-BE391/BF391</f>
        <v>0</v>
      </c>
      <c r="BH391">
        <v>0.5</v>
      </c>
      <c r="BI391">
        <f>DH391</f>
        <v>0</v>
      </c>
      <c r="BJ391">
        <f>K391</f>
        <v>0</v>
      </c>
      <c r="BK391">
        <f>BG391*BH391*BI391</f>
        <v>0</v>
      </c>
      <c r="BL391">
        <f>(BJ391-BB391)/BI391</f>
        <v>0</v>
      </c>
      <c r="BM391">
        <f>(AZ391-BF391)/BF391</f>
        <v>0</v>
      </c>
      <c r="BN391">
        <f>AY391/(BA391+AY391/BF391)</f>
        <v>0</v>
      </c>
      <c r="BO391" t="s">
        <v>429</v>
      </c>
      <c r="BP391">
        <v>0</v>
      </c>
      <c r="BQ391">
        <f>IF(BP391&lt;&gt;0, BP391, BN391)</f>
        <v>0</v>
      </c>
      <c r="BR391">
        <f>1-BQ391/BF391</f>
        <v>0</v>
      </c>
      <c r="BS391">
        <f>(BF391-BE391)/(BF391-BQ391)</f>
        <v>0</v>
      </c>
      <c r="BT391">
        <f>(AZ391-BF391)/(AZ391-BQ391)</f>
        <v>0</v>
      </c>
      <c r="BU391">
        <f>(BF391-BE391)/(BF391-AY391)</f>
        <v>0</v>
      </c>
      <c r="BV391">
        <f>(AZ391-BF391)/(AZ391-AY391)</f>
        <v>0</v>
      </c>
      <c r="BW391">
        <f>(BS391*BQ391/BE391)</f>
        <v>0</v>
      </c>
      <c r="BX391">
        <f>(1-BW391)</f>
        <v>0</v>
      </c>
      <c r="DG391">
        <f>$B$13*EF391+$C$13*EG391+$F$13*ER391*(1-EU391)</f>
        <v>0</v>
      </c>
      <c r="DH391">
        <f>DG391*DI391</f>
        <v>0</v>
      </c>
      <c r="DI391">
        <f>($B$13*$D$11+$C$13*$D$11+$F$13*((FE391+EW391)/MAX(FE391+EW391+FF391, 0.1)*$I$11+FF391/MAX(FE391+EW391+FF391, 0.1)*$J$11))/($B$13+$C$13+$F$13)</f>
        <v>0</v>
      </c>
      <c r="DJ391">
        <f>($B$13*$K$11+$C$13*$K$11+$F$13*((FE391+EW391)/MAX(FE391+EW391+FF391, 0.1)*$P$11+FF391/MAX(FE391+EW391+FF391, 0.1)*$Q$11))/($B$13+$C$13+$F$13)</f>
        <v>0</v>
      </c>
      <c r="DK391">
        <v>2.18</v>
      </c>
      <c r="DL391">
        <v>0.5</v>
      </c>
      <c r="DM391" t="s">
        <v>430</v>
      </c>
      <c r="DN391">
        <v>2</v>
      </c>
      <c r="DO391" t="b">
        <v>1</v>
      </c>
      <c r="DP391">
        <v>1679516100.5</v>
      </c>
      <c r="DQ391">
        <v>1347.77074074074</v>
      </c>
      <c r="DR391">
        <v>1377.988148148148</v>
      </c>
      <c r="DS391">
        <v>23.98227407407407</v>
      </c>
      <c r="DT391">
        <v>23.7869925925926</v>
      </c>
      <c r="DU391">
        <v>1348.845185185185</v>
      </c>
      <c r="DV391">
        <v>23.69094814814814</v>
      </c>
      <c r="DW391">
        <v>500.0322592592593</v>
      </c>
      <c r="DX391">
        <v>89.83752962962961</v>
      </c>
      <c r="DY391">
        <v>0.100021937037037</v>
      </c>
      <c r="DZ391">
        <v>26.34465185185185</v>
      </c>
      <c r="EA391">
        <v>27.48597037037037</v>
      </c>
      <c r="EB391">
        <v>999.9000000000001</v>
      </c>
      <c r="EC391">
        <v>0</v>
      </c>
      <c r="ED391">
        <v>0</v>
      </c>
      <c r="EE391">
        <v>9995.654444444444</v>
      </c>
      <c r="EF391">
        <v>0</v>
      </c>
      <c r="EG391">
        <v>12.48571481481481</v>
      </c>
      <c r="EH391">
        <v>-30.21894074074075</v>
      </c>
      <c r="EI391">
        <v>1380.886666666667</v>
      </c>
      <c r="EJ391">
        <v>1411.564814814815</v>
      </c>
      <c r="EK391">
        <v>0.1952771111111111</v>
      </c>
      <c r="EL391">
        <v>1377.988148148148</v>
      </c>
      <c r="EM391">
        <v>23.7869925925926</v>
      </c>
      <c r="EN391">
        <v>2.154508888888889</v>
      </c>
      <c r="EO391">
        <v>2.136964814814815</v>
      </c>
      <c r="EP391">
        <v>18.62798888888889</v>
      </c>
      <c r="EQ391">
        <v>18.49742222222222</v>
      </c>
      <c r="ER391">
        <v>1999.985185185185</v>
      </c>
      <c r="ES391">
        <v>0.9799989999999998</v>
      </c>
      <c r="ET391">
        <v>0.0200012925925926</v>
      </c>
      <c r="EU391">
        <v>0</v>
      </c>
      <c r="EV391">
        <v>190.3052222222222</v>
      </c>
      <c r="EW391">
        <v>5.00078</v>
      </c>
      <c r="EX391">
        <v>3766.954074074074</v>
      </c>
      <c r="EY391">
        <v>16379.52222222222</v>
      </c>
      <c r="EZ391">
        <v>37.715</v>
      </c>
      <c r="FA391">
        <v>38.6824074074074</v>
      </c>
      <c r="FB391">
        <v>38.71033333333334</v>
      </c>
      <c r="FC391">
        <v>38.07144444444444</v>
      </c>
      <c r="FD391">
        <v>39.05533333333333</v>
      </c>
      <c r="FE391">
        <v>1955.085185185185</v>
      </c>
      <c r="FF391">
        <v>39.9</v>
      </c>
      <c r="FG391">
        <v>0</v>
      </c>
      <c r="FH391">
        <v>1679516090.2</v>
      </c>
      <c r="FI391">
        <v>0</v>
      </c>
      <c r="FJ391">
        <v>190.3177307692308</v>
      </c>
      <c r="FK391">
        <v>0.3607179531866985</v>
      </c>
      <c r="FL391">
        <v>-3.410940167074941</v>
      </c>
      <c r="FM391">
        <v>3766.945769230769</v>
      </c>
      <c r="FN391">
        <v>15</v>
      </c>
      <c r="FO391">
        <v>0</v>
      </c>
      <c r="FP391" t="s">
        <v>431</v>
      </c>
      <c r="FQ391">
        <v>1679456443.1</v>
      </c>
      <c r="FR391">
        <v>1679456433.1</v>
      </c>
      <c r="FS391">
        <v>0</v>
      </c>
      <c r="FT391">
        <v>-0.109</v>
      </c>
      <c r="FU391">
        <v>0.019</v>
      </c>
      <c r="FV391">
        <v>-0.823</v>
      </c>
      <c r="FW391">
        <v>0.271</v>
      </c>
      <c r="FX391">
        <v>420</v>
      </c>
      <c r="FY391">
        <v>24</v>
      </c>
      <c r="FZ391">
        <v>0.71</v>
      </c>
      <c r="GA391">
        <v>0.25</v>
      </c>
      <c r="GB391">
        <v>-30.22973658536586</v>
      </c>
      <c r="GC391">
        <v>0.01885296167246311</v>
      </c>
      <c r="GD391">
        <v>0.05896377455939786</v>
      </c>
      <c r="GE391">
        <v>1</v>
      </c>
      <c r="GF391">
        <v>0.1984473902439025</v>
      </c>
      <c r="GG391">
        <v>-0.04816626480836197</v>
      </c>
      <c r="GH391">
        <v>0.00480481101315129</v>
      </c>
      <c r="GI391">
        <v>1</v>
      </c>
      <c r="GJ391">
        <v>2</v>
      </c>
      <c r="GK391">
        <v>2</v>
      </c>
      <c r="GL391" t="s">
        <v>476</v>
      </c>
      <c r="GM391">
        <v>3.10457</v>
      </c>
      <c r="GN391">
        <v>2.73499</v>
      </c>
      <c r="GO391">
        <v>0.195929</v>
      </c>
      <c r="GP391">
        <v>0.198558</v>
      </c>
      <c r="GQ391">
        <v>0.108027</v>
      </c>
      <c r="GR391">
        <v>0.108778</v>
      </c>
      <c r="GS391">
        <v>20735.6</v>
      </c>
      <c r="GT391">
        <v>20405.9</v>
      </c>
      <c r="GU391">
        <v>26321.5</v>
      </c>
      <c r="GV391">
        <v>25784.4</v>
      </c>
      <c r="GW391">
        <v>37690.6</v>
      </c>
      <c r="GX391">
        <v>35068.5</v>
      </c>
      <c r="GY391">
        <v>46056.8</v>
      </c>
      <c r="GZ391">
        <v>42580.1</v>
      </c>
      <c r="HA391">
        <v>1.92965</v>
      </c>
      <c r="HB391">
        <v>1.9809</v>
      </c>
      <c r="HC391">
        <v>0.133686</v>
      </c>
      <c r="HD391">
        <v>0</v>
      </c>
      <c r="HE391">
        <v>25.2948</v>
      </c>
      <c r="HF391">
        <v>999.9</v>
      </c>
      <c r="HG391">
        <v>54.4</v>
      </c>
      <c r="HH391">
        <v>29.3</v>
      </c>
      <c r="HI391">
        <v>24.7791</v>
      </c>
      <c r="HJ391">
        <v>60.7471</v>
      </c>
      <c r="HK391">
        <v>25.4167</v>
      </c>
      <c r="HL391">
        <v>1</v>
      </c>
      <c r="HM391">
        <v>-0.173798</v>
      </c>
      <c r="HN391">
        <v>-0.142459</v>
      </c>
      <c r="HO391">
        <v>20.275</v>
      </c>
      <c r="HP391">
        <v>5.21579</v>
      </c>
      <c r="HQ391">
        <v>11.9782</v>
      </c>
      <c r="HR391">
        <v>4.9643</v>
      </c>
      <c r="HS391">
        <v>3.27387</v>
      </c>
      <c r="HT391">
        <v>9999</v>
      </c>
      <c r="HU391">
        <v>9999</v>
      </c>
      <c r="HV391">
        <v>9999</v>
      </c>
      <c r="HW391">
        <v>937.7</v>
      </c>
      <c r="HX391">
        <v>1.86416</v>
      </c>
      <c r="HY391">
        <v>1.86008</v>
      </c>
      <c r="HZ391">
        <v>1.85836</v>
      </c>
      <c r="IA391">
        <v>1.85988</v>
      </c>
      <c r="IB391">
        <v>1.85989</v>
      </c>
      <c r="IC391">
        <v>1.85822</v>
      </c>
      <c r="ID391">
        <v>1.85731</v>
      </c>
      <c r="IE391">
        <v>1.85238</v>
      </c>
      <c r="IF391">
        <v>0</v>
      </c>
      <c r="IG391">
        <v>0</v>
      </c>
      <c r="IH391">
        <v>0</v>
      </c>
      <c r="II391">
        <v>0</v>
      </c>
      <c r="IJ391" t="s">
        <v>433</v>
      </c>
      <c r="IK391" t="s">
        <v>434</v>
      </c>
      <c r="IL391" t="s">
        <v>435</v>
      </c>
      <c r="IM391" t="s">
        <v>435</v>
      </c>
      <c r="IN391" t="s">
        <v>435</v>
      </c>
      <c r="IO391" t="s">
        <v>435</v>
      </c>
      <c r="IP391">
        <v>0</v>
      </c>
      <c r="IQ391">
        <v>100</v>
      </c>
      <c r="IR391">
        <v>100</v>
      </c>
      <c r="IS391">
        <v>-1.1</v>
      </c>
      <c r="IT391">
        <v>0.2912</v>
      </c>
      <c r="IU391">
        <v>-0.3228139330668147</v>
      </c>
      <c r="IV391">
        <v>-0.001399286051689175</v>
      </c>
      <c r="IW391">
        <v>1.297619083215453E-06</v>
      </c>
      <c r="IX391">
        <v>-4.997941095464379E-10</v>
      </c>
      <c r="IY391">
        <v>-0.005634625857734406</v>
      </c>
      <c r="IZ391">
        <v>-0.003512179546530375</v>
      </c>
      <c r="JA391">
        <v>0.0008073039280847738</v>
      </c>
      <c r="JB391">
        <v>-5.485301315548657E-06</v>
      </c>
      <c r="JC391">
        <v>2</v>
      </c>
      <c r="JD391">
        <v>1997</v>
      </c>
      <c r="JE391">
        <v>1</v>
      </c>
      <c r="JF391">
        <v>25</v>
      </c>
      <c r="JG391">
        <v>994.4</v>
      </c>
      <c r="JH391">
        <v>994.6</v>
      </c>
      <c r="JI391">
        <v>3.06519</v>
      </c>
      <c r="JJ391">
        <v>2.61353</v>
      </c>
      <c r="JK391">
        <v>1.49658</v>
      </c>
      <c r="JL391">
        <v>2.39258</v>
      </c>
      <c r="JM391">
        <v>1.54907</v>
      </c>
      <c r="JN391">
        <v>2.36084</v>
      </c>
      <c r="JO391">
        <v>34.5092</v>
      </c>
      <c r="JP391">
        <v>24.1926</v>
      </c>
      <c r="JQ391">
        <v>18</v>
      </c>
      <c r="JR391">
        <v>488.427</v>
      </c>
      <c r="JS391">
        <v>534.2859999999999</v>
      </c>
      <c r="JT391">
        <v>24.9586</v>
      </c>
      <c r="JU391">
        <v>25.1516</v>
      </c>
      <c r="JV391">
        <v>30</v>
      </c>
      <c r="JW391">
        <v>25.2677</v>
      </c>
      <c r="JX391">
        <v>25.2261</v>
      </c>
      <c r="JY391">
        <v>61.5356</v>
      </c>
      <c r="JZ391">
        <v>0</v>
      </c>
      <c r="KA391">
        <v>100</v>
      </c>
      <c r="KB391">
        <v>24.9676</v>
      </c>
      <c r="KC391">
        <v>1422.57</v>
      </c>
      <c r="KD391">
        <v>24.2935</v>
      </c>
      <c r="KE391">
        <v>100.625</v>
      </c>
      <c r="KF391">
        <v>101.019</v>
      </c>
    </row>
    <row r="392" spans="1:292">
      <c r="A392">
        <v>374</v>
      </c>
      <c r="B392">
        <v>1679516113</v>
      </c>
      <c r="C392">
        <v>7525.5</v>
      </c>
      <c r="D392" t="s">
        <v>1182</v>
      </c>
      <c r="E392" t="s">
        <v>1183</v>
      </c>
      <c r="F392">
        <v>5</v>
      </c>
      <c r="G392" t="s">
        <v>821</v>
      </c>
      <c r="H392">
        <v>1679516105.214286</v>
      </c>
      <c r="I392">
        <f>(J392)/1000</f>
        <v>0</v>
      </c>
      <c r="J392">
        <f>IF(DO392, AM392, AG392)</f>
        <v>0</v>
      </c>
      <c r="K392">
        <f>IF(DO392, AH392, AF392)</f>
        <v>0</v>
      </c>
      <c r="L392">
        <f>DQ392 - IF(AT392&gt;1, K392*DK392*100.0/(AV392*EE392), 0)</f>
        <v>0</v>
      </c>
      <c r="M392">
        <f>((S392-I392/2)*L392-K392)/(S392+I392/2)</f>
        <v>0</v>
      </c>
      <c r="N392">
        <f>M392*(DX392+DY392)/1000.0</f>
        <v>0</v>
      </c>
      <c r="O392">
        <f>(DQ392 - IF(AT392&gt;1, K392*DK392*100.0/(AV392*EE392), 0))*(DX392+DY392)/1000.0</f>
        <v>0</v>
      </c>
      <c r="P392">
        <f>2.0/((1/R392-1/Q392)+SIGN(R392)*SQRT((1/R392-1/Q392)*(1/R392-1/Q392) + 4*DL392/((DL392+1)*(DL392+1))*(2*1/R392*1/Q392-1/Q392*1/Q392)))</f>
        <v>0</v>
      </c>
      <c r="Q392">
        <f>IF(LEFT(DM392,1)&lt;&gt;"0",IF(LEFT(DM392,1)="1",3.0,DN392),$D$5+$E$5*(EE392*DX392/($K$5*1000))+$F$5*(EE392*DX392/($K$5*1000))*MAX(MIN(DK392,$J$5),$I$5)*MAX(MIN(DK392,$J$5),$I$5)+$G$5*MAX(MIN(DK392,$J$5),$I$5)*(EE392*DX392/($K$5*1000))+$H$5*(EE392*DX392/($K$5*1000))*(EE392*DX392/($K$5*1000)))</f>
        <v>0</v>
      </c>
      <c r="R392">
        <f>I392*(1000-(1000*0.61365*exp(17.502*V392/(240.97+V392))/(DX392+DY392)+DS392)/2)/(1000*0.61365*exp(17.502*V392/(240.97+V392))/(DX392+DY392)-DS392)</f>
        <v>0</v>
      </c>
      <c r="S392">
        <f>1/((DL392+1)/(P392/1.6)+1/(Q392/1.37)) + DL392/((DL392+1)/(P392/1.6) + DL392/(Q392/1.37))</f>
        <v>0</v>
      </c>
      <c r="T392">
        <f>(DG392*DJ392)</f>
        <v>0</v>
      </c>
      <c r="U392">
        <f>(DZ392+(T392+2*0.95*5.67E-8*(((DZ392+$B$9)+273)^4-(DZ392+273)^4)-44100*I392)/(1.84*29.3*Q392+8*0.95*5.67E-8*(DZ392+273)^3))</f>
        <v>0</v>
      </c>
      <c r="V392">
        <f>($C$9*EA392+$D$9*EB392+$E$9*U392)</f>
        <v>0</v>
      </c>
      <c r="W392">
        <f>0.61365*exp(17.502*V392/(240.97+V392))</f>
        <v>0</v>
      </c>
      <c r="X392">
        <f>(Y392/Z392*100)</f>
        <v>0</v>
      </c>
      <c r="Y392">
        <f>DS392*(DX392+DY392)/1000</f>
        <v>0</v>
      </c>
      <c r="Z392">
        <f>0.61365*exp(17.502*DZ392/(240.97+DZ392))</f>
        <v>0</v>
      </c>
      <c r="AA392">
        <f>(W392-DS392*(DX392+DY392)/1000)</f>
        <v>0</v>
      </c>
      <c r="AB392">
        <f>(-I392*44100)</f>
        <v>0</v>
      </c>
      <c r="AC392">
        <f>2*29.3*Q392*0.92*(DZ392-V392)</f>
        <v>0</v>
      </c>
      <c r="AD392">
        <f>2*0.95*5.67E-8*(((DZ392+$B$9)+273)^4-(V392+273)^4)</f>
        <v>0</v>
      </c>
      <c r="AE392">
        <f>T392+AD392+AB392+AC392</f>
        <v>0</v>
      </c>
      <c r="AF392">
        <f>DW392*AT392*(DR392-DQ392*(1000-AT392*DT392)/(1000-AT392*DS392))/(100*DK392)</f>
        <v>0</v>
      </c>
      <c r="AG392">
        <f>1000*DW392*AT392*(DS392-DT392)/(100*DK392*(1000-AT392*DS392))</f>
        <v>0</v>
      </c>
      <c r="AH392">
        <f>(AI392 - AJ392 - DX392*1E3/(8.314*(DZ392+273.15)) * AL392/DW392 * AK392) * DW392/(100*DK392) * (1000 - DT392)/1000</f>
        <v>0</v>
      </c>
      <c r="AI392">
        <v>1443.630679877291</v>
      </c>
      <c r="AJ392">
        <v>1422.200909090909</v>
      </c>
      <c r="AK392">
        <v>3.423620754351829</v>
      </c>
      <c r="AL392">
        <v>67.30913549146528</v>
      </c>
      <c r="AM392">
        <f>(AO392 - AN392 + DX392*1E3/(8.314*(DZ392+273.15)) * AQ392/DW392 * AP392) * DW392/(100*DK392) * 1000/(1000 - AO392)</f>
        <v>0</v>
      </c>
      <c r="AN392">
        <v>23.78653687549533</v>
      </c>
      <c r="AO392">
        <v>23.97448545454546</v>
      </c>
      <c r="AP392">
        <v>6.623692846839428E-07</v>
      </c>
      <c r="AQ392">
        <v>94.11788988098148</v>
      </c>
      <c r="AR392">
        <v>0</v>
      </c>
      <c r="AS392">
        <v>0</v>
      </c>
      <c r="AT392">
        <f>IF(AR392*$H$15&gt;=AV392,1.0,(AV392/(AV392-AR392*$H$15)))</f>
        <v>0</v>
      </c>
      <c r="AU392">
        <f>(AT392-1)*100</f>
        <v>0</v>
      </c>
      <c r="AV392">
        <f>MAX(0,($B$15+$C$15*EE392)/(1+$D$15*EE392)*DX392/(DZ392+273)*$E$15)</f>
        <v>0</v>
      </c>
      <c r="AW392" t="s">
        <v>429</v>
      </c>
      <c r="AX392" t="s">
        <v>429</v>
      </c>
      <c r="AY392">
        <v>0</v>
      </c>
      <c r="AZ392">
        <v>0</v>
      </c>
      <c r="BA392">
        <f>1-AY392/AZ392</f>
        <v>0</v>
      </c>
      <c r="BB392">
        <v>0</v>
      </c>
      <c r="BC392" t="s">
        <v>429</v>
      </c>
      <c r="BD392" t="s">
        <v>429</v>
      </c>
      <c r="BE392">
        <v>0</v>
      </c>
      <c r="BF392">
        <v>0</v>
      </c>
      <c r="BG392">
        <f>1-BE392/BF392</f>
        <v>0</v>
      </c>
      <c r="BH392">
        <v>0.5</v>
      </c>
      <c r="BI392">
        <f>DH392</f>
        <v>0</v>
      </c>
      <c r="BJ392">
        <f>K392</f>
        <v>0</v>
      </c>
      <c r="BK392">
        <f>BG392*BH392*BI392</f>
        <v>0</v>
      </c>
      <c r="BL392">
        <f>(BJ392-BB392)/BI392</f>
        <v>0</v>
      </c>
      <c r="BM392">
        <f>(AZ392-BF392)/BF392</f>
        <v>0</v>
      </c>
      <c r="BN392">
        <f>AY392/(BA392+AY392/BF392)</f>
        <v>0</v>
      </c>
      <c r="BO392" t="s">
        <v>429</v>
      </c>
      <c r="BP392">
        <v>0</v>
      </c>
      <c r="BQ392">
        <f>IF(BP392&lt;&gt;0, BP392, BN392)</f>
        <v>0</v>
      </c>
      <c r="BR392">
        <f>1-BQ392/BF392</f>
        <v>0</v>
      </c>
      <c r="BS392">
        <f>(BF392-BE392)/(BF392-BQ392)</f>
        <v>0</v>
      </c>
      <c r="BT392">
        <f>(AZ392-BF392)/(AZ392-BQ392)</f>
        <v>0</v>
      </c>
      <c r="BU392">
        <f>(BF392-BE392)/(BF392-AY392)</f>
        <v>0</v>
      </c>
      <c r="BV392">
        <f>(AZ392-BF392)/(AZ392-AY392)</f>
        <v>0</v>
      </c>
      <c r="BW392">
        <f>(BS392*BQ392/BE392)</f>
        <v>0</v>
      </c>
      <c r="BX392">
        <f>(1-BW392)</f>
        <v>0</v>
      </c>
      <c r="DG392">
        <f>$B$13*EF392+$C$13*EG392+$F$13*ER392*(1-EU392)</f>
        <v>0</v>
      </c>
      <c r="DH392">
        <f>DG392*DI392</f>
        <v>0</v>
      </c>
      <c r="DI392">
        <f>($B$13*$D$11+$C$13*$D$11+$F$13*((FE392+EW392)/MAX(FE392+EW392+FF392, 0.1)*$I$11+FF392/MAX(FE392+EW392+FF392, 0.1)*$J$11))/($B$13+$C$13+$F$13)</f>
        <v>0</v>
      </c>
      <c r="DJ392">
        <f>($B$13*$K$11+$C$13*$K$11+$F$13*((FE392+EW392)/MAX(FE392+EW392+FF392, 0.1)*$P$11+FF392/MAX(FE392+EW392+FF392, 0.1)*$Q$11))/($B$13+$C$13+$F$13)</f>
        <v>0</v>
      </c>
      <c r="DK392">
        <v>2.18</v>
      </c>
      <c r="DL392">
        <v>0.5</v>
      </c>
      <c r="DM392" t="s">
        <v>430</v>
      </c>
      <c r="DN392">
        <v>2</v>
      </c>
      <c r="DO392" t="b">
        <v>1</v>
      </c>
      <c r="DP392">
        <v>1679516105.214286</v>
      </c>
      <c r="DQ392">
        <v>1363.632142857143</v>
      </c>
      <c r="DR392">
        <v>1393.818571428571</v>
      </c>
      <c r="DS392">
        <v>23.97866071428572</v>
      </c>
      <c r="DT392">
        <v>23.78651428571428</v>
      </c>
      <c r="DU392">
        <v>1364.716785714286</v>
      </c>
      <c r="DV392">
        <v>23.687425</v>
      </c>
      <c r="DW392">
        <v>499.9958214285713</v>
      </c>
      <c r="DX392">
        <v>89.83814285714286</v>
      </c>
      <c r="DY392">
        <v>0.09997638928571428</v>
      </c>
      <c r="DZ392">
        <v>26.34302142857143</v>
      </c>
      <c r="EA392">
        <v>27.48510357142857</v>
      </c>
      <c r="EB392">
        <v>999.9000000000002</v>
      </c>
      <c r="EC392">
        <v>0</v>
      </c>
      <c r="ED392">
        <v>0</v>
      </c>
      <c r="EE392">
        <v>9990.91857142857</v>
      </c>
      <c r="EF392">
        <v>0</v>
      </c>
      <c r="EG392">
        <v>12.48832142857143</v>
      </c>
      <c r="EH392">
        <v>-30.18889642857142</v>
      </c>
      <c r="EI392">
        <v>1397.131785714286</v>
      </c>
      <c r="EJ392">
        <v>1427.781428571428</v>
      </c>
      <c r="EK392">
        <v>0.1921436785714286</v>
      </c>
      <c r="EL392">
        <v>1393.818571428571</v>
      </c>
      <c r="EM392">
        <v>23.78651428571428</v>
      </c>
      <c r="EN392">
        <v>2.154199642857143</v>
      </c>
      <c r="EO392">
        <v>2.136936428571429</v>
      </c>
      <c r="EP392">
        <v>18.62569285714286</v>
      </c>
      <c r="EQ392">
        <v>18.49721428571429</v>
      </c>
      <c r="ER392">
        <v>1999.996785714286</v>
      </c>
      <c r="ES392">
        <v>0.9799990714285716</v>
      </c>
      <c r="ET392">
        <v>0.02000121785714287</v>
      </c>
      <c r="EU392">
        <v>0</v>
      </c>
      <c r="EV392">
        <v>190.3231785714286</v>
      </c>
      <c r="EW392">
        <v>5.00078</v>
      </c>
      <c r="EX392">
        <v>3766.649285714285</v>
      </c>
      <c r="EY392">
        <v>16379.61428571428</v>
      </c>
      <c r="EZ392">
        <v>37.68717857142857</v>
      </c>
      <c r="FA392">
        <v>38.67592857142857</v>
      </c>
      <c r="FB392">
        <v>38.66717857142856</v>
      </c>
      <c r="FC392">
        <v>38.03982142857142</v>
      </c>
      <c r="FD392">
        <v>39.03314285714286</v>
      </c>
      <c r="FE392">
        <v>1955.096785714286</v>
      </c>
      <c r="FF392">
        <v>39.9</v>
      </c>
      <c r="FG392">
        <v>0</v>
      </c>
      <c r="FH392">
        <v>1679516095.6</v>
      </c>
      <c r="FI392">
        <v>0</v>
      </c>
      <c r="FJ392">
        <v>190.34812</v>
      </c>
      <c r="FK392">
        <v>0.3520000180043302</v>
      </c>
      <c r="FL392">
        <v>-3.132307689535787</v>
      </c>
      <c r="FM392">
        <v>3766.6076</v>
      </c>
      <c r="FN392">
        <v>15</v>
      </c>
      <c r="FO392">
        <v>0</v>
      </c>
      <c r="FP392" t="s">
        <v>431</v>
      </c>
      <c r="FQ392">
        <v>1679456443.1</v>
      </c>
      <c r="FR392">
        <v>1679456433.1</v>
      </c>
      <c r="FS392">
        <v>0</v>
      </c>
      <c r="FT392">
        <v>-0.109</v>
      </c>
      <c r="FU392">
        <v>0.019</v>
      </c>
      <c r="FV392">
        <v>-0.823</v>
      </c>
      <c r="FW392">
        <v>0.271</v>
      </c>
      <c r="FX392">
        <v>420</v>
      </c>
      <c r="FY392">
        <v>24</v>
      </c>
      <c r="FZ392">
        <v>0.71</v>
      </c>
      <c r="GA392">
        <v>0.25</v>
      </c>
      <c r="GB392">
        <v>-30.20973414634146</v>
      </c>
      <c r="GC392">
        <v>0.3763233449477658</v>
      </c>
      <c r="GD392">
        <v>0.07093257743339411</v>
      </c>
      <c r="GE392">
        <v>0</v>
      </c>
      <c r="GF392">
        <v>0.1949119512195122</v>
      </c>
      <c r="GG392">
        <v>-0.04314729616724732</v>
      </c>
      <c r="GH392">
        <v>0.00437762417439581</v>
      </c>
      <c r="GI392">
        <v>1</v>
      </c>
      <c r="GJ392">
        <v>1</v>
      </c>
      <c r="GK392">
        <v>2</v>
      </c>
      <c r="GL392" t="s">
        <v>432</v>
      </c>
      <c r="GM392">
        <v>3.10463</v>
      </c>
      <c r="GN392">
        <v>2.73574</v>
      </c>
      <c r="GO392">
        <v>0.197357</v>
      </c>
      <c r="GP392">
        <v>0.19996</v>
      </c>
      <c r="GQ392">
        <v>0.10802</v>
      </c>
      <c r="GR392">
        <v>0.108775</v>
      </c>
      <c r="GS392">
        <v>20698.8</v>
      </c>
      <c r="GT392">
        <v>20370.3</v>
      </c>
      <c r="GU392">
        <v>26321.4</v>
      </c>
      <c r="GV392">
        <v>25784.5</v>
      </c>
      <c r="GW392">
        <v>37691.1</v>
      </c>
      <c r="GX392">
        <v>35068.8</v>
      </c>
      <c r="GY392">
        <v>46057</v>
      </c>
      <c r="GZ392">
        <v>42580.2</v>
      </c>
      <c r="HA392">
        <v>1.92973</v>
      </c>
      <c r="HB392">
        <v>1.98112</v>
      </c>
      <c r="HC392">
        <v>0.1342</v>
      </c>
      <c r="HD392">
        <v>0</v>
      </c>
      <c r="HE392">
        <v>25.2948</v>
      </c>
      <c r="HF392">
        <v>999.9</v>
      </c>
      <c r="HG392">
        <v>54.4</v>
      </c>
      <c r="HH392">
        <v>29.3</v>
      </c>
      <c r="HI392">
        <v>24.7765</v>
      </c>
      <c r="HJ392">
        <v>60.5771</v>
      </c>
      <c r="HK392">
        <v>25.1963</v>
      </c>
      <c r="HL392">
        <v>1</v>
      </c>
      <c r="HM392">
        <v>-0.173765</v>
      </c>
      <c r="HN392">
        <v>-0.148222</v>
      </c>
      <c r="HO392">
        <v>20.275</v>
      </c>
      <c r="HP392">
        <v>5.21609</v>
      </c>
      <c r="HQ392">
        <v>11.979</v>
      </c>
      <c r="HR392">
        <v>4.9647</v>
      </c>
      <c r="HS392">
        <v>3.27383</v>
      </c>
      <c r="HT392">
        <v>9999</v>
      </c>
      <c r="HU392">
        <v>9999</v>
      </c>
      <c r="HV392">
        <v>9999</v>
      </c>
      <c r="HW392">
        <v>937.7</v>
      </c>
      <c r="HX392">
        <v>1.86416</v>
      </c>
      <c r="HY392">
        <v>1.86008</v>
      </c>
      <c r="HZ392">
        <v>1.85836</v>
      </c>
      <c r="IA392">
        <v>1.85986</v>
      </c>
      <c r="IB392">
        <v>1.8599</v>
      </c>
      <c r="IC392">
        <v>1.85822</v>
      </c>
      <c r="ID392">
        <v>1.85731</v>
      </c>
      <c r="IE392">
        <v>1.85234</v>
      </c>
      <c r="IF392">
        <v>0</v>
      </c>
      <c r="IG392">
        <v>0</v>
      </c>
      <c r="IH392">
        <v>0</v>
      </c>
      <c r="II392">
        <v>0</v>
      </c>
      <c r="IJ392" t="s">
        <v>433</v>
      </c>
      <c r="IK392" t="s">
        <v>434</v>
      </c>
      <c r="IL392" t="s">
        <v>435</v>
      </c>
      <c r="IM392" t="s">
        <v>435</v>
      </c>
      <c r="IN392" t="s">
        <v>435</v>
      </c>
      <c r="IO392" t="s">
        <v>435</v>
      </c>
      <c r="IP392">
        <v>0</v>
      </c>
      <c r="IQ392">
        <v>100</v>
      </c>
      <c r="IR392">
        <v>100</v>
      </c>
      <c r="IS392">
        <v>-1.1</v>
      </c>
      <c r="IT392">
        <v>0.2912</v>
      </c>
      <c r="IU392">
        <v>-0.3228139330668147</v>
      </c>
      <c r="IV392">
        <v>-0.001399286051689175</v>
      </c>
      <c r="IW392">
        <v>1.297619083215453E-06</v>
      </c>
      <c r="IX392">
        <v>-4.997941095464379E-10</v>
      </c>
      <c r="IY392">
        <v>-0.005634625857734406</v>
      </c>
      <c r="IZ392">
        <v>-0.003512179546530375</v>
      </c>
      <c r="JA392">
        <v>0.0008073039280847738</v>
      </c>
      <c r="JB392">
        <v>-5.485301315548657E-06</v>
      </c>
      <c r="JC392">
        <v>2</v>
      </c>
      <c r="JD392">
        <v>1997</v>
      </c>
      <c r="JE392">
        <v>1</v>
      </c>
      <c r="JF392">
        <v>25</v>
      </c>
      <c r="JG392">
        <v>994.5</v>
      </c>
      <c r="JH392">
        <v>994.7</v>
      </c>
      <c r="JI392">
        <v>3.09204</v>
      </c>
      <c r="JJ392">
        <v>2.61475</v>
      </c>
      <c r="JK392">
        <v>1.49658</v>
      </c>
      <c r="JL392">
        <v>2.39258</v>
      </c>
      <c r="JM392">
        <v>1.54907</v>
      </c>
      <c r="JN392">
        <v>2.37061</v>
      </c>
      <c r="JO392">
        <v>34.5092</v>
      </c>
      <c r="JP392">
        <v>24.1926</v>
      </c>
      <c r="JQ392">
        <v>18</v>
      </c>
      <c r="JR392">
        <v>488.464</v>
      </c>
      <c r="JS392">
        <v>534.441</v>
      </c>
      <c r="JT392">
        <v>24.9685</v>
      </c>
      <c r="JU392">
        <v>25.1511</v>
      </c>
      <c r="JV392">
        <v>30.0002</v>
      </c>
      <c r="JW392">
        <v>25.267</v>
      </c>
      <c r="JX392">
        <v>25.2261</v>
      </c>
      <c r="JY392">
        <v>62.1439</v>
      </c>
      <c r="JZ392">
        <v>0</v>
      </c>
      <c r="KA392">
        <v>100</v>
      </c>
      <c r="KB392">
        <v>24.9798</v>
      </c>
      <c r="KC392">
        <v>1442.61</v>
      </c>
      <c r="KD392">
        <v>24.2935</v>
      </c>
      <c r="KE392">
        <v>100.625</v>
      </c>
      <c r="KF392">
        <v>101.019</v>
      </c>
    </row>
    <row r="393" spans="1:292">
      <c r="A393">
        <v>375</v>
      </c>
      <c r="B393">
        <v>1679516118</v>
      </c>
      <c r="C393">
        <v>7530.5</v>
      </c>
      <c r="D393" t="s">
        <v>1184</v>
      </c>
      <c r="E393" t="s">
        <v>1185</v>
      </c>
      <c r="F393">
        <v>5</v>
      </c>
      <c r="G393" t="s">
        <v>821</v>
      </c>
      <c r="H393">
        <v>1679516110.5</v>
      </c>
      <c r="I393">
        <f>(J393)/1000</f>
        <v>0</v>
      </c>
      <c r="J393">
        <f>IF(DO393, AM393, AG393)</f>
        <v>0</v>
      </c>
      <c r="K393">
        <f>IF(DO393, AH393, AF393)</f>
        <v>0</v>
      </c>
      <c r="L393">
        <f>DQ393 - IF(AT393&gt;1, K393*DK393*100.0/(AV393*EE393), 0)</f>
        <v>0</v>
      </c>
      <c r="M393">
        <f>((S393-I393/2)*L393-K393)/(S393+I393/2)</f>
        <v>0</v>
      </c>
      <c r="N393">
        <f>M393*(DX393+DY393)/1000.0</f>
        <v>0</v>
      </c>
      <c r="O393">
        <f>(DQ393 - IF(AT393&gt;1, K393*DK393*100.0/(AV393*EE393), 0))*(DX393+DY393)/1000.0</f>
        <v>0</v>
      </c>
      <c r="P393">
        <f>2.0/((1/R393-1/Q393)+SIGN(R393)*SQRT((1/R393-1/Q393)*(1/R393-1/Q393) + 4*DL393/((DL393+1)*(DL393+1))*(2*1/R393*1/Q393-1/Q393*1/Q393)))</f>
        <v>0</v>
      </c>
      <c r="Q393">
        <f>IF(LEFT(DM393,1)&lt;&gt;"0",IF(LEFT(DM393,1)="1",3.0,DN393),$D$5+$E$5*(EE393*DX393/($K$5*1000))+$F$5*(EE393*DX393/($K$5*1000))*MAX(MIN(DK393,$J$5),$I$5)*MAX(MIN(DK393,$J$5),$I$5)+$G$5*MAX(MIN(DK393,$J$5),$I$5)*(EE393*DX393/($K$5*1000))+$H$5*(EE393*DX393/($K$5*1000))*(EE393*DX393/($K$5*1000)))</f>
        <v>0</v>
      </c>
      <c r="R393">
        <f>I393*(1000-(1000*0.61365*exp(17.502*V393/(240.97+V393))/(DX393+DY393)+DS393)/2)/(1000*0.61365*exp(17.502*V393/(240.97+V393))/(DX393+DY393)-DS393)</f>
        <v>0</v>
      </c>
      <c r="S393">
        <f>1/((DL393+1)/(P393/1.6)+1/(Q393/1.37)) + DL393/((DL393+1)/(P393/1.6) + DL393/(Q393/1.37))</f>
        <v>0</v>
      </c>
      <c r="T393">
        <f>(DG393*DJ393)</f>
        <v>0</v>
      </c>
      <c r="U393">
        <f>(DZ393+(T393+2*0.95*5.67E-8*(((DZ393+$B$9)+273)^4-(DZ393+273)^4)-44100*I393)/(1.84*29.3*Q393+8*0.95*5.67E-8*(DZ393+273)^3))</f>
        <v>0</v>
      </c>
      <c r="V393">
        <f>($C$9*EA393+$D$9*EB393+$E$9*U393)</f>
        <v>0</v>
      </c>
      <c r="W393">
        <f>0.61365*exp(17.502*V393/(240.97+V393))</f>
        <v>0</v>
      </c>
      <c r="X393">
        <f>(Y393/Z393*100)</f>
        <v>0</v>
      </c>
      <c r="Y393">
        <f>DS393*(DX393+DY393)/1000</f>
        <v>0</v>
      </c>
      <c r="Z393">
        <f>0.61365*exp(17.502*DZ393/(240.97+DZ393))</f>
        <v>0</v>
      </c>
      <c r="AA393">
        <f>(W393-DS393*(DX393+DY393)/1000)</f>
        <v>0</v>
      </c>
      <c r="AB393">
        <f>(-I393*44100)</f>
        <v>0</v>
      </c>
      <c r="AC393">
        <f>2*29.3*Q393*0.92*(DZ393-V393)</f>
        <v>0</v>
      </c>
      <c r="AD393">
        <f>2*0.95*5.67E-8*(((DZ393+$B$9)+273)^4-(V393+273)^4)</f>
        <v>0</v>
      </c>
      <c r="AE393">
        <f>T393+AD393+AB393+AC393</f>
        <v>0</v>
      </c>
      <c r="AF393">
        <f>DW393*AT393*(DR393-DQ393*(1000-AT393*DT393)/(1000-AT393*DS393))/(100*DK393)</f>
        <v>0</v>
      </c>
      <c r="AG393">
        <f>1000*DW393*AT393*(DS393-DT393)/(100*DK393*(1000-AT393*DS393))</f>
        <v>0</v>
      </c>
      <c r="AH393">
        <f>(AI393 - AJ393 - DX393*1E3/(8.314*(DZ393+273.15)) * AL393/DW393 * AK393) * DW393/(100*DK393) * (1000 - DT393)/1000</f>
        <v>0</v>
      </c>
      <c r="AI393">
        <v>1460.763704867966</v>
      </c>
      <c r="AJ393">
        <v>1439.366545454545</v>
      </c>
      <c r="AK393">
        <v>3.444189622824141</v>
      </c>
      <c r="AL393">
        <v>67.30913549146528</v>
      </c>
      <c r="AM393">
        <f>(AO393 - AN393 + DX393*1E3/(8.314*(DZ393+273.15)) * AQ393/DW393 * AP393) * DW393/(100*DK393) * 1000/(1000 - AO393)</f>
        <v>0</v>
      </c>
      <c r="AN393">
        <v>23.78484345275599</v>
      </c>
      <c r="AO393">
        <v>23.9701303030303</v>
      </c>
      <c r="AP393">
        <v>-2.241435434485542E-06</v>
      </c>
      <c r="AQ393">
        <v>94.11788988098148</v>
      </c>
      <c r="AR393">
        <v>0</v>
      </c>
      <c r="AS393">
        <v>0</v>
      </c>
      <c r="AT393">
        <f>IF(AR393*$H$15&gt;=AV393,1.0,(AV393/(AV393-AR393*$H$15)))</f>
        <v>0</v>
      </c>
      <c r="AU393">
        <f>(AT393-1)*100</f>
        <v>0</v>
      </c>
      <c r="AV393">
        <f>MAX(0,($B$15+$C$15*EE393)/(1+$D$15*EE393)*DX393/(DZ393+273)*$E$15)</f>
        <v>0</v>
      </c>
      <c r="AW393" t="s">
        <v>429</v>
      </c>
      <c r="AX393" t="s">
        <v>429</v>
      </c>
      <c r="AY393">
        <v>0</v>
      </c>
      <c r="AZ393">
        <v>0</v>
      </c>
      <c r="BA393">
        <f>1-AY393/AZ393</f>
        <v>0</v>
      </c>
      <c r="BB393">
        <v>0</v>
      </c>
      <c r="BC393" t="s">
        <v>429</v>
      </c>
      <c r="BD393" t="s">
        <v>429</v>
      </c>
      <c r="BE393">
        <v>0</v>
      </c>
      <c r="BF393">
        <v>0</v>
      </c>
      <c r="BG393">
        <f>1-BE393/BF393</f>
        <v>0</v>
      </c>
      <c r="BH393">
        <v>0.5</v>
      </c>
      <c r="BI393">
        <f>DH393</f>
        <v>0</v>
      </c>
      <c r="BJ393">
        <f>K393</f>
        <v>0</v>
      </c>
      <c r="BK393">
        <f>BG393*BH393*BI393</f>
        <v>0</v>
      </c>
      <c r="BL393">
        <f>(BJ393-BB393)/BI393</f>
        <v>0</v>
      </c>
      <c r="BM393">
        <f>(AZ393-BF393)/BF393</f>
        <v>0</v>
      </c>
      <c r="BN393">
        <f>AY393/(BA393+AY393/BF393)</f>
        <v>0</v>
      </c>
      <c r="BO393" t="s">
        <v>429</v>
      </c>
      <c r="BP393">
        <v>0</v>
      </c>
      <c r="BQ393">
        <f>IF(BP393&lt;&gt;0, BP393, BN393)</f>
        <v>0</v>
      </c>
      <c r="BR393">
        <f>1-BQ393/BF393</f>
        <v>0</v>
      </c>
      <c r="BS393">
        <f>(BF393-BE393)/(BF393-BQ393)</f>
        <v>0</v>
      </c>
      <c r="BT393">
        <f>(AZ393-BF393)/(AZ393-BQ393)</f>
        <v>0</v>
      </c>
      <c r="BU393">
        <f>(BF393-BE393)/(BF393-AY393)</f>
        <v>0</v>
      </c>
      <c r="BV393">
        <f>(AZ393-BF393)/(AZ393-AY393)</f>
        <v>0</v>
      </c>
      <c r="BW393">
        <f>(BS393*BQ393/BE393)</f>
        <v>0</v>
      </c>
      <c r="BX393">
        <f>(1-BW393)</f>
        <v>0</v>
      </c>
      <c r="DG393">
        <f>$B$13*EF393+$C$13*EG393+$F$13*ER393*(1-EU393)</f>
        <v>0</v>
      </c>
      <c r="DH393">
        <f>DG393*DI393</f>
        <v>0</v>
      </c>
      <c r="DI393">
        <f>($B$13*$D$11+$C$13*$D$11+$F$13*((FE393+EW393)/MAX(FE393+EW393+FF393, 0.1)*$I$11+FF393/MAX(FE393+EW393+FF393, 0.1)*$J$11))/($B$13+$C$13+$F$13)</f>
        <v>0</v>
      </c>
      <c r="DJ393">
        <f>($B$13*$K$11+$C$13*$K$11+$F$13*((FE393+EW393)/MAX(FE393+EW393+FF393, 0.1)*$P$11+FF393/MAX(FE393+EW393+FF393, 0.1)*$Q$11))/($B$13+$C$13+$F$13)</f>
        <v>0</v>
      </c>
      <c r="DK393">
        <v>2.18</v>
      </c>
      <c r="DL393">
        <v>0.5</v>
      </c>
      <c r="DM393" t="s">
        <v>430</v>
      </c>
      <c r="DN393">
        <v>2</v>
      </c>
      <c r="DO393" t="b">
        <v>1</v>
      </c>
      <c r="DP393">
        <v>1679516110.5</v>
      </c>
      <c r="DQ393">
        <v>1381.372222222222</v>
      </c>
      <c r="DR393">
        <v>1411.557407407407</v>
      </c>
      <c r="DS393">
        <v>23.97511481481482</v>
      </c>
      <c r="DT393">
        <v>23.78554444444444</v>
      </c>
      <c r="DU393">
        <v>1382.47</v>
      </c>
      <c r="DV393">
        <v>23.68395925925926</v>
      </c>
      <c r="DW393">
        <v>500.0087777777778</v>
      </c>
      <c r="DX393">
        <v>89.83823703703703</v>
      </c>
      <c r="DY393">
        <v>0.09999843703703704</v>
      </c>
      <c r="DZ393">
        <v>26.34124814814815</v>
      </c>
      <c r="EA393">
        <v>27.48665185185185</v>
      </c>
      <c r="EB393">
        <v>999.9000000000001</v>
      </c>
      <c r="EC393">
        <v>0</v>
      </c>
      <c r="ED393">
        <v>0</v>
      </c>
      <c r="EE393">
        <v>9998.040370370369</v>
      </c>
      <c r="EF393">
        <v>0</v>
      </c>
      <c r="EG393">
        <v>12.49004814814815</v>
      </c>
      <c r="EH393">
        <v>-30.18729259259259</v>
      </c>
      <c r="EI393">
        <v>1415.302962962963</v>
      </c>
      <c r="EJ393">
        <v>1445.951481481481</v>
      </c>
      <c r="EK393">
        <v>0.1895548148148148</v>
      </c>
      <c r="EL393">
        <v>1411.557407407407</v>
      </c>
      <c r="EM393">
        <v>23.78554444444444</v>
      </c>
      <c r="EN393">
        <v>2.153882222222222</v>
      </c>
      <c r="EO393">
        <v>2.136851481481481</v>
      </c>
      <c r="EP393">
        <v>18.62334444444445</v>
      </c>
      <c r="EQ393">
        <v>18.49657407407407</v>
      </c>
      <c r="ER393">
        <v>2000.031851851852</v>
      </c>
      <c r="ES393">
        <v>0.9799993333333333</v>
      </c>
      <c r="ET393">
        <v>0.02000096666666667</v>
      </c>
      <c r="EU393">
        <v>0</v>
      </c>
      <c r="EV393">
        <v>190.369962962963</v>
      </c>
      <c r="EW393">
        <v>5.00078</v>
      </c>
      <c r="EX393">
        <v>3766.49037037037</v>
      </c>
      <c r="EY393">
        <v>16379.8925925926</v>
      </c>
      <c r="EZ393">
        <v>37.66866666666667</v>
      </c>
      <c r="FA393">
        <v>38.65485185185185</v>
      </c>
      <c r="FB393">
        <v>38.57851851851851</v>
      </c>
      <c r="FC393">
        <v>38.01129629629629</v>
      </c>
      <c r="FD393">
        <v>39.00662962962962</v>
      </c>
      <c r="FE393">
        <v>1955.131851851852</v>
      </c>
      <c r="FF393">
        <v>39.9</v>
      </c>
      <c r="FG393">
        <v>0</v>
      </c>
      <c r="FH393">
        <v>1679516100.4</v>
      </c>
      <c r="FI393">
        <v>0</v>
      </c>
      <c r="FJ393">
        <v>190.39404</v>
      </c>
      <c r="FK393">
        <v>0.5309230910236387</v>
      </c>
      <c r="FL393">
        <v>-1.389230773777014</v>
      </c>
      <c r="FM393">
        <v>3766.4396</v>
      </c>
      <c r="FN393">
        <v>15</v>
      </c>
      <c r="FO393">
        <v>0</v>
      </c>
      <c r="FP393" t="s">
        <v>431</v>
      </c>
      <c r="FQ393">
        <v>1679456443.1</v>
      </c>
      <c r="FR393">
        <v>1679456433.1</v>
      </c>
      <c r="FS393">
        <v>0</v>
      </c>
      <c r="FT393">
        <v>-0.109</v>
      </c>
      <c r="FU393">
        <v>0.019</v>
      </c>
      <c r="FV393">
        <v>-0.823</v>
      </c>
      <c r="FW393">
        <v>0.271</v>
      </c>
      <c r="FX393">
        <v>420</v>
      </c>
      <c r="FY393">
        <v>24</v>
      </c>
      <c r="FZ393">
        <v>0.71</v>
      </c>
      <c r="GA393">
        <v>0.25</v>
      </c>
      <c r="GB393">
        <v>-30.18688</v>
      </c>
      <c r="GC393">
        <v>0.1464450281426954</v>
      </c>
      <c r="GD393">
        <v>0.0685155500598222</v>
      </c>
      <c r="GE393">
        <v>0</v>
      </c>
      <c r="GF393">
        <v>0.1912174</v>
      </c>
      <c r="GG393">
        <v>-0.02961647279549809</v>
      </c>
      <c r="GH393">
        <v>0.002945241703154428</v>
      </c>
      <c r="GI393">
        <v>1</v>
      </c>
      <c r="GJ393">
        <v>1</v>
      </c>
      <c r="GK393">
        <v>2</v>
      </c>
      <c r="GL393" t="s">
        <v>432</v>
      </c>
      <c r="GM393">
        <v>3.10468</v>
      </c>
      <c r="GN393">
        <v>2.73558</v>
      </c>
      <c r="GO393">
        <v>0.19878</v>
      </c>
      <c r="GP393">
        <v>0.201387</v>
      </c>
      <c r="GQ393">
        <v>0.108002</v>
      </c>
      <c r="GR393">
        <v>0.108769</v>
      </c>
      <c r="GS393">
        <v>20661.9</v>
      </c>
      <c r="GT393">
        <v>20334</v>
      </c>
      <c r="GU393">
        <v>26321.1</v>
      </c>
      <c r="GV393">
        <v>25784.4</v>
      </c>
      <c r="GW393">
        <v>37691.8</v>
      </c>
      <c r="GX393">
        <v>35068.9</v>
      </c>
      <c r="GY393">
        <v>46056.6</v>
      </c>
      <c r="GZ393">
        <v>42579.9</v>
      </c>
      <c r="HA393">
        <v>1.9299</v>
      </c>
      <c r="HB393">
        <v>1.98085</v>
      </c>
      <c r="HC393">
        <v>0.134002</v>
      </c>
      <c r="HD393">
        <v>0</v>
      </c>
      <c r="HE393">
        <v>25.2948</v>
      </c>
      <c r="HF393">
        <v>999.9</v>
      </c>
      <c r="HG393">
        <v>54.4</v>
      </c>
      <c r="HH393">
        <v>29.3</v>
      </c>
      <c r="HI393">
        <v>24.7811</v>
      </c>
      <c r="HJ393">
        <v>60.7371</v>
      </c>
      <c r="HK393">
        <v>25.4046</v>
      </c>
      <c r="HL393">
        <v>1</v>
      </c>
      <c r="HM393">
        <v>-0.173956</v>
      </c>
      <c r="HN393">
        <v>-0.153559</v>
      </c>
      <c r="HO393">
        <v>20.275</v>
      </c>
      <c r="HP393">
        <v>5.21579</v>
      </c>
      <c r="HQ393">
        <v>11.9782</v>
      </c>
      <c r="HR393">
        <v>4.9647</v>
      </c>
      <c r="HS393">
        <v>3.27395</v>
      </c>
      <c r="HT393">
        <v>9999</v>
      </c>
      <c r="HU393">
        <v>9999</v>
      </c>
      <c r="HV393">
        <v>9999</v>
      </c>
      <c r="HW393">
        <v>937.7</v>
      </c>
      <c r="HX393">
        <v>1.86415</v>
      </c>
      <c r="HY393">
        <v>1.86008</v>
      </c>
      <c r="HZ393">
        <v>1.85834</v>
      </c>
      <c r="IA393">
        <v>1.85988</v>
      </c>
      <c r="IB393">
        <v>1.85989</v>
      </c>
      <c r="IC393">
        <v>1.85822</v>
      </c>
      <c r="ID393">
        <v>1.8573</v>
      </c>
      <c r="IE393">
        <v>1.85228</v>
      </c>
      <c r="IF393">
        <v>0</v>
      </c>
      <c r="IG393">
        <v>0</v>
      </c>
      <c r="IH393">
        <v>0</v>
      </c>
      <c r="II393">
        <v>0</v>
      </c>
      <c r="IJ393" t="s">
        <v>433</v>
      </c>
      <c r="IK393" t="s">
        <v>434</v>
      </c>
      <c r="IL393" t="s">
        <v>435</v>
      </c>
      <c r="IM393" t="s">
        <v>435</v>
      </c>
      <c r="IN393" t="s">
        <v>435</v>
      </c>
      <c r="IO393" t="s">
        <v>435</v>
      </c>
      <c r="IP393">
        <v>0</v>
      </c>
      <c r="IQ393">
        <v>100</v>
      </c>
      <c r="IR393">
        <v>100</v>
      </c>
      <c r="IS393">
        <v>-1.11</v>
      </c>
      <c r="IT393">
        <v>0.291</v>
      </c>
      <c r="IU393">
        <v>-0.3228139330668147</v>
      </c>
      <c r="IV393">
        <v>-0.001399286051689175</v>
      </c>
      <c r="IW393">
        <v>1.297619083215453E-06</v>
      </c>
      <c r="IX393">
        <v>-4.997941095464379E-10</v>
      </c>
      <c r="IY393">
        <v>-0.005634625857734406</v>
      </c>
      <c r="IZ393">
        <v>-0.003512179546530375</v>
      </c>
      <c r="JA393">
        <v>0.0008073039280847738</v>
      </c>
      <c r="JB393">
        <v>-5.485301315548657E-06</v>
      </c>
      <c r="JC393">
        <v>2</v>
      </c>
      <c r="JD393">
        <v>1997</v>
      </c>
      <c r="JE393">
        <v>1</v>
      </c>
      <c r="JF393">
        <v>25</v>
      </c>
      <c r="JG393">
        <v>994.6</v>
      </c>
      <c r="JH393">
        <v>994.7</v>
      </c>
      <c r="JI393">
        <v>3.12134</v>
      </c>
      <c r="JJ393">
        <v>2.61475</v>
      </c>
      <c r="JK393">
        <v>1.49658</v>
      </c>
      <c r="JL393">
        <v>2.39258</v>
      </c>
      <c r="JM393">
        <v>1.54907</v>
      </c>
      <c r="JN393">
        <v>2.3584</v>
      </c>
      <c r="JO393">
        <v>34.5092</v>
      </c>
      <c r="JP393">
        <v>24.1926</v>
      </c>
      <c r="JQ393">
        <v>18</v>
      </c>
      <c r="JR393">
        <v>488.553</v>
      </c>
      <c r="JS393">
        <v>534.2329999999999</v>
      </c>
      <c r="JT393">
        <v>24.9808</v>
      </c>
      <c r="JU393">
        <v>25.1494</v>
      </c>
      <c r="JV393">
        <v>30.0001</v>
      </c>
      <c r="JW393">
        <v>25.2656</v>
      </c>
      <c r="JX393">
        <v>25.2243</v>
      </c>
      <c r="JY393">
        <v>62.6457</v>
      </c>
      <c r="JZ393">
        <v>0</v>
      </c>
      <c r="KA393">
        <v>100</v>
      </c>
      <c r="KB393">
        <v>24.9868</v>
      </c>
      <c r="KC393">
        <v>1455.97</v>
      </c>
      <c r="KD393">
        <v>24.2935</v>
      </c>
      <c r="KE393">
        <v>100.624</v>
      </c>
      <c r="KF393">
        <v>101.019</v>
      </c>
    </row>
    <row r="394" spans="1:292">
      <c r="A394">
        <v>376</v>
      </c>
      <c r="B394">
        <v>1679516123</v>
      </c>
      <c r="C394">
        <v>7535.5</v>
      </c>
      <c r="D394" t="s">
        <v>1186</v>
      </c>
      <c r="E394" t="s">
        <v>1187</v>
      </c>
      <c r="F394">
        <v>5</v>
      </c>
      <c r="G394" t="s">
        <v>821</v>
      </c>
      <c r="H394">
        <v>1679516115.214286</v>
      </c>
      <c r="I394">
        <f>(J394)/1000</f>
        <v>0</v>
      </c>
      <c r="J394">
        <f>IF(DO394, AM394, AG394)</f>
        <v>0</v>
      </c>
      <c r="K394">
        <f>IF(DO394, AH394, AF394)</f>
        <v>0</v>
      </c>
      <c r="L394">
        <f>DQ394 - IF(AT394&gt;1, K394*DK394*100.0/(AV394*EE394), 0)</f>
        <v>0</v>
      </c>
      <c r="M394">
        <f>((S394-I394/2)*L394-K394)/(S394+I394/2)</f>
        <v>0</v>
      </c>
      <c r="N394">
        <f>M394*(DX394+DY394)/1000.0</f>
        <v>0</v>
      </c>
      <c r="O394">
        <f>(DQ394 - IF(AT394&gt;1, K394*DK394*100.0/(AV394*EE394), 0))*(DX394+DY394)/1000.0</f>
        <v>0</v>
      </c>
      <c r="P394">
        <f>2.0/((1/R394-1/Q394)+SIGN(R394)*SQRT((1/R394-1/Q394)*(1/R394-1/Q394) + 4*DL394/((DL394+1)*(DL394+1))*(2*1/R394*1/Q394-1/Q394*1/Q394)))</f>
        <v>0</v>
      </c>
      <c r="Q394">
        <f>IF(LEFT(DM394,1)&lt;&gt;"0",IF(LEFT(DM394,1)="1",3.0,DN394),$D$5+$E$5*(EE394*DX394/($K$5*1000))+$F$5*(EE394*DX394/($K$5*1000))*MAX(MIN(DK394,$J$5),$I$5)*MAX(MIN(DK394,$J$5),$I$5)+$G$5*MAX(MIN(DK394,$J$5),$I$5)*(EE394*DX394/($K$5*1000))+$H$5*(EE394*DX394/($K$5*1000))*(EE394*DX394/($K$5*1000)))</f>
        <v>0</v>
      </c>
      <c r="R394">
        <f>I394*(1000-(1000*0.61365*exp(17.502*V394/(240.97+V394))/(DX394+DY394)+DS394)/2)/(1000*0.61365*exp(17.502*V394/(240.97+V394))/(DX394+DY394)-DS394)</f>
        <v>0</v>
      </c>
      <c r="S394">
        <f>1/((DL394+1)/(P394/1.6)+1/(Q394/1.37)) + DL394/((DL394+1)/(P394/1.6) + DL394/(Q394/1.37))</f>
        <v>0</v>
      </c>
      <c r="T394">
        <f>(DG394*DJ394)</f>
        <v>0</v>
      </c>
      <c r="U394">
        <f>(DZ394+(T394+2*0.95*5.67E-8*(((DZ394+$B$9)+273)^4-(DZ394+273)^4)-44100*I394)/(1.84*29.3*Q394+8*0.95*5.67E-8*(DZ394+273)^3))</f>
        <v>0</v>
      </c>
      <c r="V394">
        <f>($C$9*EA394+$D$9*EB394+$E$9*U394)</f>
        <v>0</v>
      </c>
      <c r="W394">
        <f>0.61365*exp(17.502*V394/(240.97+V394))</f>
        <v>0</v>
      </c>
      <c r="X394">
        <f>(Y394/Z394*100)</f>
        <v>0</v>
      </c>
      <c r="Y394">
        <f>DS394*(DX394+DY394)/1000</f>
        <v>0</v>
      </c>
      <c r="Z394">
        <f>0.61365*exp(17.502*DZ394/(240.97+DZ394))</f>
        <v>0</v>
      </c>
      <c r="AA394">
        <f>(W394-DS394*(DX394+DY394)/1000)</f>
        <v>0</v>
      </c>
      <c r="AB394">
        <f>(-I394*44100)</f>
        <v>0</v>
      </c>
      <c r="AC394">
        <f>2*29.3*Q394*0.92*(DZ394-V394)</f>
        <v>0</v>
      </c>
      <c r="AD394">
        <f>2*0.95*5.67E-8*(((DZ394+$B$9)+273)^4-(V394+273)^4)</f>
        <v>0</v>
      </c>
      <c r="AE394">
        <f>T394+AD394+AB394+AC394</f>
        <v>0</v>
      </c>
      <c r="AF394">
        <f>DW394*AT394*(DR394-DQ394*(1000-AT394*DT394)/(1000-AT394*DS394))/(100*DK394)</f>
        <v>0</v>
      </c>
      <c r="AG394">
        <f>1000*DW394*AT394*(DS394-DT394)/(100*DK394*(1000-AT394*DS394))</f>
        <v>0</v>
      </c>
      <c r="AH394">
        <f>(AI394 - AJ394 - DX394*1E3/(8.314*(DZ394+273.15)) * AL394/DW394 * AK394) * DW394/(100*DK394) * (1000 - DT394)/1000</f>
        <v>0</v>
      </c>
      <c r="AI394">
        <v>1477.858639625761</v>
      </c>
      <c r="AJ394">
        <v>1456.314909090909</v>
      </c>
      <c r="AK394">
        <v>3.375975993812966</v>
      </c>
      <c r="AL394">
        <v>67.30913549146528</v>
      </c>
      <c r="AM394">
        <f>(AO394 - AN394 + DX394*1E3/(8.314*(DZ394+273.15)) * AQ394/DW394 * AP394) * DW394/(100*DK394) * 1000/(1000 - AO394)</f>
        <v>0</v>
      </c>
      <c r="AN394">
        <v>23.78218584764224</v>
      </c>
      <c r="AO394">
        <v>23.96470909090909</v>
      </c>
      <c r="AP394">
        <v>-2.942739816044561E-06</v>
      </c>
      <c r="AQ394">
        <v>94.11788988098148</v>
      </c>
      <c r="AR394">
        <v>0</v>
      </c>
      <c r="AS394">
        <v>0</v>
      </c>
      <c r="AT394">
        <f>IF(AR394*$H$15&gt;=AV394,1.0,(AV394/(AV394-AR394*$H$15)))</f>
        <v>0</v>
      </c>
      <c r="AU394">
        <f>(AT394-1)*100</f>
        <v>0</v>
      </c>
      <c r="AV394">
        <f>MAX(0,($B$15+$C$15*EE394)/(1+$D$15*EE394)*DX394/(DZ394+273)*$E$15)</f>
        <v>0</v>
      </c>
      <c r="AW394" t="s">
        <v>429</v>
      </c>
      <c r="AX394" t="s">
        <v>429</v>
      </c>
      <c r="AY394">
        <v>0</v>
      </c>
      <c r="AZ394">
        <v>0</v>
      </c>
      <c r="BA394">
        <f>1-AY394/AZ394</f>
        <v>0</v>
      </c>
      <c r="BB394">
        <v>0</v>
      </c>
      <c r="BC394" t="s">
        <v>429</v>
      </c>
      <c r="BD394" t="s">
        <v>429</v>
      </c>
      <c r="BE394">
        <v>0</v>
      </c>
      <c r="BF394">
        <v>0</v>
      </c>
      <c r="BG394">
        <f>1-BE394/BF394</f>
        <v>0</v>
      </c>
      <c r="BH394">
        <v>0.5</v>
      </c>
      <c r="BI394">
        <f>DH394</f>
        <v>0</v>
      </c>
      <c r="BJ394">
        <f>K394</f>
        <v>0</v>
      </c>
      <c r="BK394">
        <f>BG394*BH394*BI394</f>
        <v>0</v>
      </c>
      <c r="BL394">
        <f>(BJ394-BB394)/BI394</f>
        <v>0</v>
      </c>
      <c r="BM394">
        <f>(AZ394-BF394)/BF394</f>
        <v>0</v>
      </c>
      <c r="BN394">
        <f>AY394/(BA394+AY394/BF394)</f>
        <v>0</v>
      </c>
      <c r="BO394" t="s">
        <v>429</v>
      </c>
      <c r="BP394">
        <v>0</v>
      </c>
      <c r="BQ394">
        <f>IF(BP394&lt;&gt;0, BP394, BN394)</f>
        <v>0</v>
      </c>
      <c r="BR394">
        <f>1-BQ394/BF394</f>
        <v>0</v>
      </c>
      <c r="BS394">
        <f>(BF394-BE394)/(BF394-BQ394)</f>
        <v>0</v>
      </c>
      <c r="BT394">
        <f>(AZ394-BF394)/(AZ394-BQ394)</f>
        <v>0</v>
      </c>
      <c r="BU394">
        <f>(BF394-BE394)/(BF394-AY394)</f>
        <v>0</v>
      </c>
      <c r="BV394">
        <f>(AZ394-BF394)/(AZ394-AY394)</f>
        <v>0</v>
      </c>
      <c r="BW394">
        <f>(BS394*BQ394/BE394)</f>
        <v>0</v>
      </c>
      <c r="BX394">
        <f>(1-BW394)</f>
        <v>0</v>
      </c>
      <c r="DG394">
        <f>$B$13*EF394+$C$13*EG394+$F$13*ER394*(1-EU394)</f>
        <v>0</v>
      </c>
      <c r="DH394">
        <f>DG394*DI394</f>
        <v>0</v>
      </c>
      <c r="DI394">
        <f>($B$13*$D$11+$C$13*$D$11+$F$13*((FE394+EW394)/MAX(FE394+EW394+FF394, 0.1)*$I$11+FF394/MAX(FE394+EW394+FF394, 0.1)*$J$11))/($B$13+$C$13+$F$13)</f>
        <v>0</v>
      </c>
      <c r="DJ394">
        <f>($B$13*$K$11+$C$13*$K$11+$F$13*((FE394+EW394)/MAX(FE394+EW394+FF394, 0.1)*$P$11+FF394/MAX(FE394+EW394+FF394, 0.1)*$Q$11))/($B$13+$C$13+$F$13)</f>
        <v>0</v>
      </c>
      <c r="DK394">
        <v>2.18</v>
      </c>
      <c r="DL394">
        <v>0.5</v>
      </c>
      <c r="DM394" t="s">
        <v>430</v>
      </c>
      <c r="DN394">
        <v>2</v>
      </c>
      <c r="DO394" t="b">
        <v>1</v>
      </c>
      <c r="DP394">
        <v>1679516115.214286</v>
      </c>
      <c r="DQ394">
        <v>1397.1875</v>
      </c>
      <c r="DR394">
        <v>1427.2525</v>
      </c>
      <c r="DS394">
        <v>23.97153571428571</v>
      </c>
      <c r="DT394">
        <v>23.78409642857143</v>
      </c>
      <c r="DU394">
        <v>1398.297142857142</v>
      </c>
      <c r="DV394">
        <v>23.68046428571429</v>
      </c>
      <c r="DW394">
        <v>500.01875</v>
      </c>
      <c r="DX394">
        <v>89.83834642857143</v>
      </c>
      <c r="DY394">
        <v>0.1000006</v>
      </c>
      <c r="DZ394">
        <v>26.34089285714286</v>
      </c>
      <c r="EA394">
        <v>27.485575</v>
      </c>
      <c r="EB394">
        <v>999.9000000000002</v>
      </c>
      <c r="EC394">
        <v>0</v>
      </c>
      <c r="ED394">
        <v>0</v>
      </c>
      <c r="EE394">
        <v>10001.47678571429</v>
      </c>
      <c r="EF394">
        <v>0</v>
      </c>
      <c r="EG394">
        <v>12.48821071428571</v>
      </c>
      <c r="EH394">
        <v>-30.06674285714286</v>
      </c>
      <c r="EI394">
        <v>1431.501428571429</v>
      </c>
      <c r="EJ394">
        <v>1462.026785714286</v>
      </c>
      <c r="EK394">
        <v>0.1874228571428572</v>
      </c>
      <c r="EL394">
        <v>1427.2525</v>
      </c>
      <c r="EM394">
        <v>23.78409642857143</v>
      </c>
      <c r="EN394">
        <v>2.153562142857143</v>
      </c>
      <c r="EO394">
        <v>2.136723571428571</v>
      </c>
      <c r="EP394">
        <v>18.62098214285714</v>
      </c>
      <c r="EQ394">
        <v>18.49562142857143</v>
      </c>
      <c r="ER394">
        <v>2000.026071428571</v>
      </c>
      <c r="ES394">
        <v>0.9799991785714283</v>
      </c>
      <c r="ET394">
        <v>0.02000112142857143</v>
      </c>
      <c r="EU394">
        <v>0</v>
      </c>
      <c r="EV394">
        <v>190.3949285714286</v>
      </c>
      <c r="EW394">
        <v>5.00078</v>
      </c>
      <c r="EX394">
        <v>3766.219642857143</v>
      </c>
      <c r="EY394">
        <v>16379.83928571429</v>
      </c>
      <c r="EZ394">
        <v>37.63582142857143</v>
      </c>
      <c r="FA394">
        <v>38.62924999999999</v>
      </c>
      <c r="FB394">
        <v>38.49310714285713</v>
      </c>
      <c r="FC394">
        <v>37.99078571428571</v>
      </c>
      <c r="FD394">
        <v>38.96399999999999</v>
      </c>
      <c r="FE394">
        <v>1955.126071428571</v>
      </c>
      <c r="FF394">
        <v>39.9</v>
      </c>
      <c r="FG394">
        <v>0</v>
      </c>
      <c r="FH394">
        <v>1679516105.2</v>
      </c>
      <c r="FI394">
        <v>0</v>
      </c>
      <c r="FJ394">
        <v>190.4222</v>
      </c>
      <c r="FK394">
        <v>0.6391538671647999</v>
      </c>
      <c r="FL394">
        <v>-2.970769219823815</v>
      </c>
      <c r="FM394">
        <v>3766.2232</v>
      </c>
      <c r="FN394">
        <v>15</v>
      </c>
      <c r="FO394">
        <v>0</v>
      </c>
      <c r="FP394" t="s">
        <v>431</v>
      </c>
      <c r="FQ394">
        <v>1679456443.1</v>
      </c>
      <c r="FR394">
        <v>1679456433.1</v>
      </c>
      <c r="FS394">
        <v>0</v>
      </c>
      <c r="FT394">
        <v>-0.109</v>
      </c>
      <c r="FU394">
        <v>0.019</v>
      </c>
      <c r="FV394">
        <v>-0.823</v>
      </c>
      <c r="FW394">
        <v>0.271</v>
      </c>
      <c r="FX394">
        <v>420</v>
      </c>
      <c r="FY394">
        <v>24</v>
      </c>
      <c r="FZ394">
        <v>0.71</v>
      </c>
      <c r="GA394">
        <v>0.25</v>
      </c>
      <c r="GB394">
        <v>-30.11773414634146</v>
      </c>
      <c r="GC394">
        <v>1.175203484320483</v>
      </c>
      <c r="GD394">
        <v>0.219104658820743</v>
      </c>
      <c r="GE394">
        <v>0</v>
      </c>
      <c r="GF394">
        <v>0.1886729756097561</v>
      </c>
      <c r="GG394">
        <v>-0.02603282926829235</v>
      </c>
      <c r="GH394">
        <v>0.002658694191569083</v>
      </c>
      <c r="GI394">
        <v>1</v>
      </c>
      <c r="GJ394">
        <v>1</v>
      </c>
      <c r="GK394">
        <v>2</v>
      </c>
      <c r="GL394" t="s">
        <v>432</v>
      </c>
      <c r="GM394">
        <v>3.10461</v>
      </c>
      <c r="GN394">
        <v>2.73524</v>
      </c>
      <c r="GO394">
        <v>0.200176</v>
      </c>
      <c r="GP394">
        <v>0.20267</v>
      </c>
      <c r="GQ394">
        <v>0.107991</v>
      </c>
      <c r="GR394">
        <v>0.10876</v>
      </c>
      <c r="GS394">
        <v>20625.8</v>
      </c>
      <c r="GT394">
        <v>20301.4</v>
      </c>
      <c r="GU394">
        <v>26320.9</v>
      </c>
      <c r="GV394">
        <v>25784.5</v>
      </c>
      <c r="GW394">
        <v>37692.3</v>
      </c>
      <c r="GX394">
        <v>35069.5</v>
      </c>
      <c r="GY394">
        <v>46056.4</v>
      </c>
      <c r="GZ394">
        <v>42579.9</v>
      </c>
      <c r="HA394">
        <v>1.92988</v>
      </c>
      <c r="HB394">
        <v>1.98123</v>
      </c>
      <c r="HC394">
        <v>0.134125</v>
      </c>
      <c r="HD394">
        <v>0</v>
      </c>
      <c r="HE394">
        <v>25.2927</v>
      </c>
      <c r="HF394">
        <v>999.9</v>
      </c>
      <c r="HG394">
        <v>54.4</v>
      </c>
      <c r="HH394">
        <v>29.3</v>
      </c>
      <c r="HI394">
        <v>24.7797</v>
      </c>
      <c r="HJ394">
        <v>60.4471</v>
      </c>
      <c r="HK394">
        <v>25.1763</v>
      </c>
      <c r="HL394">
        <v>1</v>
      </c>
      <c r="HM394">
        <v>-0.173811</v>
      </c>
      <c r="HN394">
        <v>-0.15375</v>
      </c>
      <c r="HO394">
        <v>20.275</v>
      </c>
      <c r="HP394">
        <v>5.21594</v>
      </c>
      <c r="HQ394">
        <v>11.9782</v>
      </c>
      <c r="HR394">
        <v>4.96465</v>
      </c>
      <c r="HS394">
        <v>3.274</v>
      </c>
      <c r="HT394">
        <v>9999</v>
      </c>
      <c r="HU394">
        <v>9999</v>
      </c>
      <c r="HV394">
        <v>9999</v>
      </c>
      <c r="HW394">
        <v>937.7</v>
      </c>
      <c r="HX394">
        <v>1.86415</v>
      </c>
      <c r="HY394">
        <v>1.86011</v>
      </c>
      <c r="HZ394">
        <v>1.85835</v>
      </c>
      <c r="IA394">
        <v>1.85987</v>
      </c>
      <c r="IB394">
        <v>1.85989</v>
      </c>
      <c r="IC394">
        <v>1.85823</v>
      </c>
      <c r="ID394">
        <v>1.85731</v>
      </c>
      <c r="IE394">
        <v>1.85231</v>
      </c>
      <c r="IF394">
        <v>0</v>
      </c>
      <c r="IG394">
        <v>0</v>
      </c>
      <c r="IH394">
        <v>0</v>
      </c>
      <c r="II394">
        <v>0</v>
      </c>
      <c r="IJ394" t="s">
        <v>433</v>
      </c>
      <c r="IK394" t="s">
        <v>434</v>
      </c>
      <c r="IL394" t="s">
        <v>435</v>
      </c>
      <c r="IM394" t="s">
        <v>435</v>
      </c>
      <c r="IN394" t="s">
        <v>435</v>
      </c>
      <c r="IO394" t="s">
        <v>435</v>
      </c>
      <c r="IP394">
        <v>0</v>
      </c>
      <c r="IQ394">
        <v>100</v>
      </c>
      <c r="IR394">
        <v>100</v>
      </c>
      <c r="IS394">
        <v>-1.13</v>
      </c>
      <c r="IT394">
        <v>0.2909</v>
      </c>
      <c r="IU394">
        <v>-0.3228139330668147</v>
      </c>
      <c r="IV394">
        <v>-0.001399286051689175</v>
      </c>
      <c r="IW394">
        <v>1.297619083215453E-06</v>
      </c>
      <c r="IX394">
        <v>-4.997941095464379E-10</v>
      </c>
      <c r="IY394">
        <v>-0.005634625857734406</v>
      </c>
      <c r="IZ394">
        <v>-0.003512179546530375</v>
      </c>
      <c r="JA394">
        <v>0.0008073039280847738</v>
      </c>
      <c r="JB394">
        <v>-5.485301315548657E-06</v>
      </c>
      <c r="JC394">
        <v>2</v>
      </c>
      <c r="JD394">
        <v>1997</v>
      </c>
      <c r="JE394">
        <v>1</v>
      </c>
      <c r="JF394">
        <v>25</v>
      </c>
      <c r="JG394">
        <v>994.7</v>
      </c>
      <c r="JH394">
        <v>994.8</v>
      </c>
      <c r="JI394">
        <v>3.14575</v>
      </c>
      <c r="JJ394">
        <v>2.60864</v>
      </c>
      <c r="JK394">
        <v>1.49658</v>
      </c>
      <c r="JL394">
        <v>2.3938</v>
      </c>
      <c r="JM394">
        <v>1.54907</v>
      </c>
      <c r="JN394">
        <v>2.44141</v>
      </c>
      <c r="JO394">
        <v>34.5092</v>
      </c>
      <c r="JP394">
        <v>24.2013</v>
      </c>
      <c r="JQ394">
        <v>18</v>
      </c>
      <c r="JR394">
        <v>488.532</v>
      </c>
      <c r="JS394">
        <v>534.489</v>
      </c>
      <c r="JT394">
        <v>24.989</v>
      </c>
      <c r="JU394">
        <v>25.1494</v>
      </c>
      <c r="JV394">
        <v>30</v>
      </c>
      <c r="JW394">
        <v>25.2649</v>
      </c>
      <c r="JX394">
        <v>25.224</v>
      </c>
      <c r="JY394">
        <v>63.1677</v>
      </c>
      <c r="JZ394">
        <v>0</v>
      </c>
      <c r="KA394">
        <v>100</v>
      </c>
      <c r="KB394">
        <v>24.9975</v>
      </c>
      <c r="KC394">
        <v>1469.32</v>
      </c>
      <c r="KD394">
        <v>24.2935</v>
      </c>
      <c r="KE394">
        <v>100.624</v>
      </c>
      <c r="KF394">
        <v>101.019</v>
      </c>
    </row>
    <row r="395" spans="1:292">
      <c r="A395">
        <v>377</v>
      </c>
      <c r="B395">
        <v>1679516128</v>
      </c>
      <c r="C395">
        <v>7540.5</v>
      </c>
      <c r="D395" t="s">
        <v>1188</v>
      </c>
      <c r="E395" t="s">
        <v>1189</v>
      </c>
      <c r="F395">
        <v>5</v>
      </c>
      <c r="G395" t="s">
        <v>821</v>
      </c>
      <c r="H395">
        <v>1679516120.5</v>
      </c>
      <c r="I395">
        <f>(J395)/1000</f>
        <v>0</v>
      </c>
      <c r="J395">
        <f>IF(DO395, AM395, AG395)</f>
        <v>0</v>
      </c>
      <c r="K395">
        <f>IF(DO395, AH395, AF395)</f>
        <v>0</v>
      </c>
      <c r="L395">
        <f>DQ395 - IF(AT395&gt;1, K395*DK395*100.0/(AV395*EE395), 0)</f>
        <v>0</v>
      </c>
      <c r="M395">
        <f>((S395-I395/2)*L395-K395)/(S395+I395/2)</f>
        <v>0</v>
      </c>
      <c r="N395">
        <f>M395*(DX395+DY395)/1000.0</f>
        <v>0</v>
      </c>
      <c r="O395">
        <f>(DQ395 - IF(AT395&gt;1, K395*DK395*100.0/(AV395*EE395), 0))*(DX395+DY395)/1000.0</f>
        <v>0</v>
      </c>
      <c r="P395">
        <f>2.0/((1/R395-1/Q395)+SIGN(R395)*SQRT((1/R395-1/Q395)*(1/R395-1/Q395) + 4*DL395/((DL395+1)*(DL395+1))*(2*1/R395*1/Q395-1/Q395*1/Q395)))</f>
        <v>0</v>
      </c>
      <c r="Q395">
        <f>IF(LEFT(DM395,1)&lt;&gt;"0",IF(LEFT(DM395,1)="1",3.0,DN395),$D$5+$E$5*(EE395*DX395/($K$5*1000))+$F$5*(EE395*DX395/($K$5*1000))*MAX(MIN(DK395,$J$5),$I$5)*MAX(MIN(DK395,$J$5),$I$5)+$G$5*MAX(MIN(DK395,$J$5),$I$5)*(EE395*DX395/($K$5*1000))+$H$5*(EE395*DX395/($K$5*1000))*(EE395*DX395/($K$5*1000)))</f>
        <v>0</v>
      </c>
      <c r="R395">
        <f>I395*(1000-(1000*0.61365*exp(17.502*V395/(240.97+V395))/(DX395+DY395)+DS395)/2)/(1000*0.61365*exp(17.502*V395/(240.97+V395))/(DX395+DY395)-DS395)</f>
        <v>0</v>
      </c>
      <c r="S395">
        <f>1/((DL395+1)/(P395/1.6)+1/(Q395/1.37)) + DL395/((DL395+1)/(P395/1.6) + DL395/(Q395/1.37))</f>
        <v>0</v>
      </c>
      <c r="T395">
        <f>(DG395*DJ395)</f>
        <v>0</v>
      </c>
      <c r="U395">
        <f>(DZ395+(T395+2*0.95*5.67E-8*(((DZ395+$B$9)+273)^4-(DZ395+273)^4)-44100*I395)/(1.84*29.3*Q395+8*0.95*5.67E-8*(DZ395+273)^3))</f>
        <v>0</v>
      </c>
      <c r="V395">
        <f>($C$9*EA395+$D$9*EB395+$E$9*U395)</f>
        <v>0</v>
      </c>
      <c r="W395">
        <f>0.61365*exp(17.502*V395/(240.97+V395))</f>
        <v>0</v>
      </c>
      <c r="X395">
        <f>(Y395/Z395*100)</f>
        <v>0</v>
      </c>
      <c r="Y395">
        <f>DS395*(DX395+DY395)/1000</f>
        <v>0</v>
      </c>
      <c r="Z395">
        <f>0.61365*exp(17.502*DZ395/(240.97+DZ395))</f>
        <v>0</v>
      </c>
      <c r="AA395">
        <f>(W395-DS395*(DX395+DY395)/1000)</f>
        <v>0</v>
      </c>
      <c r="AB395">
        <f>(-I395*44100)</f>
        <v>0</v>
      </c>
      <c r="AC395">
        <f>2*29.3*Q395*0.92*(DZ395-V395)</f>
        <v>0</v>
      </c>
      <c r="AD395">
        <f>2*0.95*5.67E-8*(((DZ395+$B$9)+273)^4-(V395+273)^4)</f>
        <v>0</v>
      </c>
      <c r="AE395">
        <f>T395+AD395+AB395+AC395</f>
        <v>0</v>
      </c>
      <c r="AF395">
        <f>DW395*AT395*(DR395-DQ395*(1000-AT395*DT395)/(1000-AT395*DS395))/(100*DK395)</f>
        <v>0</v>
      </c>
      <c r="AG395">
        <f>1000*DW395*AT395*(DS395-DT395)/(100*DK395*(1000-AT395*DS395))</f>
        <v>0</v>
      </c>
      <c r="AH395">
        <f>(AI395 - AJ395 - DX395*1E3/(8.314*(DZ395+273.15)) * AL395/DW395 * AK395) * DW395/(100*DK395) * (1000 - DT395)/1000</f>
        <v>0</v>
      </c>
      <c r="AI395">
        <v>1493.499412138054</v>
      </c>
      <c r="AJ395">
        <v>1472.809333333333</v>
      </c>
      <c r="AK395">
        <v>3.291404381225329</v>
      </c>
      <c r="AL395">
        <v>67.30913549146528</v>
      </c>
      <c r="AM395">
        <f>(AO395 - AN395 + DX395*1E3/(8.314*(DZ395+273.15)) * AQ395/DW395 * AP395) * DW395/(100*DK395) * 1000/(1000 - AO395)</f>
        <v>0</v>
      </c>
      <c r="AN395">
        <v>23.78044287514991</v>
      </c>
      <c r="AO395">
        <v>23.96250424242425</v>
      </c>
      <c r="AP395">
        <v>-5.697630436832968E-07</v>
      </c>
      <c r="AQ395">
        <v>94.11788988098148</v>
      </c>
      <c r="AR395">
        <v>0</v>
      </c>
      <c r="AS395">
        <v>0</v>
      </c>
      <c r="AT395">
        <f>IF(AR395*$H$15&gt;=AV395,1.0,(AV395/(AV395-AR395*$H$15)))</f>
        <v>0</v>
      </c>
      <c r="AU395">
        <f>(AT395-1)*100</f>
        <v>0</v>
      </c>
      <c r="AV395">
        <f>MAX(0,($B$15+$C$15*EE395)/(1+$D$15*EE395)*DX395/(DZ395+273)*$E$15)</f>
        <v>0</v>
      </c>
      <c r="AW395" t="s">
        <v>429</v>
      </c>
      <c r="AX395" t="s">
        <v>429</v>
      </c>
      <c r="AY395">
        <v>0</v>
      </c>
      <c r="AZ395">
        <v>0</v>
      </c>
      <c r="BA395">
        <f>1-AY395/AZ395</f>
        <v>0</v>
      </c>
      <c r="BB395">
        <v>0</v>
      </c>
      <c r="BC395" t="s">
        <v>429</v>
      </c>
      <c r="BD395" t="s">
        <v>429</v>
      </c>
      <c r="BE395">
        <v>0</v>
      </c>
      <c r="BF395">
        <v>0</v>
      </c>
      <c r="BG395">
        <f>1-BE395/BF395</f>
        <v>0</v>
      </c>
      <c r="BH395">
        <v>0.5</v>
      </c>
      <c r="BI395">
        <f>DH395</f>
        <v>0</v>
      </c>
      <c r="BJ395">
        <f>K395</f>
        <v>0</v>
      </c>
      <c r="BK395">
        <f>BG395*BH395*BI395</f>
        <v>0</v>
      </c>
      <c r="BL395">
        <f>(BJ395-BB395)/BI395</f>
        <v>0</v>
      </c>
      <c r="BM395">
        <f>(AZ395-BF395)/BF395</f>
        <v>0</v>
      </c>
      <c r="BN395">
        <f>AY395/(BA395+AY395/BF395)</f>
        <v>0</v>
      </c>
      <c r="BO395" t="s">
        <v>429</v>
      </c>
      <c r="BP395">
        <v>0</v>
      </c>
      <c r="BQ395">
        <f>IF(BP395&lt;&gt;0, BP395, BN395)</f>
        <v>0</v>
      </c>
      <c r="BR395">
        <f>1-BQ395/BF395</f>
        <v>0</v>
      </c>
      <c r="BS395">
        <f>(BF395-BE395)/(BF395-BQ395)</f>
        <v>0</v>
      </c>
      <c r="BT395">
        <f>(AZ395-BF395)/(AZ395-BQ395)</f>
        <v>0</v>
      </c>
      <c r="BU395">
        <f>(BF395-BE395)/(BF395-AY395)</f>
        <v>0</v>
      </c>
      <c r="BV395">
        <f>(AZ395-BF395)/(AZ395-AY395)</f>
        <v>0</v>
      </c>
      <c r="BW395">
        <f>(BS395*BQ395/BE395)</f>
        <v>0</v>
      </c>
      <c r="BX395">
        <f>(1-BW395)</f>
        <v>0</v>
      </c>
      <c r="DG395">
        <f>$B$13*EF395+$C$13*EG395+$F$13*ER395*(1-EU395)</f>
        <v>0</v>
      </c>
      <c r="DH395">
        <f>DG395*DI395</f>
        <v>0</v>
      </c>
      <c r="DI395">
        <f>($B$13*$D$11+$C$13*$D$11+$F$13*((FE395+EW395)/MAX(FE395+EW395+FF395, 0.1)*$I$11+FF395/MAX(FE395+EW395+FF395, 0.1)*$J$11))/($B$13+$C$13+$F$13)</f>
        <v>0</v>
      </c>
      <c r="DJ395">
        <f>($B$13*$K$11+$C$13*$K$11+$F$13*((FE395+EW395)/MAX(FE395+EW395+FF395, 0.1)*$P$11+FF395/MAX(FE395+EW395+FF395, 0.1)*$Q$11))/($B$13+$C$13+$F$13)</f>
        <v>0</v>
      </c>
      <c r="DK395">
        <v>2.18</v>
      </c>
      <c r="DL395">
        <v>0.5</v>
      </c>
      <c r="DM395" t="s">
        <v>430</v>
      </c>
      <c r="DN395">
        <v>2</v>
      </c>
      <c r="DO395" t="b">
        <v>1</v>
      </c>
      <c r="DP395">
        <v>1679516120.5</v>
      </c>
      <c r="DQ395">
        <v>1414.695555555556</v>
      </c>
      <c r="DR395">
        <v>1444.433333333333</v>
      </c>
      <c r="DS395">
        <v>23.96719629629629</v>
      </c>
      <c r="DT395">
        <v>23.78197777777778</v>
      </c>
      <c r="DU395">
        <v>1415.818148148149</v>
      </c>
      <c r="DV395">
        <v>23.67623333333334</v>
      </c>
      <c r="DW395">
        <v>500.0299259259259</v>
      </c>
      <c r="DX395">
        <v>89.83857037037036</v>
      </c>
      <c r="DY395">
        <v>0.1000650037037037</v>
      </c>
      <c r="DZ395">
        <v>26.3389</v>
      </c>
      <c r="EA395">
        <v>27.48652592592593</v>
      </c>
      <c r="EB395">
        <v>999.9000000000001</v>
      </c>
      <c r="EC395">
        <v>0</v>
      </c>
      <c r="ED395">
        <v>0</v>
      </c>
      <c r="EE395">
        <v>9997.824814814816</v>
      </c>
      <c r="EF395">
        <v>0</v>
      </c>
      <c r="EG395">
        <v>12.48385185185185</v>
      </c>
      <c r="EH395">
        <v>-29.7374962962963</v>
      </c>
      <c r="EI395">
        <v>1449.434814814815</v>
      </c>
      <c r="EJ395">
        <v>1479.621481481481</v>
      </c>
      <c r="EK395">
        <v>0.1851998148148148</v>
      </c>
      <c r="EL395">
        <v>1444.433333333333</v>
      </c>
      <c r="EM395">
        <v>23.78197777777778</v>
      </c>
      <c r="EN395">
        <v>2.153177407407407</v>
      </c>
      <c r="EO395">
        <v>2.136538518518519</v>
      </c>
      <c r="EP395">
        <v>18.61812962962963</v>
      </c>
      <c r="EQ395">
        <v>18.49423703703704</v>
      </c>
      <c r="ER395">
        <v>2000.005185185185</v>
      </c>
      <c r="ES395">
        <v>0.9799988888888888</v>
      </c>
      <c r="ET395">
        <v>0.02000140370370371</v>
      </c>
      <c r="EU395">
        <v>0</v>
      </c>
      <c r="EV395">
        <v>190.4228518518519</v>
      </c>
      <c r="EW395">
        <v>5.00078</v>
      </c>
      <c r="EX395">
        <v>3766.064814814815</v>
      </c>
      <c r="EY395">
        <v>16379.67037037037</v>
      </c>
      <c r="EZ395">
        <v>37.60848148148148</v>
      </c>
      <c r="FA395">
        <v>38.60166666666666</v>
      </c>
      <c r="FB395">
        <v>38.43959259259259</v>
      </c>
      <c r="FC395">
        <v>37.97429629629629</v>
      </c>
      <c r="FD395">
        <v>38.93266666666667</v>
      </c>
      <c r="FE395">
        <v>1955.105185185185</v>
      </c>
      <c r="FF395">
        <v>39.9</v>
      </c>
      <c r="FG395">
        <v>0</v>
      </c>
      <c r="FH395">
        <v>1679516110.6</v>
      </c>
      <c r="FI395">
        <v>0</v>
      </c>
      <c r="FJ395">
        <v>190.4440769230769</v>
      </c>
      <c r="FK395">
        <v>0.7708718075497525</v>
      </c>
      <c r="FL395">
        <v>-2.402735058700892</v>
      </c>
      <c r="FM395">
        <v>3766.072307692308</v>
      </c>
      <c r="FN395">
        <v>15</v>
      </c>
      <c r="FO395">
        <v>0</v>
      </c>
      <c r="FP395" t="s">
        <v>431</v>
      </c>
      <c r="FQ395">
        <v>1679456443.1</v>
      </c>
      <c r="FR395">
        <v>1679456433.1</v>
      </c>
      <c r="FS395">
        <v>0</v>
      </c>
      <c r="FT395">
        <v>-0.109</v>
      </c>
      <c r="FU395">
        <v>0.019</v>
      </c>
      <c r="FV395">
        <v>-0.823</v>
      </c>
      <c r="FW395">
        <v>0.271</v>
      </c>
      <c r="FX395">
        <v>420</v>
      </c>
      <c r="FY395">
        <v>24</v>
      </c>
      <c r="FZ395">
        <v>0.71</v>
      </c>
      <c r="GA395">
        <v>0.25</v>
      </c>
      <c r="GB395">
        <v>-29.84996341463414</v>
      </c>
      <c r="GC395">
        <v>3.668958188153293</v>
      </c>
      <c r="GD395">
        <v>0.4553119293975886</v>
      </c>
      <c r="GE395">
        <v>0</v>
      </c>
      <c r="GF395">
        <v>0.1865182926829268</v>
      </c>
      <c r="GG395">
        <v>-0.02454819512195107</v>
      </c>
      <c r="GH395">
        <v>0.002530048358198813</v>
      </c>
      <c r="GI395">
        <v>1</v>
      </c>
      <c r="GJ395">
        <v>1</v>
      </c>
      <c r="GK395">
        <v>2</v>
      </c>
      <c r="GL395" t="s">
        <v>432</v>
      </c>
      <c r="GM395">
        <v>3.10454</v>
      </c>
      <c r="GN395">
        <v>2.73528</v>
      </c>
      <c r="GO395">
        <v>0.201515</v>
      </c>
      <c r="GP395">
        <v>0.204014</v>
      </c>
      <c r="GQ395">
        <v>0.107981</v>
      </c>
      <c r="GR395">
        <v>0.108754</v>
      </c>
      <c r="GS395">
        <v>20591.3</v>
      </c>
      <c r="GT395">
        <v>20267.3</v>
      </c>
      <c r="GU395">
        <v>26320.9</v>
      </c>
      <c r="GV395">
        <v>25784.5</v>
      </c>
      <c r="GW395">
        <v>37693</v>
      </c>
      <c r="GX395">
        <v>35069.8</v>
      </c>
      <c r="GY395">
        <v>46056.6</v>
      </c>
      <c r="GZ395">
        <v>42579.8</v>
      </c>
      <c r="HA395">
        <v>1.92997</v>
      </c>
      <c r="HB395">
        <v>1.9814</v>
      </c>
      <c r="HC395">
        <v>0.133827</v>
      </c>
      <c r="HD395">
        <v>0</v>
      </c>
      <c r="HE395">
        <v>25.2908</v>
      </c>
      <c r="HF395">
        <v>999.9</v>
      </c>
      <c r="HG395">
        <v>54.4</v>
      </c>
      <c r="HH395">
        <v>29.3</v>
      </c>
      <c r="HI395">
        <v>24.7776</v>
      </c>
      <c r="HJ395">
        <v>60.8471</v>
      </c>
      <c r="HK395">
        <v>25.4447</v>
      </c>
      <c r="HL395">
        <v>1</v>
      </c>
      <c r="HM395">
        <v>-0.173994</v>
      </c>
      <c r="HN395">
        <v>-0.163159</v>
      </c>
      <c r="HO395">
        <v>20.2753</v>
      </c>
      <c r="HP395">
        <v>5.21609</v>
      </c>
      <c r="HQ395">
        <v>11.9779</v>
      </c>
      <c r="HR395">
        <v>4.96475</v>
      </c>
      <c r="HS395">
        <v>3.274</v>
      </c>
      <c r="HT395">
        <v>9999</v>
      </c>
      <c r="HU395">
        <v>9999</v>
      </c>
      <c r="HV395">
        <v>9999</v>
      </c>
      <c r="HW395">
        <v>937.7</v>
      </c>
      <c r="HX395">
        <v>1.86417</v>
      </c>
      <c r="HY395">
        <v>1.8601</v>
      </c>
      <c r="HZ395">
        <v>1.85836</v>
      </c>
      <c r="IA395">
        <v>1.85987</v>
      </c>
      <c r="IB395">
        <v>1.85989</v>
      </c>
      <c r="IC395">
        <v>1.85823</v>
      </c>
      <c r="ID395">
        <v>1.85732</v>
      </c>
      <c r="IE395">
        <v>1.85236</v>
      </c>
      <c r="IF395">
        <v>0</v>
      </c>
      <c r="IG395">
        <v>0</v>
      </c>
      <c r="IH395">
        <v>0</v>
      </c>
      <c r="II395">
        <v>0</v>
      </c>
      <c r="IJ395" t="s">
        <v>433</v>
      </c>
      <c r="IK395" t="s">
        <v>434</v>
      </c>
      <c r="IL395" t="s">
        <v>435</v>
      </c>
      <c r="IM395" t="s">
        <v>435</v>
      </c>
      <c r="IN395" t="s">
        <v>435</v>
      </c>
      <c r="IO395" t="s">
        <v>435</v>
      </c>
      <c r="IP395">
        <v>0</v>
      </c>
      <c r="IQ395">
        <v>100</v>
      </c>
      <c r="IR395">
        <v>100</v>
      </c>
      <c r="IS395">
        <v>-1.14</v>
      </c>
      <c r="IT395">
        <v>0.2909</v>
      </c>
      <c r="IU395">
        <v>-0.3228139330668147</v>
      </c>
      <c r="IV395">
        <v>-0.001399286051689175</v>
      </c>
      <c r="IW395">
        <v>1.297619083215453E-06</v>
      </c>
      <c r="IX395">
        <v>-4.997941095464379E-10</v>
      </c>
      <c r="IY395">
        <v>-0.005634625857734406</v>
      </c>
      <c r="IZ395">
        <v>-0.003512179546530375</v>
      </c>
      <c r="JA395">
        <v>0.0008073039280847738</v>
      </c>
      <c r="JB395">
        <v>-5.485301315548657E-06</v>
      </c>
      <c r="JC395">
        <v>2</v>
      </c>
      <c r="JD395">
        <v>1997</v>
      </c>
      <c r="JE395">
        <v>1</v>
      </c>
      <c r="JF395">
        <v>25</v>
      </c>
      <c r="JG395">
        <v>994.7</v>
      </c>
      <c r="JH395">
        <v>994.9</v>
      </c>
      <c r="JI395">
        <v>3.17627</v>
      </c>
      <c r="JJ395">
        <v>2.61353</v>
      </c>
      <c r="JK395">
        <v>1.49658</v>
      </c>
      <c r="JL395">
        <v>2.3938</v>
      </c>
      <c r="JM395">
        <v>1.54907</v>
      </c>
      <c r="JN395">
        <v>2.34375</v>
      </c>
      <c r="JO395">
        <v>34.5092</v>
      </c>
      <c r="JP395">
        <v>24.1838</v>
      </c>
      <c r="JQ395">
        <v>18</v>
      </c>
      <c r="JR395">
        <v>488.578</v>
      </c>
      <c r="JS395">
        <v>534.592</v>
      </c>
      <c r="JT395">
        <v>24.9989</v>
      </c>
      <c r="JU395">
        <v>25.1475</v>
      </c>
      <c r="JV395">
        <v>30</v>
      </c>
      <c r="JW395">
        <v>25.2635</v>
      </c>
      <c r="JX395">
        <v>25.2222</v>
      </c>
      <c r="JY395">
        <v>63.7694</v>
      </c>
      <c r="JZ395">
        <v>0</v>
      </c>
      <c r="KA395">
        <v>100</v>
      </c>
      <c r="KB395">
        <v>25.0069</v>
      </c>
      <c r="KC395">
        <v>1489.36</v>
      </c>
      <c r="KD395">
        <v>24.2935</v>
      </c>
      <c r="KE395">
        <v>100.624</v>
      </c>
      <c r="KF395">
        <v>101.019</v>
      </c>
    </row>
    <row r="396" spans="1:292">
      <c r="A396">
        <v>378</v>
      </c>
      <c r="B396">
        <v>1679516133</v>
      </c>
      <c r="C396">
        <v>7545.5</v>
      </c>
      <c r="D396" t="s">
        <v>1190</v>
      </c>
      <c r="E396" t="s">
        <v>1191</v>
      </c>
      <c r="F396">
        <v>5</v>
      </c>
      <c r="G396" t="s">
        <v>821</v>
      </c>
      <c r="H396">
        <v>1679516125.214286</v>
      </c>
      <c r="I396">
        <f>(J396)/1000</f>
        <v>0</v>
      </c>
      <c r="J396">
        <f>IF(DO396, AM396, AG396)</f>
        <v>0</v>
      </c>
      <c r="K396">
        <f>IF(DO396, AH396, AF396)</f>
        <v>0</v>
      </c>
      <c r="L396">
        <f>DQ396 - IF(AT396&gt;1, K396*DK396*100.0/(AV396*EE396), 0)</f>
        <v>0</v>
      </c>
      <c r="M396">
        <f>((S396-I396/2)*L396-K396)/(S396+I396/2)</f>
        <v>0</v>
      </c>
      <c r="N396">
        <f>M396*(DX396+DY396)/1000.0</f>
        <v>0</v>
      </c>
      <c r="O396">
        <f>(DQ396 - IF(AT396&gt;1, K396*DK396*100.0/(AV396*EE396), 0))*(DX396+DY396)/1000.0</f>
        <v>0</v>
      </c>
      <c r="P396">
        <f>2.0/((1/R396-1/Q396)+SIGN(R396)*SQRT((1/R396-1/Q396)*(1/R396-1/Q396) + 4*DL396/((DL396+1)*(DL396+1))*(2*1/R396*1/Q396-1/Q396*1/Q396)))</f>
        <v>0</v>
      </c>
      <c r="Q396">
        <f>IF(LEFT(DM396,1)&lt;&gt;"0",IF(LEFT(DM396,1)="1",3.0,DN396),$D$5+$E$5*(EE396*DX396/($K$5*1000))+$F$5*(EE396*DX396/($K$5*1000))*MAX(MIN(DK396,$J$5),$I$5)*MAX(MIN(DK396,$J$5),$I$5)+$G$5*MAX(MIN(DK396,$J$5),$I$5)*(EE396*DX396/($K$5*1000))+$H$5*(EE396*DX396/($K$5*1000))*(EE396*DX396/($K$5*1000)))</f>
        <v>0</v>
      </c>
      <c r="R396">
        <f>I396*(1000-(1000*0.61365*exp(17.502*V396/(240.97+V396))/(DX396+DY396)+DS396)/2)/(1000*0.61365*exp(17.502*V396/(240.97+V396))/(DX396+DY396)-DS396)</f>
        <v>0</v>
      </c>
      <c r="S396">
        <f>1/((DL396+1)/(P396/1.6)+1/(Q396/1.37)) + DL396/((DL396+1)/(P396/1.6) + DL396/(Q396/1.37))</f>
        <v>0</v>
      </c>
      <c r="T396">
        <f>(DG396*DJ396)</f>
        <v>0</v>
      </c>
      <c r="U396">
        <f>(DZ396+(T396+2*0.95*5.67E-8*(((DZ396+$B$9)+273)^4-(DZ396+273)^4)-44100*I396)/(1.84*29.3*Q396+8*0.95*5.67E-8*(DZ396+273)^3))</f>
        <v>0</v>
      </c>
      <c r="V396">
        <f>($C$9*EA396+$D$9*EB396+$E$9*U396)</f>
        <v>0</v>
      </c>
      <c r="W396">
        <f>0.61365*exp(17.502*V396/(240.97+V396))</f>
        <v>0</v>
      </c>
      <c r="X396">
        <f>(Y396/Z396*100)</f>
        <v>0</v>
      </c>
      <c r="Y396">
        <f>DS396*(DX396+DY396)/1000</f>
        <v>0</v>
      </c>
      <c r="Z396">
        <f>0.61365*exp(17.502*DZ396/(240.97+DZ396))</f>
        <v>0</v>
      </c>
      <c r="AA396">
        <f>(W396-DS396*(DX396+DY396)/1000)</f>
        <v>0</v>
      </c>
      <c r="AB396">
        <f>(-I396*44100)</f>
        <v>0</v>
      </c>
      <c r="AC396">
        <f>2*29.3*Q396*0.92*(DZ396-V396)</f>
        <v>0</v>
      </c>
      <c r="AD396">
        <f>2*0.95*5.67E-8*(((DZ396+$B$9)+273)^4-(V396+273)^4)</f>
        <v>0</v>
      </c>
      <c r="AE396">
        <f>T396+AD396+AB396+AC396</f>
        <v>0</v>
      </c>
      <c r="AF396">
        <f>DW396*AT396*(DR396-DQ396*(1000-AT396*DT396)/(1000-AT396*DS396))/(100*DK396)</f>
        <v>0</v>
      </c>
      <c r="AG396">
        <f>1000*DW396*AT396*(DS396-DT396)/(100*DK396*(1000-AT396*DS396))</f>
        <v>0</v>
      </c>
      <c r="AH396">
        <f>(AI396 - AJ396 - DX396*1E3/(8.314*(DZ396+273.15)) * AL396/DW396 * AK396) * DW396/(100*DK396) * (1000 - DT396)/1000</f>
        <v>0</v>
      </c>
      <c r="AI396">
        <v>1510.543146143769</v>
      </c>
      <c r="AJ396">
        <v>1489.441878787879</v>
      </c>
      <c r="AK396">
        <v>3.333096668804176</v>
      </c>
      <c r="AL396">
        <v>67.30913549146528</v>
      </c>
      <c r="AM396">
        <f>(AO396 - AN396 + DX396*1E3/(8.314*(DZ396+273.15)) * AQ396/DW396 * AP396) * DW396/(100*DK396) * 1000/(1000 - AO396)</f>
        <v>0</v>
      </c>
      <c r="AN396">
        <v>23.77804694196721</v>
      </c>
      <c r="AO396">
        <v>23.95860121212121</v>
      </c>
      <c r="AP396">
        <v>-2.904949627487262E-06</v>
      </c>
      <c r="AQ396">
        <v>94.11788988098148</v>
      </c>
      <c r="AR396">
        <v>0</v>
      </c>
      <c r="AS396">
        <v>0</v>
      </c>
      <c r="AT396">
        <f>IF(AR396*$H$15&gt;=AV396,1.0,(AV396/(AV396-AR396*$H$15)))</f>
        <v>0</v>
      </c>
      <c r="AU396">
        <f>(AT396-1)*100</f>
        <v>0</v>
      </c>
      <c r="AV396">
        <f>MAX(0,($B$15+$C$15*EE396)/(1+$D$15*EE396)*DX396/(DZ396+273)*$E$15)</f>
        <v>0</v>
      </c>
      <c r="AW396" t="s">
        <v>429</v>
      </c>
      <c r="AX396" t="s">
        <v>429</v>
      </c>
      <c r="AY396">
        <v>0</v>
      </c>
      <c r="AZ396">
        <v>0</v>
      </c>
      <c r="BA396">
        <f>1-AY396/AZ396</f>
        <v>0</v>
      </c>
      <c r="BB396">
        <v>0</v>
      </c>
      <c r="BC396" t="s">
        <v>429</v>
      </c>
      <c r="BD396" t="s">
        <v>429</v>
      </c>
      <c r="BE396">
        <v>0</v>
      </c>
      <c r="BF396">
        <v>0</v>
      </c>
      <c r="BG396">
        <f>1-BE396/BF396</f>
        <v>0</v>
      </c>
      <c r="BH396">
        <v>0.5</v>
      </c>
      <c r="BI396">
        <f>DH396</f>
        <v>0</v>
      </c>
      <c r="BJ396">
        <f>K396</f>
        <v>0</v>
      </c>
      <c r="BK396">
        <f>BG396*BH396*BI396</f>
        <v>0</v>
      </c>
      <c r="BL396">
        <f>(BJ396-BB396)/BI396</f>
        <v>0</v>
      </c>
      <c r="BM396">
        <f>(AZ396-BF396)/BF396</f>
        <v>0</v>
      </c>
      <c r="BN396">
        <f>AY396/(BA396+AY396/BF396)</f>
        <v>0</v>
      </c>
      <c r="BO396" t="s">
        <v>429</v>
      </c>
      <c r="BP396">
        <v>0</v>
      </c>
      <c r="BQ396">
        <f>IF(BP396&lt;&gt;0, BP396, BN396)</f>
        <v>0</v>
      </c>
      <c r="BR396">
        <f>1-BQ396/BF396</f>
        <v>0</v>
      </c>
      <c r="BS396">
        <f>(BF396-BE396)/(BF396-BQ396)</f>
        <v>0</v>
      </c>
      <c r="BT396">
        <f>(AZ396-BF396)/(AZ396-BQ396)</f>
        <v>0</v>
      </c>
      <c r="BU396">
        <f>(BF396-BE396)/(BF396-AY396)</f>
        <v>0</v>
      </c>
      <c r="BV396">
        <f>(AZ396-BF396)/(AZ396-AY396)</f>
        <v>0</v>
      </c>
      <c r="BW396">
        <f>(BS396*BQ396/BE396)</f>
        <v>0</v>
      </c>
      <c r="BX396">
        <f>(1-BW396)</f>
        <v>0</v>
      </c>
      <c r="DG396">
        <f>$B$13*EF396+$C$13*EG396+$F$13*ER396*(1-EU396)</f>
        <v>0</v>
      </c>
      <c r="DH396">
        <f>DG396*DI396</f>
        <v>0</v>
      </c>
      <c r="DI396">
        <f>($B$13*$D$11+$C$13*$D$11+$F$13*((FE396+EW396)/MAX(FE396+EW396+FF396, 0.1)*$I$11+FF396/MAX(FE396+EW396+FF396, 0.1)*$J$11))/($B$13+$C$13+$F$13)</f>
        <v>0</v>
      </c>
      <c r="DJ396">
        <f>($B$13*$K$11+$C$13*$K$11+$F$13*((FE396+EW396)/MAX(FE396+EW396+FF396, 0.1)*$P$11+FF396/MAX(FE396+EW396+FF396, 0.1)*$Q$11))/($B$13+$C$13+$F$13)</f>
        <v>0</v>
      </c>
      <c r="DK396">
        <v>2.18</v>
      </c>
      <c r="DL396">
        <v>0.5</v>
      </c>
      <c r="DM396" t="s">
        <v>430</v>
      </c>
      <c r="DN396">
        <v>2</v>
      </c>
      <c r="DO396" t="b">
        <v>1</v>
      </c>
      <c r="DP396">
        <v>1679516125.214286</v>
      </c>
      <c r="DQ396">
        <v>1430.120357142857</v>
      </c>
      <c r="DR396">
        <v>1459.699642857143</v>
      </c>
      <c r="DS396">
        <v>23.96357142857143</v>
      </c>
      <c r="DT396">
        <v>23.77976785714285</v>
      </c>
      <c r="DU396">
        <v>1431.254285714286</v>
      </c>
      <c r="DV396">
        <v>23.67270357142857</v>
      </c>
      <c r="DW396">
        <v>500.0011785714285</v>
      </c>
      <c r="DX396">
        <v>89.83827142857145</v>
      </c>
      <c r="DY396">
        <v>0.09992553214285714</v>
      </c>
      <c r="DZ396">
        <v>26.33686785714286</v>
      </c>
      <c r="EA396">
        <v>27.48341428571428</v>
      </c>
      <c r="EB396">
        <v>999.9000000000002</v>
      </c>
      <c r="EC396">
        <v>0</v>
      </c>
      <c r="ED396">
        <v>0</v>
      </c>
      <c r="EE396">
        <v>10005.62035714286</v>
      </c>
      <c r="EF396">
        <v>0</v>
      </c>
      <c r="EG396">
        <v>12.48185714285714</v>
      </c>
      <c r="EH396">
        <v>-29.57861428571428</v>
      </c>
      <c r="EI396">
        <v>1465.233928571429</v>
      </c>
      <c r="EJ396">
        <v>1495.256428571429</v>
      </c>
      <c r="EK396">
        <v>0.1837903571428572</v>
      </c>
      <c r="EL396">
        <v>1459.699642857143</v>
      </c>
      <c r="EM396">
        <v>23.77976785714285</v>
      </c>
      <c r="EN396">
        <v>2.152844642857143</v>
      </c>
      <c r="EO396">
        <v>2.136332857142857</v>
      </c>
      <c r="EP396">
        <v>18.61566428571429</v>
      </c>
      <c r="EQ396">
        <v>18.4927</v>
      </c>
      <c r="ER396">
        <v>1999.988571428572</v>
      </c>
      <c r="ES396">
        <v>0.9799986428571428</v>
      </c>
      <c r="ET396">
        <v>0.02000165000000001</v>
      </c>
      <c r="EU396">
        <v>0</v>
      </c>
      <c r="EV396">
        <v>190.4387857142857</v>
      </c>
      <c r="EW396">
        <v>5.00078</v>
      </c>
      <c r="EX396">
        <v>3765.962857142857</v>
      </c>
      <c r="EY396">
        <v>16379.53214285714</v>
      </c>
      <c r="EZ396">
        <v>37.59128571428572</v>
      </c>
      <c r="FA396">
        <v>38.58224999999999</v>
      </c>
      <c r="FB396">
        <v>38.39935714285713</v>
      </c>
      <c r="FC396">
        <v>37.96628571428571</v>
      </c>
      <c r="FD396">
        <v>38.90603571428572</v>
      </c>
      <c r="FE396">
        <v>1955.088571428571</v>
      </c>
      <c r="FF396">
        <v>39.9</v>
      </c>
      <c r="FG396">
        <v>0</v>
      </c>
      <c r="FH396">
        <v>1679516115.4</v>
      </c>
      <c r="FI396">
        <v>0</v>
      </c>
      <c r="FJ396">
        <v>190.4276923076923</v>
      </c>
      <c r="FK396">
        <v>-0.1362051244624032</v>
      </c>
      <c r="FL396">
        <v>0.4960683701035693</v>
      </c>
      <c r="FM396">
        <v>3765.974230769231</v>
      </c>
      <c r="FN396">
        <v>15</v>
      </c>
      <c r="FO396">
        <v>0</v>
      </c>
      <c r="FP396" t="s">
        <v>431</v>
      </c>
      <c r="FQ396">
        <v>1679456443.1</v>
      </c>
      <c r="FR396">
        <v>1679456433.1</v>
      </c>
      <c r="FS396">
        <v>0</v>
      </c>
      <c r="FT396">
        <v>-0.109</v>
      </c>
      <c r="FU396">
        <v>0.019</v>
      </c>
      <c r="FV396">
        <v>-0.823</v>
      </c>
      <c r="FW396">
        <v>0.271</v>
      </c>
      <c r="FX396">
        <v>420</v>
      </c>
      <c r="FY396">
        <v>24</v>
      </c>
      <c r="FZ396">
        <v>0.71</v>
      </c>
      <c r="GA396">
        <v>0.25</v>
      </c>
      <c r="GB396">
        <v>-29.74394634146341</v>
      </c>
      <c r="GC396">
        <v>3.092032055749075</v>
      </c>
      <c r="GD396">
        <v>0.4404192520866523</v>
      </c>
      <c r="GE396">
        <v>0</v>
      </c>
      <c r="GF396">
        <v>0.1851383414634146</v>
      </c>
      <c r="GG396">
        <v>-0.0216064181184666</v>
      </c>
      <c r="GH396">
        <v>0.002271674450759176</v>
      </c>
      <c r="GI396">
        <v>1</v>
      </c>
      <c r="GJ396">
        <v>1</v>
      </c>
      <c r="GK396">
        <v>2</v>
      </c>
      <c r="GL396" t="s">
        <v>432</v>
      </c>
      <c r="GM396">
        <v>3.10469</v>
      </c>
      <c r="GN396">
        <v>2.73565</v>
      </c>
      <c r="GO396">
        <v>0.202868</v>
      </c>
      <c r="GP396">
        <v>0.205376</v>
      </c>
      <c r="GQ396">
        <v>0.107966</v>
      </c>
      <c r="GR396">
        <v>0.108742</v>
      </c>
      <c r="GS396">
        <v>20556.5</v>
      </c>
      <c r="GT396">
        <v>20232.6</v>
      </c>
      <c r="GU396">
        <v>26320.9</v>
      </c>
      <c r="GV396">
        <v>25784.4</v>
      </c>
      <c r="GW396">
        <v>37693.7</v>
      </c>
      <c r="GX396">
        <v>35070.5</v>
      </c>
      <c r="GY396">
        <v>46056.4</v>
      </c>
      <c r="GZ396">
        <v>42579.9</v>
      </c>
      <c r="HA396">
        <v>1.92992</v>
      </c>
      <c r="HB396">
        <v>1.98132</v>
      </c>
      <c r="HC396">
        <v>0.133947</v>
      </c>
      <c r="HD396">
        <v>0</v>
      </c>
      <c r="HE396">
        <v>25.2884</v>
      </c>
      <c r="HF396">
        <v>999.9</v>
      </c>
      <c r="HG396">
        <v>54.4</v>
      </c>
      <c r="HH396">
        <v>29.3</v>
      </c>
      <c r="HI396">
        <v>24.7772</v>
      </c>
      <c r="HJ396">
        <v>60.6471</v>
      </c>
      <c r="HK396">
        <v>25.2003</v>
      </c>
      <c r="HL396">
        <v>1</v>
      </c>
      <c r="HM396">
        <v>-0.173699</v>
      </c>
      <c r="HN396">
        <v>-0.174676</v>
      </c>
      <c r="HO396">
        <v>20.2748</v>
      </c>
      <c r="HP396">
        <v>5.21624</v>
      </c>
      <c r="HQ396">
        <v>11.9781</v>
      </c>
      <c r="HR396">
        <v>4.9648</v>
      </c>
      <c r="HS396">
        <v>3.27395</v>
      </c>
      <c r="HT396">
        <v>9999</v>
      </c>
      <c r="HU396">
        <v>9999</v>
      </c>
      <c r="HV396">
        <v>9999</v>
      </c>
      <c r="HW396">
        <v>937.7</v>
      </c>
      <c r="HX396">
        <v>1.86415</v>
      </c>
      <c r="HY396">
        <v>1.86008</v>
      </c>
      <c r="HZ396">
        <v>1.85836</v>
      </c>
      <c r="IA396">
        <v>1.85988</v>
      </c>
      <c r="IB396">
        <v>1.85989</v>
      </c>
      <c r="IC396">
        <v>1.85823</v>
      </c>
      <c r="ID396">
        <v>1.85734</v>
      </c>
      <c r="IE396">
        <v>1.85239</v>
      </c>
      <c r="IF396">
        <v>0</v>
      </c>
      <c r="IG396">
        <v>0</v>
      </c>
      <c r="IH396">
        <v>0</v>
      </c>
      <c r="II396">
        <v>0</v>
      </c>
      <c r="IJ396" t="s">
        <v>433</v>
      </c>
      <c r="IK396" t="s">
        <v>434</v>
      </c>
      <c r="IL396" t="s">
        <v>435</v>
      </c>
      <c r="IM396" t="s">
        <v>435</v>
      </c>
      <c r="IN396" t="s">
        <v>435</v>
      </c>
      <c r="IO396" t="s">
        <v>435</v>
      </c>
      <c r="IP396">
        <v>0</v>
      </c>
      <c r="IQ396">
        <v>100</v>
      </c>
      <c r="IR396">
        <v>100</v>
      </c>
      <c r="IS396">
        <v>-1.16</v>
      </c>
      <c r="IT396">
        <v>0.2907</v>
      </c>
      <c r="IU396">
        <v>-0.3228139330668147</v>
      </c>
      <c r="IV396">
        <v>-0.001399286051689175</v>
      </c>
      <c r="IW396">
        <v>1.297619083215453E-06</v>
      </c>
      <c r="IX396">
        <v>-4.997941095464379E-10</v>
      </c>
      <c r="IY396">
        <v>-0.005634625857734406</v>
      </c>
      <c r="IZ396">
        <v>-0.003512179546530375</v>
      </c>
      <c r="JA396">
        <v>0.0008073039280847738</v>
      </c>
      <c r="JB396">
        <v>-5.485301315548657E-06</v>
      </c>
      <c r="JC396">
        <v>2</v>
      </c>
      <c r="JD396">
        <v>1997</v>
      </c>
      <c r="JE396">
        <v>1</v>
      </c>
      <c r="JF396">
        <v>25</v>
      </c>
      <c r="JG396">
        <v>994.8</v>
      </c>
      <c r="JH396">
        <v>995</v>
      </c>
      <c r="JI396">
        <v>3.20312</v>
      </c>
      <c r="JJ396">
        <v>2.60254</v>
      </c>
      <c r="JK396">
        <v>1.49658</v>
      </c>
      <c r="JL396">
        <v>2.3938</v>
      </c>
      <c r="JM396">
        <v>1.54907</v>
      </c>
      <c r="JN396">
        <v>2.4231</v>
      </c>
      <c r="JO396">
        <v>34.5092</v>
      </c>
      <c r="JP396">
        <v>24.1926</v>
      </c>
      <c r="JQ396">
        <v>18</v>
      </c>
      <c r="JR396">
        <v>488.543</v>
      </c>
      <c r="JS396">
        <v>534.537</v>
      </c>
      <c r="JT396">
        <v>25.0085</v>
      </c>
      <c r="JU396">
        <v>25.1473</v>
      </c>
      <c r="JV396">
        <v>30.0002</v>
      </c>
      <c r="JW396">
        <v>25.2628</v>
      </c>
      <c r="JX396">
        <v>25.2219</v>
      </c>
      <c r="JY396">
        <v>64.3036</v>
      </c>
      <c r="JZ396">
        <v>0</v>
      </c>
      <c r="KA396">
        <v>100</v>
      </c>
      <c r="KB396">
        <v>25.021</v>
      </c>
      <c r="KC396">
        <v>1502.71</v>
      </c>
      <c r="KD396">
        <v>24.2935</v>
      </c>
      <c r="KE396">
        <v>100.624</v>
      </c>
      <c r="KF396">
        <v>101.018</v>
      </c>
    </row>
    <row r="397" spans="1:292">
      <c r="A397">
        <v>379</v>
      </c>
      <c r="B397">
        <v>1679516138</v>
      </c>
      <c r="C397">
        <v>7550.5</v>
      </c>
      <c r="D397" t="s">
        <v>1192</v>
      </c>
      <c r="E397" t="s">
        <v>1193</v>
      </c>
      <c r="F397">
        <v>5</v>
      </c>
      <c r="G397" t="s">
        <v>821</v>
      </c>
      <c r="H397">
        <v>1679516130.5</v>
      </c>
      <c r="I397">
        <f>(J397)/1000</f>
        <v>0</v>
      </c>
      <c r="J397">
        <f>IF(DO397, AM397, AG397)</f>
        <v>0</v>
      </c>
      <c r="K397">
        <f>IF(DO397, AH397, AF397)</f>
        <v>0</v>
      </c>
      <c r="L397">
        <f>DQ397 - IF(AT397&gt;1, K397*DK397*100.0/(AV397*EE397), 0)</f>
        <v>0</v>
      </c>
      <c r="M397">
        <f>((S397-I397/2)*L397-K397)/(S397+I397/2)</f>
        <v>0</v>
      </c>
      <c r="N397">
        <f>M397*(DX397+DY397)/1000.0</f>
        <v>0</v>
      </c>
      <c r="O397">
        <f>(DQ397 - IF(AT397&gt;1, K397*DK397*100.0/(AV397*EE397), 0))*(DX397+DY397)/1000.0</f>
        <v>0</v>
      </c>
      <c r="P397">
        <f>2.0/((1/R397-1/Q397)+SIGN(R397)*SQRT((1/R397-1/Q397)*(1/R397-1/Q397) + 4*DL397/((DL397+1)*(DL397+1))*(2*1/R397*1/Q397-1/Q397*1/Q397)))</f>
        <v>0</v>
      </c>
      <c r="Q397">
        <f>IF(LEFT(DM397,1)&lt;&gt;"0",IF(LEFT(DM397,1)="1",3.0,DN397),$D$5+$E$5*(EE397*DX397/($K$5*1000))+$F$5*(EE397*DX397/($K$5*1000))*MAX(MIN(DK397,$J$5),$I$5)*MAX(MIN(DK397,$J$5),$I$5)+$G$5*MAX(MIN(DK397,$J$5),$I$5)*(EE397*DX397/($K$5*1000))+$H$5*(EE397*DX397/($K$5*1000))*(EE397*DX397/($K$5*1000)))</f>
        <v>0</v>
      </c>
      <c r="R397">
        <f>I397*(1000-(1000*0.61365*exp(17.502*V397/(240.97+V397))/(DX397+DY397)+DS397)/2)/(1000*0.61365*exp(17.502*V397/(240.97+V397))/(DX397+DY397)-DS397)</f>
        <v>0</v>
      </c>
      <c r="S397">
        <f>1/((DL397+1)/(P397/1.6)+1/(Q397/1.37)) + DL397/((DL397+1)/(P397/1.6) + DL397/(Q397/1.37))</f>
        <v>0</v>
      </c>
      <c r="T397">
        <f>(DG397*DJ397)</f>
        <v>0</v>
      </c>
      <c r="U397">
        <f>(DZ397+(T397+2*0.95*5.67E-8*(((DZ397+$B$9)+273)^4-(DZ397+273)^4)-44100*I397)/(1.84*29.3*Q397+8*0.95*5.67E-8*(DZ397+273)^3))</f>
        <v>0</v>
      </c>
      <c r="V397">
        <f>($C$9*EA397+$D$9*EB397+$E$9*U397)</f>
        <v>0</v>
      </c>
      <c r="W397">
        <f>0.61365*exp(17.502*V397/(240.97+V397))</f>
        <v>0</v>
      </c>
      <c r="X397">
        <f>(Y397/Z397*100)</f>
        <v>0</v>
      </c>
      <c r="Y397">
        <f>DS397*(DX397+DY397)/1000</f>
        <v>0</v>
      </c>
      <c r="Z397">
        <f>0.61365*exp(17.502*DZ397/(240.97+DZ397))</f>
        <v>0</v>
      </c>
      <c r="AA397">
        <f>(W397-DS397*(DX397+DY397)/1000)</f>
        <v>0</v>
      </c>
      <c r="AB397">
        <f>(-I397*44100)</f>
        <v>0</v>
      </c>
      <c r="AC397">
        <f>2*29.3*Q397*0.92*(DZ397-V397)</f>
        <v>0</v>
      </c>
      <c r="AD397">
        <f>2*0.95*5.67E-8*(((DZ397+$B$9)+273)^4-(V397+273)^4)</f>
        <v>0</v>
      </c>
      <c r="AE397">
        <f>T397+AD397+AB397+AC397</f>
        <v>0</v>
      </c>
      <c r="AF397">
        <f>DW397*AT397*(DR397-DQ397*(1000-AT397*DT397)/(1000-AT397*DS397))/(100*DK397)</f>
        <v>0</v>
      </c>
      <c r="AG397">
        <f>1000*DW397*AT397*(DS397-DT397)/(100*DK397*(1000-AT397*DS397))</f>
        <v>0</v>
      </c>
      <c r="AH397">
        <f>(AI397 - AJ397 - DX397*1E3/(8.314*(DZ397+273.15)) * AL397/DW397 * AK397) * DW397/(100*DK397) * (1000 - DT397)/1000</f>
        <v>0</v>
      </c>
      <c r="AI397">
        <v>1527.641201587178</v>
      </c>
      <c r="AJ397">
        <v>1506.373393939394</v>
      </c>
      <c r="AK397">
        <v>3.389493405776121</v>
      </c>
      <c r="AL397">
        <v>67.30913549146528</v>
      </c>
      <c r="AM397">
        <f>(AO397 - AN397 + DX397*1E3/(8.314*(DZ397+273.15)) * AQ397/DW397 * AP397) * DW397/(100*DK397) * 1000/(1000 - AO397)</f>
        <v>0</v>
      </c>
      <c r="AN397">
        <v>23.77361108435122</v>
      </c>
      <c r="AO397">
        <v>23.95514969696969</v>
      </c>
      <c r="AP397">
        <v>-8.341828908567246E-07</v>
      </c>
      <c r="AQ397">
        <v>94.11788988098148</v>
      </c>
      <c r="AR397">
        <v>0</v>
      </c>
      <c r="AS397">
        <v>0</v>
      </c>
      <c r="AT397">
        <f>IF(AR397*$H$15&gt;=AV397,1.0,(AV397/(AV397-AR397*$H$15)))</f>
        <v>0</v>
      </c>
      <c r="AU397">
        <f>(AT397-1)*100</f>
        <v>0</v>
      </c>
      <c r="AV397">
        <f>MAX(0,($B$15+$C$15*EE397)/(1+$D$15*EE397)*DX397/(DZ397+273)*$E$15)</f>
        <v>0</v>
      </c>
      <c r="AW397" t="s">
        <v>429</v>
      </c>
      <c r="AX397" t="s">
        <v>429</v>
      </c>
      <c r="AY397">
        <v>0</v>
      </c>
      <c r="AZ397">
        <v>0</v>
      </c>
      <c r="BA397">
        <f>1-AY397/AZ397</f>
        <v>0</v>
      </c>
      <c r="BB397">
        <v>0</v>
      </c>
      <c r="BC397" t="s">
        <v>429</v>
      </c>
      <c r="BD397" t="s">
        <v>429</v>
      </c>
      <c r="BE397">
        <v>0</v>
      </c>
      <c r="BF397">
        <v>0</v>
      </c>
      <c r="BG397">
        <f>1-BE397/BF397</f>
        <v>0</v>
      </c>
      <c r="BH397">
        <v>0.5</v>
      </c>
      <c r="BI397">
        <f>DH397</f>
        <v>0</v>
      </c>
      <c r="BJ397">
        <f>K397</f>
        <v>0</v>
      </c>
      <c r="BK397">
        <f>BG397*BH397*BI397</f>
        <v>0</v>
      </c>
      <c r="BL397">
        <f>(BJ397-BB397)/BI397</f>
        <v>0</v>
      </c>
      <c r="BM397">
        <f>(AZ397-BF397)/BF397</f>
        <v>0</v>
      </c>
      <c r="BN397">
        <f>AY397/(BA397+AY397/BF397)</f>
        <v>0</v>
      </c>
      <c r="BO397" t="s">
        <v>429</v>
      </c>
      <c r="BP397">
        <v>0</v>
      </c>
      <c r="BQ397">
        <f>IF(BP397&lt;&gt;0, BP397, BN397)</f>
        <v>0</v>
      </c>
      <c r="BR397">
        <f>1-BQ397/BF397</f>
        <v>0</v>
      </c>
      <c r="BS397">
        <f>(BF397-BE397)/(BF397-BQ397)</f>
        <v>0</v>
      </c>
      <c r="BT397">
        <f>(AZ397-BF397)/(AZ397-BQ397)</f>
        <v>0</v>
      </c>
      <c r="BU397">
        <f>(BF397-BE397)/(BF397-AY397)</f>
        <v>0</v>
      </c>
      <c r="BV397">
        <f>(AZ397-BF397)/(AZ397-AY397)</f>
        <v>0</v>
      </c>
      <c r="BW397">
        <f>(BS397*BQ397/BE397)</f>
        <v>0</v>
      </c>
      <c r="BX397">
        <f>(1-BW397)</f>
        <v>0</v>
      </c>
      <c r="DG397">
        <f>$B$13*EF397+$C$13*EG397+$F$13*ER397*(1-EU397)</f>
        <v>0</v>
      </c>
      <c r="DH397">
        <f>DG397*DI397</f>
        <v>0</v>
      </c>
      <c r="DI397">
        <f>($B$13*$D$11+$C$13*$D$11+$F$13*((FE397+EW397)/MAX(FE397+EW397+FF397, 0.1)*$I$11+FF397/MAX(FE397+EW397+FF397, 0.1)*$J$11))/($B$13+$C$13+$F$13)</f>
        <v>0</v>
      </c>
      <c r="DJ397">
        <f>($B$13*$K$11+$C$13*$K$11+$F$13*((FE397+EW397)/MAX(FE397+EW397+FF397, 0.1)*$P$11+FF397/MAX(FE397+EW397+FF397, 0.1)*$Q$11))/($B$13+$C$13+$F$13)</f>
        <v>0</v>
      </c>
      <c r="DK397">
        <v>2.18</v>
      </c>
      <c r="DL397">
        <v>0.5</v>
      </c>
      <c r="DM397" t="s">
        <v>430</v>
      </c>
      <c r="DN397">
        <v>2</v>
      </c>
      <c r="DO397" t="b">
        <v>1</v>
      </c>
      <c r="DP397">
        <v>1679516130.5</v>
      </c>
      <c r="DQ397">
        <v>1447.341111111111</v>
      </c>
      <c r="DR397">
        <v>1476.909259259259</v>
      </c>
      <c r="DS397">
        <v>23.96016666666667</v>
      </c>
      <c r="DT397">
        <v>23.77699629629629</v>
      </c>
      <c r="DU397">
        <v>1448.487777777777</v>
      </c>
      <c r="DV397">
        <v>23.66938888888889</v>
      </c>
      <c r="DW397">
        <v>499.9899999999999</v>
      </c>
      <c r="DX397">
        <v>89.83608888888891</v>
      </c>
      <c r="DY397">
        <v>0.09995116666666666</v>
      </c>
      <c r="DZ397">
        <v>26.33607037037038</v>
      </c>
      <c r="EA397">
        <v>27.48002222222222</v>
      </c>
      <c r="EB397">
        <v>999.9000000000001</v>
      </c>
      <c r="EC397">
        <v>0</v>
      </c>
      <c r="ED397">
        <v>0</v>
      </c>
      <c r="EE397">
        <v>10007.73148148148</v>
      </c>
      <c r="EF397">
        <v>0</v>
      </c>
      <c r="EG397">
        <v>12.48064074074074</v>
      </c>
      <c r="EH397">
        <v>-29.56731481481482</v>
      </c>
      <c r="EI397">
        <v>1482.872592592592</v>
      </c>
      <c r="EJ397">
        <v>1512.881111111111</v>
      </c>
      <c r="EK397">
        <v>0.1831717777777778</v>
      </c>
      <c r="EL397">
        <v>1476.909259259259</v>
      </c>
      <c r="EM397">
        <v>23.77699629629629</v>
      </c>
      <c r="EN397">
        <v>2.152487777777778</v>
      </c>
      <c r="EO397">
        <v>2.136032222222222</v>
      </c>
      <c r="EP397">
        <v>18.61301851851852</v>
      </c>
      <c r="EQ397">
        <v>18.49045185185185</v>
      </c>
      <c r="ER397">
        <v>2000.015925925926</v>
      </c>
      <c r="ES397">
        <v>0.9799987777777779</v>
      </c>
      <c r="ET397">
        <v>0.02000151481481482</v>
      </c>
      <c r="EU397">
        <v>0</v>
      </c>
      <c r="EV397">
        <v>190.4696666666667</v>
      </c>
      <c r="EW397">
        <v>5.00078</v>
      </c>
      <c r="EX397">
        <v>3765.945185185185</v>
      </c>
      <c r="EY397">
        <v>16379.75925925926</v>
      </c>
      <c r="EZ397">
        <v>37.56685185185185</v>
      </c>
      <c r="FA397">
        <v>38.56674074074073</v>
      </c>
      <c r="FB397">
        <v>38.38174074074074</v>
      </c>
      <c r="FC397">
        <v>37.94662962962963</v>
      </c>
      <c r="FD397">
        <v>38.88629629629629</v>
      </c>
      <c r="FE397">
        <v>1955.115925925926</v>
      </c>
      <c r="FF397">
        <v>39.9</v>
      </c>
      <c r="FG397">
        <v>0</v>
      </c>
      <c r="FH397">
        <v>1679516120.2</v>
      </c>
      <c r="FI397">
        <v>0</v>
      </c>
      <c r="FJ397">
        <v>190.4681153846154</v>
      </c>
      <c r="FK397">
        <v>-0.04317949500370502</v>
      </c>
      <c r="FL397">
        <v>-0.8051282181085344</v>
      </c>
      <c r="FM397">
        <v>3765.916538461538</v>
      </c>
      <c r="FN397">
        <v>15</v>
      </c>
      <c r="FO397">
        <v>0</v>
      </c>
      <c r="FP397" t="s">
        <v>431</v>
      </c>
      <c r="FQ397">
        <v>1679456443.1</v>
      </c>
      <c r="FR397">
        <v>1679456433.1</v>
      </c>
      <c r="FS397">
        <v>0</v>
      </c>
      <c r="FT397">
        <v>-0.109</v>
      </c>
      <c r="FU397">
        <v>0.019</v>
      </c>
      <c r="FV397">
        <v>-0.823</v>
      </c>
      <c r="FW397">
        <v>0.271</v>
      </c>
      <c r="FX397">
        <v>420</v>
      </c>
      <c r="FY397">
        <v>24</v>
      </c>
      <c r="FZ397">
        <v>0.71</v>
      </c>
      <c r="GA397">
        <v>0.25</v>
      </c>
      <c r="GB397">
        <v>-29.6437275</v>
      </c>
      <c r="GC397">
        <v>0.05627504690440105</v>
      </c>
      <c r="GD397">
        <v>0.3764813760250961</v>
      </c>
      <c r="GE397">
        <v>1</v>
      </c>
      <c r="GF397">
        <v>0.183834225</v>
      </c>
      <c r="GG397">
        <v>-0.007412431519699253</v>
      </c>
      <c r="GH397">
        <v>0.001193267876201734</v>
      </c>
      <c r="GI397">
        <v>1</v>
      </c>
      <c r="GJ397">
        <v>2</v>
      </c>
      <c r="GK397">
        <v>2</v>
      </c>
      <c r="GL397" t="s">
        <v>476</v>
      </c>
      <c r="GM397">
        <v>3.10469</v>
      </c>
      <c r="GN397">
        <v>2.73545</v>
      </c>
      <c r="GO397">
        <v>0.204221</v>
      </c>
      <c r="GP397">
        <v>0.206756</v>
      </c>
      <c r="GQ397">
        <v>0.107951</v>
      </c>
      <c r="GR397">
        <v>0.108729</v>
      </c>
      <c r="GS397">
        <v>20521.5</v>
      </c>
      <c r="GT397">
        <v>20197.7</v>
      </c>
      <c r="GU397">
        <v>26320.6</v>
      </c>
      <c r="GV397">
        <v>25784.7</v>
      </c>
      <c r="GW397">
        <v>37694.4</v>
      </c>
      <c r="GX397">
        <v>35071.2</v>
      </c>
      <c r="GY397">
        <v>46056.3</v>
      </c>
      <c r="GZ397">
        <v>42580</v>
      </c>
      <c r="HA397">
        <v>1.9302</v>
      </c>
      <c r="HB397">
        <v>1.9813</v>
      </c>
      <c r="HC397">
        <v>0.133444</v>
      </c>
      <c r="HD397">
        <v>0</v>
      </c>
      <c r="HE397">
        <v>25.2884</v>
      </c>
      <c r="HF397">
        <v>999.9</v>
      </c>
      <c r="HG397">
        <v>54.4</v>
      </c>
      <c r="HH397">
        <v>29.3</v>
      </c>
      <c r="HI397">
        <v>24.7809</v>
      </c>
      <c r="HJ397">
        <v>60.5371</v>
      </c>
      <c r="HK397">
        <v>25.3926</v>
      </c>
      <c r="HL397">
        <v>1</v>
      </c>
      <c r="HM397">
        <v>-0.174116</v>
      </c>
      <c r="HN397">
        <v>-0.196495</v>
      </c>
      <c r="HO397">
        <v>20.275</v>
      </c>
      <c r="HP397">
        <v>5.21669</v>
      </c>
      <c r="HQ397">
        <v>11.979</v>
      </c>
      <c r="HR397">
        <v>4.96475</v>
      </c>
      <c r="HS397">
        <v>3.27397</v>
      </c>
      <c r="HT397">
        <v>9999</v>
      </c>
      <c r="HU397">
        <v>9999</v>
      </c>
      <c r="HV397">
        <v>9999</v>
      </c>
      <c r="HW397">
        <v>937.7</v>
      </c>
      <c r="HX397">
        <v>1.86417</v>
      </c>
      <c r="HY397">
        <v>1.8601</v>
      </c>
      <c r="HZ397">
        <v>1.85837</v>
      </c>
      <c r="IA397">
        <v>1.85988</v>
      </c>
      <c r="IB397">
        <v>1.85989</v>
      </c>
      <c r="IC397">
        <v>1.85823</v>
      </c>
      <c r="ID397">
        <v>1.85732</v>
      </c>
      <c r="IE397">
        <v>1.8524</v>
      </c>
      <c r="IF397">
        <v>0</v>
      </c>
      <c r="IG397">
        <v>0</v>
      </c>
      <c r="IH397">
        <v>0</v>
      </c>
      <c r="II397">
        <v>0</v>
      </c>
      <c r="IJ397" t="s">
        <v>433</v>
      </c>
      <c r="IK397" t="s">
        <v>434</v>
      </c>
      <c r="IL397" t="s">
        <v>435</v>
      </c>
      <c r="IM397" t="s">
        <v>435</v>
      </c>
      <c r="IN397" t="s">
        <v>435</v>
      </c>
      <c r="IO397" t="s">
        <v>435</v>
      </c>
      <c r="IP397">
        <v>0</v>
      </c>
      <c r="IQ397">
        <v>100</v>
      </c>
      <c r="IR397">
        <v>100</v>
      </c>
      <c r="IS397">
        <v>-1.17</v>
      </c>
      <c r="IT397">
        <v>0.2907</v>
      </c>
      <c r="IU397">
        <v>-0.3228139330668147</v>
      </c>
      <c r="IV397">
        <v>-0.001399286051689175</v>
      </c>
      <c r="IW397">
        <v>1.297619083215453E-06</v>
      </c>
      <c r="IX397">
        <v>-4.997941095464379E-10</v>
      </c>
      <c r="IY397">
        <v>-0.005634625857734406</v>
      </c>
      <c r="IZ397">
        <v>-0.003512179546530375</v>
      </c>
      <c r="JA397">
        <v>0.0008073039280847738</v>
      </c>
      <c r="JB397">
        <v>-5.485301315548657E-06</v>
      </c>
      <c r="JC397">
        <v>2</v>
      </c>
      <c r="JD397">
        <v>1997</v>
      </c>
      <c r="JE397">
        <v>1</v>
      </c>
      <c r="JF397">
        <v>25</v>
      </c>
      <c r="JG397">
        <v>994.9</v>
      </c>
      <c r="JH397">
        <v>995.1</v>
      </c>
      <c r="JI397">
        <v>3.23242</v>
      </c>
      <c r="JJ397">
        <v>2.61108</v>
      </c>
      <c r="JK397">
        <v>1.49658</v>
      </c>
      <c r="JL397">
        <v>2.3938</v>
      </c>
      <c r="JM397">
        <v>1.54907</v>
      </c>
      <c r="JN397">
        <v>2.33765</v>
      </c>
      <c r="JO397">
        <v>34.5092</v>
      </c>
      <c r="JP397">
        <v>24.1838</v>
      </c>
      <c r="JQ397">
        <v>18</v>
      </c>
      <c r="JR397">
        <v>488.69</v>
      </c>
      <c r="JS397">
        <v>534.5</v>
      </c>
      <c r="JT397">
        <v>25.0219</v>
      </c>
      <c r="JU397">
        <v>25.1452</v>
      </c>
      <c r="JV397">
        <v>30.0001</v>
      </c>
      <c r="JW397">
        <v>25.2614</v>
      </c>
      <c r="JX397">
        <v>25.2199</v>
      </c>
      <c r="JY397">
        <v>64.8959</v>
      </c>
      <c r="JZ397">
        <v>0</v>
      </c>
      <c r="KA397">
        <v>100</v>
      </c>
      <c r="KB397">
        <v>25.0376</v>
      </c>
      <c r="KC397">
        <v>1522.76</v>
      </c>
      <c r="KD397">
        <v>24.2935</v>
      </c>
      <c r="KE397">
        <v>100.623</v>
      </c>
      <c r="KF397">
        <v>101.019</v>
      </c>
    </row>
    <row r="398" spans="1:292">
      <c r="A398">
        <v>380</v>
      </c>
      <c r="B398">
        <v>1679516143</v>
      </c>
      <c r="C398">
        <v>7555.5</v>
      </c>
      <c r="D398" t="s">
        <v>1194</v>
      </c>
      <c r="E398" t="s">
        <v>1195</v>
      </c>
      <c r="F398">
        <v>5</v>
      </c>
      <c r="G398" t="s">
        <v>821</v>
      </c>
      <c r="H398">
        <v>1679516135.214286</v>
      </c>
      <c r="I398">
        <f>(J398)/1000</f>
        <v>0</v>
      </c>
      <c r="J398">
        <f>IF(DO398, AM398, AG398)</f>
        <v>0</v>
      </c>
      <c r="K398">
        <f>IF(DO398, AH398, AF398)</f>
        <v>0</v>
      </c>
      <c r="L398">
        <f>DQ398 - IF(AT398&gt;1, K398*DK398*100.0/(AV398*EE398), 0)</f>
        <v>0</v>
      </c>
      <c r="M398">
        <f>((S398-I398/2)*L398-K398)/(S398+I398/2)</f>
        <v>0</v>
      </c>
      <c r="N398">
        <f>M398*(DX398+DY398)/1000.0</f>
        <v>0</v>
      </c>
      <c r="O398">
        <f>(DQ398 - IF(AT398&gt;1, K398*DK398*100.0/(AV398*EE398), 0))*(DX398+DY398)/1000.0</f>
        <v>0</v>
      </c>
      <c r="P398">
        <f>2.0/((1/R398-1/Q398)+SIGN(R398)*SQRT((1/R398-1/Q398)*(1/R398-1/Q398) + 4*DL398/((DL398+1)*(DL398+1))*(2*1/R398*1/Q398-1/Q398*1/Q398)))</f>
        <v>0</v>
      </c>
      <c r="Q398">
        <f>IF(LEFT(DM398,1)&lt;&gt;"0",IF(LEFT(DM398,1)="1",3.0,DN398),$D$5+$E$5*(EE398*DX398/($K$5*1000))+$F$5*(EE398*DX398/($K$5*1000))*MAX(MIN(DK398,$J$5),$I$5)*MAX(MIN(DK398,$J$5),$I$5)+$G$5*MAX(MIN(DK398,$J$5),$I$5)*(EE398*DX398/($K$5*1000))+$H$5*(EE398*DX398/($K$5*1000))*(EE398*DX398/($K$5*1000)))</f>
        <v>0</v>
      </c>
      <c r="R398">
        <f>I398*(1000-(1000*0.61365*exp(17.502*V398/(240.97+V398))/(DX398+DY398)+DS398)/2)/(1000*0.61365*exp(17.502*V398/(240.97+V398))/(DX398+DY398)-DS398)</f>
        <v>0</v>
      </c>
      <c r="S398">
        <f>1/((DL398+1)/(P398/1.6)+1/(Q398/1.37)) + DL398/((DL398+1)/(P398/1.6) + DL398/(Q398/1.37))</f>
        <v>0</v>
      </c>
      <c r="T398">
        <f>(DG398*DJ398)</f>
        <v>0</v>
      </c>
      <c r="U398">
        <f>(DZ398+(T398+2*0.95*5.67E-8*(((DZ398+$B$9)+273)^4-(DZ398+273)^4)-44100*I398)/(1.84*29.3*Q398+8*0.95*5.67E-8*(DZ398+273)^3))</f>
        <v>0</v>
      </c>
      <c r="V398">
        <f>($C$9*EA398+$D$9*EB398+$E$9*U398)</f>
        <v>0</v>
      </c>
      <c r="W398">
        <f>0.61365*exp(17.502*V398/(240.97+V398))</f>
        <v>0</v>
      </c>
      <c r="X398">
        <f>(Y398/Z398*100)</f>
        <v>0</v>
      </c>
      <c r="Y398">
        <f>DS398*(DX398+DY398)/1000</f>
        <v>0</v>
      </c>
      <c r="Z398">
        <f>0.61365*exp(17.502*DZ398/(240.97+DZ398))</f>
        <v>0</v>
      </c>
      <c r="AA398">
        <f>(W398-DS398*(DX398+DY398)/1000)</f>
        <v>0</v>
      </c>
      <c r="AB398">
        <f>(-I398*44100)</f>
        <v>0</v>
      </c>
      <c r="AC398">
        <f>2*29.3*Q398*0.92*(DZ398-V398)</f>
        <v>0</v>
      </c>
      <c r="AD398">
        <f>2*0.95*5.67E-8*(((DZ398+$B$9)+273)^4-(V398+273)^4)</f>
        <v>0</v>
      </c>
      <c r="AE398">
        <f>T398+AD398+AB398+AC398</f>
        <v>0</v>
      </c>
      <c r="AF398">
        <f>DW398*AT398*(DR398-DQ398*(1000-AT398*DT398)/(1000-AT398*DS398))/(100*DK398)</f>
        <v>0</v>
      </c>
      <c r="AG398">
        <f>1000*DW398*AT398*(DS398-DT398)/(100*DK398*(1000-AT398*DS398))</f>
        <v>0</v>
      </c>
      <c r="AH398">
        <f>(AI398 - AJ398 - DX398*1E3/(8.314*(DZ398+273.15)) * AL398/DW398 * AK398) * DW398/(100*DK398) * (1000 - DT398)/1000</f>
        <v>0</v>
      </c>
      <c r="AI398">
        <v>1544.804285570963</v>
      </c>
      <c r="AJ398">
        <v>1523.396121212121</v>
      </c>
      <c r="AK398">
        <v>3.425104042408097</v>
      </c>
      <c r="AL398">
        <v>67.30913549146528</v>
      </c>
      <c r="AM398">
        <f>(AO398 - AN398 + DX398*1E3/(8.314*(DZ398+273.15)) * AQ398/DW398 * AP398) * DW398/(100*DK398) * 1000/(1000 - AO398)</f>
        <v>0</v>
      </c>
      <c r="AN398">
        <v>23.77337819547293</v>
      </c>
      <c r="AO398">
        <v>23.95091818181819</v>
      </c>
      <c r="AP398">
        <v>-1.826235709100379E-06</v>
      </c>
      <c r="AQ398">
        <v>94.11788988098148</v>
      </c>
      <c r="AR398">
        <v>0</v>
      </c>
      <c r="AS398">
        <v>0</v>
      </c>
      <c r="AT398">
        <f>IF(AR398*$H$15&gt;=AV398,1.0,(AV398/(AV398-AR398*$H$15)))</f>
        <v>0</v>
      </c>
      <c r="AU398">
        <f>(AT398-1)*100</f>
        <v>0</v>
      </c>
      <c r="AV398">
        <f>MAX(0,($B$15+$C$15*EE398)/(1+$D$15*EE398)*DX398/(DZ398+273)*$E$15)</f>
        <v>0</v>
      </c>
      <c r="AW398" t="s">
        <v>429</v>
      </c>
      <c r="AX398" t="s">
        <v>429</v>
      </c>
      <c r="AY398">
        <v>0</v>
      </c>
      <c r="AZ398">
        <v>0</v>
      </c>
      <c r="BA398">
        <f>1-AY398/AZ398</f>
        <v>0</v>
      </c>
      <c r="BB398">
        <v>0</v>
      </c>
      <c r="BC398" t="s">
        <v>429</v>
      </c>
      <c r="BD398" t="s">
        <v>429</v>
      </c>
      <c r="BE398">
        <v>0</v>
      </c>
      <c r="BF398">
        <v>0</v>
      </c>
      <c r="BG398">
        <f>1-BE398/BF398</f>
        <v>0</v>
      </c>
      <c r="BH398">
        <v>0.5</v>
      </c>
      <c r="BI398">
        <f>DH398</f>
        <v>0</v>
      </c>
      <c r="BJ398">
        <f>K398</f>
        <v>0</v>
      </c>
      <c r="BK398">
        <f>BG398*BH398*BI398</f>
        <v>0</v>
      </c>
      <c r="BL398">
        <f>(BJ398-BB398)/BI398</f>
        <v>0</v>
      </c>
      <c r="BM398">
        <f>(AZ398-BF398)/BF398</f>
        <v>0</v>
      </c>
      <c r="BN398">
        <f>AY398/(BA398+AY398/BF398)</f>
        <v>0</v>
      </c>
      <c r="BO398" t="s">
        <v>429</v>
      </c>
      <c r="BP398">
        <v>0</v>
      </c>
      <c r="BQ398">
        <f>IF(BP398&lt;&gt;0, BP398, BN398)</f>
        <v>0</v>
      </c>
      <c r="BR398">
        <f>1-BQ398/BF398</f>
        <v>0</v>
      </c>
      <c r="BS398">
        <f>(BF398-BE398)/(BF398-BQ398)</f>
        <v>0</v>
      </c>
      <c r="BT398">
        <f>(AZ398-BF398)/(AZ398-BQ398)</f>
        <v>0</v>
      </c>
      <c r="BU398">
        <f>(BF398-BE398)/(BF398-AY398)</f>
        <v>0</v>
      </c>
      <c r="BV398">
        <f>(AZ398-BF398)/(AZ398-AY398)</f>
        <v>0</v>
      </c>
      <c r="BW398">
        <f>(BS398*BQ398/BE398)</f>
        <v>0</v>
      </c>
      <c r="BX398">
        <f>(1-BW398)</f>
        <v>0</v>
      </c>
      <c r="DG398">
        <f>$B$13*EF398+$C$13*EG398+$F$13*ER398*(1-EU398)</f>
        <v>0</v>
      </c>
      <c r="DH398">
        <f>DG398*DI398</f>
        <v>0</v>
      </c>
      <c r="DI398">
        <f>($B$13*$D$11+$C$13*$D$11+$F$13*((FE398+EW398)/MAX(FE398+EW398+FF398, 0.1)*$I$11+FF398/MAX(FE398+EW398+FF398, 0.1)*$J$11))/($B$13+$C$13+$F$13)</f>
        <v>0</v>
      </c>
      <c r="DJ398">
        <f>($B$13*$K$11+$C$13*$K$11+$F$13*((FE398+EW398)/MAX(FE398+EW398+FF398, 0.1)*$P$11+FF398/MAX(FE398+EW398+FF398, 0.1)*$Q$11))/($B$13+$C$13+$F$13)</f>
        <v>0</v>
      </c>
      <c r="DK398">
        <v>2.18</v>
      </c>
      <c r="DL398">
        <v>0.5</v>
      </c>
      <c r="DM398" t="s">
        <v>430</v>
      </c>
      <c r="DN398">
        <v>2</v>
      </c>
      <c r="DO398" t="b">
        <v>1</v>
      </c>
      <c r="DP398">
        <v>1679516135.214286</v>
      </c>
      <c r="DQ398">
        <v>1462.776071428571</v>
      </c>
      <c r="DR398">
        <v>1492.685</v>
      </c>
      <c r="DS398">
        <v>23.95671071428572</v>
      </c>
      <c r="DT398">
        <v>23.77479642857143</v>
      </c>
      <c r="DU398">
        <v>1463.935357142857</v>
      </c>
      <c r="DV398">
        <v>23.66602142857143</v>
      </c>
      <c r="DW398">
        <v>500.0067142857143</v>
      </c>
      <c r="DX398">
        <v>89.83351071428571</v>
      </c>
      <c r="DY398">
        <v>0.09995091785714286</v>
      </c>
      <c r="DZ398">
        <v>26.33627857142857</v>
      </c>
      <c r="EA398">
        <v>27.47928214285714</v>
      </c>
      <c r="EB398">
        <v>999.9000000000002</v>
      </c>
      <c r="EC398">
        <v>0</v>
      </c>
      <c r="ED398">
        <v>0</v>
      </c>
      <c r="EE398">
        <v>10014.30714285714</v>
      </c>
      <c r="EF398">
        <v>0</v>
      </c>
      <c r="EG398">
        <v>12.47995714285714</v>
      </c>
      <c r="EH398">
        <v>-29.90760714285714</v>
      </c>
      <c r="EI398">
        <v>1498.681428571428</v>
      </c>
      <c r="EJ398">
        <v>1529.036785714286</v>
      </c>
      <c r="EK398">
        <v>0.1819283214285714</v>
      </c>
      <c r="EL398">
        <v>1492.685</v>
      </c>
      <c r="EM398">
        <v>23.77479642857143</v>
      </c>
      <c r="EN398">
        <v>2.152115714285714</v>
      </c>
      <c r="EO398">
        <v>2.135772857142857</v>
      </c>
      <c r="EP398">
        <v>18.61026785714285</v>
      </c>
      <c r="EQ398">
        <v>18.48851428571428</v>
      </c>
      <c r="ER398">
        <v>2000.012857142857</v>
      </c>
      <c r="ES398">
        <v>0.9799986428571428</v>
      </c>
      <c r="ET398">
        <v>0.02000166071428572</v>
      </c>
      <c r="EU398">
        <v>0</v>
      </c>
      <c r="EV398">
        <v>190.4601071428571</v>
      </c>
      <c r="EW398">
        <v>5.00078</v>
      </c>
      <c r="EX398">
        <v>3765.763214285714</v>
      </c>
      <c r="EY398">
        <v>16379.73214285714</v>
      </c>
      <c r="EZ398">
        <v>37.54435714285714</v>
      </c>
      <c r="FA398">
        <v>38.55092857142857</v>
      </c>
      <c r="FB398">
        <v>38.33903571428571</v>
      </c>
      <c r="FC398">
        <v>37.93064285714286</v>
      </c>
      <c r="FD398">
        <v>38.85914285714286</v>
      </c>
      <c r="FE398">
        <v>1955.112857142857</v>
      </c>
      <c r="FF398">
        <v>39.9</v>
      </c>
      <c r="FG398">
        <v>0</v>
      </c>
      <c r="FH398">
        <v>1679516125.6</v>
      </c>
      <c r="FI398">
        <v>0</v>
      </c>
      <c r="FJ398">
        <v>190.4514</v>
      </c>
      <c r="FK398">
        <v>0.7876153831534443</v>
      </c>
      <c r="FL398">
        <v>-3.656923092746445</v>
      </c>
      <c r="FM398">
        <v>3765.7152</v>
      </c>
      <c r="FN398">
        <v>15</v>
      </c>
      <c r="FO398">
        <v>0</v>
      </c>
      <c r="FP398" t="s">
        <v>431</v>
      </c>
      <c r="FQ398">
        <v>1679456443.1</v>
      </c>
      <c r="FR398">
        <v>1679456433.1</v>
      </c>
      <c r="FS398">
        <v>0</v>
      </c>
      <c r="FT398">
        <v>-0.109</v>
      </c>
      <c r="FU398">
        <v>0.019</v>
      </c>
      <c r="FV398">
        <v>-0.823</v>
      </c>
      <c r="FW398">
        <v>0.271</v>
      </c>
      <c r="FX398">
        <v>420</v>
      </c>
      <c r="FY398">
        <v>24</v>
      </c>
      <c r="FZ398">
        <v>0.71</v>
      </c>
      <c r="GA398">
        <v>0.25</v>
      </c>
      <c r="GB398">
        <v>-29.70792195121951</v>
      </c>
      <c r="GC398">
        <v>-4.069611846689909</v>
      </c>
      <c r="GD398">
        <v>0.4111579997247482</v>
      </c>
      <c r="GE398">
        <v>0</v>
      </c>
      <c r="GF398">
        <v>0.1823759268292683</v>
      </c>
      <c r="GG398">
        <v>-0.01349289198606285</v>
      </c>
      <c r="GH398">
        <v>0.001873514297760852</v>
      </c>
      <c r="GI398">
        <v>1</v>
      </c>
      <c r="GJ398">
        <v>1</v>
      </c>
      <c r="GK398">
        <v>2</v>
      </c>
      <c r="GL398" t="s">
        <v>432</v>
      </c>
      <c r="GM398">
        <v>3.10472</v>
      </c>
      <c r="GN398">
        <v>2.73532</v>
      </c>
      <c r="GO398">
        <v>0.205586</v>
      </c>
      <c r="GP398">
        <v>0.208131</v>
      </c>
      <c r="GQ398">
        <v>0.10794</v>
      </c>
      <c r="GR398">
        <v>0.108726</v>
      </c>
      <c r="GS398">
        <v>20486.3</v>
      </c>
      <c r="GT398">
        <v>20162.6</v>
      </c>
      <c r="GU398">
        <v>26320.6</v>
      </c>
      <c r="GV398">
        <v>25784.5</v>
      </c>
      <c r="GW398">
        <v>37694.9</v>
      </c>
      <c r="GX398">
        <v>35071.3</v>
      </c>
      <c r="GY398">
        <v>46056.2</v>
      </c>
      <c r="GZ398">
        <v>42579.7</v>
      </c>
      <c r="HA398">
        <v>1.92995</v>
      </c>
      <c r="HB398">
        <v>1.98135</v>
      </c>
      <c r="HC398">
        <v>0.134394</v>
      </c>
      <c r="HD398">
        <v>0</v>
      </c>
      <c r="HE398">
        <v>25.2884</v>
      </c>
      <c r="HF398">
        <v>999.9</v>
      </c>
      <c r="HG398">
        <v>54.4</v>
      </c>
      <c r="HH398">
        <v>29.3</v>
      </c>
      <c r="HI398">
        <v>24.7784</v>
      </c>
      <c r="HJ398">
        <v>60.4871</v>
      </c>
      <c r="HK398">
        <v>25.1242</v>
      </c>
      <c r="HL398">
        <v>1</v>
      </c>
      <c r="HM398">
        <v>-0.17393</v>
      </c>
      <c r="HN398">
        <v>-0.217369</v>
      </c>
      <c r="HO398">
        <v>20.275</v>
      </c>
      <c r="HP398">
        <v>5.21534</v>
      </c>
      <c r="HQ398">
        <v>11.9775</v>
      </c>
      <c r="HR398">
        <v>4.9647</v>
      </c>
      <c r="HS398">
        <v>3.27387</v>
      </c>
      <c r="HT398">
        <v>9999</v>
      </c>
      <c r="HU398">
        <v>9999</v>
      </c>
      <c r="HV398">
        <v>9999</v>
      </c>
      <c r="HW398">
        <v>937.7</v>
      </c>
      <c r="HX398">
        <v>1.86417</v>
      </c>
      <c r="HY398">
        <v>1.86012</v>
      </c>
      <c r="HZ398">
        <v>1.85836</v>
      </c>
      <c r="IA398">
        <v>1.85988</v>
      </c>
      <c r="IB398">
        <v>1.85989</v>
      </c>
      <c r="IC398">
        <v>1.85824</v>
      </c>
      <c r="ID398">
        <v>1.8573</v>
      </c>
      <c r="IE398">
        <v>1.85235</v>
      </c>
      <c r="IF398">
        <v>0</v>
      </c>
      <c r="IG398">
        <v>0</v>
      </c>
      <c r="IH398">
        <v>0</v>
      </c>
      <c r="II398">
        <v>0</v>
      </c>
      <c r="IJ398" t="s">
        <v>433</v>
      </c>
      <c r="IK398" t="s">
        <v>434</v>
      </c>
      <c r="IL398" t="s">
        <v>435</v>
      </c>
      <c r="IM398" t="s">
        <v>435</v>
      </c>
      <c r="IN398" t="s">
        <v>435</v>
      </c>
      <c r="IO398" t="s">
        <v>435</v>
      </c>
      <c r="IP398">
        <v>0</v>
      </c>
      <c r="IQ398">
        <v>100</v>
      </c>
      <c r="IR398">
        <v>100</v>
      </c>
      <c r="IS398">
        <v>-1.18</v>
      </c>
      <c r="IT398">
        <v>0.2905</v>
      </c>
      <c r="IU398">
        <v>-0.3228139330668147</v>
      </c>
      <c r="IV398">
        <v>-0.001399286051689175</v>
      </c>
      <c r="IW398">
        <v>1.297619083215453E-06</v>
      </c>
      <c r="IX398">
        <v>-4.997941095464379E-10</v>
      </c>
      <c r="IY398">
        <v>-0.005634625857734406</v>
      </c>
      <c r="IZ398">
        <v>-0.003512179546530375</v>
      </c>
      <c r="JA398">
        <v>0.0008073039280847738</v>
      </c>
      <c r="JB398">
        <v>-5.485301315548657E-06</v>
      </c>
      <c r="JC398">
        <v>2</v>
      </c>
      <c r="JD398">
        <v>1997</v>
      </c>
      <c r="JE398">
        <v>1</v>
      </c>
      <c r="JF398">
        <v>25</v>
      </c>
      <c r="JG398">
        <v>995</v>
      </c>
      <c r="JH398">
        <v>995.2</v>
      </c>
      <c r="JI398">
        <v>3.25806</v>
      </c>
      <c r="JJ398">
        <v>2.60498</v>
      </c>
      <c r="JK398">
        <v>1.49658</v>
      </c>
      <c r="JL398">
        <v>2.39258</v>
      </c>
      <c r="JM398">
        <v>1.54907</v>
      </c>
      <c r="JN398">
        <v>2.42432</v>
      </c>
      <c r="JO398">
        <v>34.4864</v>
      </c>
      <c r="JP398">
        <v>24.2013</v>
      </c>
      <c r="JQ398">
        <v>18</v>
      </c>
      <c r="JR398">
        <v>488.541</v>
      </c>
      <c r="JS398">
        <v>534.532</v>
      </c>
      <c r="JT398">
        <v>25.0378</v>
      </c>
      <c r="JU398">
        <v>25.1452</v>
      </c>
      <c r="JV398">
        <v>30.0001</v>
      </c>
      <c r="JW398">
        <v>25.2607</v>
      </c>
      <c r="JX398">
        <v>25.2196</v>
      </c>
      <c r="JY398">
        <v>65.4149</v>
      </c>
      <c r="JZ398">
        <v>0</v>
      </c>
      <c r="KA398">
        <v>100</v>
      </c>
      <c r="KB398">
        <v>25.0513</v>
      </c>
      <c r="KC398">
        <v>1536.23</v>
      </c>
      <c r="KD398">
        <v>24.2935</v>
      </c>
      <c r="KE398">
        <v>100.623</v>
      </c>
      <c r="KF398">
        <v>101.018</v>
      </c>
    </row>
    <row r="399" spans="1:292">
      <c r="A399">
        <v>381</v>
      </c>
      <c r="B399">
        <v>1679516148</v>
      </c>
      <c r="C399">
        <v>7560.5</v>
      </c>
      <c r="D399" t="s">
        <v>1196</v>
      </c>
      <c r="E399" t="s">
        <v>1197</v>
      </c>
      <c r="F399">
        <v>5</v>
      </c>
      <c r="G399" t="s">
        <v>821</v>
      </c>
      <c r="H399">
        <v>1679516140.5</v>
      </c>
      <c r="I399">
        <f>(J399)/1000</f>
        <v>0</v>
      </c>
      <c r="J399">
        <f>IF(DO399, AM399, AG399)</f>
        <v>0</v>
      </c>
      <c r="K399">
        <f>IF(DO399, AH399, AF399)</f>
        <v>0</v>
      </c>
      <c r="L399">
        <f>DQ399 - IF(AT399&gt;1, K399*DK399*100.0/(AV399*EE399), 0)</f>
        <v>0</v>
      </c>
      <c r="M399">
        <f>((S399-I399/2)*L399-K399)/(S399+I399/2)</f>
        <v>0</v>
      </c>
      <c r="N399">
        <f>M399*(DX399+DY399)/1000.0</f>
        <v>0</v>
      </c>
      <c r="O399">
        <f>(DQ399 - IF(AT399&gt;1, K399*DK399*100.0/(AV399*EE399), 0))*(DX399+DY399)/1000.0</f>
        <v>0</v>
      </c>
      <c r="P399">
        <f>2.0/((1/R399-1/Q399)+SIGN(R399)*SQRT((1/R399-1/Q399)*(1/R399-1/Q399) + 4*DL399/((DL399+1)*(DL399+1))*(2*1/R399*1/Q399-1/Q399*1/Q399)))</f>
        <v>0</v>
      </c>
      <c r="Q399">
        <f>IF(LEFT(DM399,1)&lt;&gt;"0",IF(LEFT(DM399,1)="1",3.0,DN399),$D$5+$E$5*(EE399*DX399/($K$5*1000))+$F$5*(EE399*DX399/($K$5*1000))*MAX(MIN(DK399,$J$5),$I$5)*MAX(MIN(DK399,$J$5),$I$5)+$G$5*MAX(MIN(DK399,$J$5),$I$5)*(EE399*DX399/($K$5*1000))+$H$5*(EE399*DX399/($K$5*1000))*(EE399*DX399/($K$5*1000)))</f>
        <v>0</v>
      </c>
      <c r="R399">
        <f>I399*(1000-(1000*0.61365*exp(17.502*V399/(240.97+V399))/(DX399+DY399)+DS399)/2)/(1000*0.61365*exp(17.502*V399/(240.97+V399))/(DX399+DY399)-DS399)</f>
        <v>0</v>
      </c>
      <c r="S399">
        <f>1/((DL399+1)/(P399/1.6)+1/(Q399/1.37)) + DL399/((DL399+1)/(P399/1.6) + DL399/(Q399/1.37))</f>
        <v>0</v>
      </c>
      <c r="T399">
        <f>(DG399*DJ399)</f>
        <v>0</v>
      </c>
      <c r="U399">
        <f>(DZ399+(T399+2*0.95*5.67E-8*(((DZ399+$B$9)+273)^4-(DZ399+273)^4)-44100*I399)/(1.84*29.3*Q399+8*0.95*5.67E-8*(DZ399+273)^3))</f>
        <v>0</v>
      </c>
      <c r="V399">
        <f>($C$9*EA399+$D$9*EB399+$E$9*U399)</f>
        <v>0</v>
      </c>
      <c r="W399">
        <f>0.61365*exp(17.502*V399/(240.97+V399))</f>
        <v>0</v>
      </c>
      <c r="X399">
        <f>(Y399/Z399*100)</f>
        <v>0</v>
      </c>
      <c r="Y399">
        <f>DS399*(DX399+DY399)/1000</f>
        <v>0</v>
      </c>
      <c r="Z399">
        <f>0.61365*exp(17.502*DZ399/(240.97+DZ399))</f>
        <v>0</v>
      </c>
      <c r="AA399">
        <f>(W399-DS399*(DX399+DY399)/1000)</f>
        <v>0</v>
      </c>
      <c r="AB399">
        <f>(-I399*44100)</f>
        <v>0</v>
      </c>
      <c r="AC399">
        <f>2*29.3*Q399*0.92*(DZ399-V399)</f>
        <v>0</v>
      </c>
      <c r="AD399">
        <f>2*0.95*5.67E-8*(((DZ399+$B$9)+273)^4-(V399+273)^4)</f>
        <v>0</v>
      </c>
      <c r="AE399">
        <f>T399+AD399+AB399+AC399</f>
        <v>0</v>
      </c>
      <c r="AF399">
        <f>DW399*AT399*(DR399-DQ399*(1000-AT399*DT399)/(1000-AT399*DS399))/(100*DK399)</f>
        <v>0</v>
      </c>
      <c r="AG399">
        <f>1000*DW399*AT399*(DS399-DT399)/(100*DK399*(1000-AT399*DS399))</f>
        <v>0</v>
      </c>
      <c r="AH399">
        <f>(AI399 - AJ399 - DX399*1E3/(8.314*(DZ399+273.15)) * AL399/DW399 * AK399) * DW399/(100*DK399) * (1000 - DT399)/1000</f>
        <v>0</v>
      </c>
      <c r="AI399">
        <v>1562.245273557947</v>
      </c>
      <c r="AJ399">
        <v>1540.589333333333</v>
      </c>
      <c r="AK399">
        <v>3.453088809865003</v>
      </c>
      <c r="AL399">
        <v>67.30913549146528</v>
      </c>
      <c r="AM399">
        <f>(AO399 - AN399 + DX399*1E3/(8.314*(DZ399+273.15)) * AQ399/DW399 * AP399) * DW399/(100*DK399) * 1000/(1000 - AO399)</f>
        <v>0</v>
      </c>
      <c r="AN399">
        <v>23.77126896953482</v>
      </c>
      <c r="AO399">
        <v>23.9490703030303</v>
      </c>
      <c r="AP399">
        <v>-8.030693857170501E-07</v>
      </c>
      <c r="AQ399">
        <v>94.11788988098148</v>
      </c>
      <c r="AR399">
        <v>0</v>
      </c>
      <c r="AS399">
        <v>0</v>
      </c>
      <c r="AT399">
        <f>IF(AR399*$H$15&gt;=AV399,1.0,(AV399/(AV399-AR399*$H$15)))</f>
        <v>0</v>
      </c>
      <c r="AU399">
        <f>(AT399-1)*100</f>
        <v>0</v>
      </c>
      <c r="AV399">
        <f>MAX(0,($B$15+$C$15*EE399)/(1+$D$15*EE399)*DX399/(DZ399+273)*$E$15)</f>
        <v>0</v>
      </c>
      <c r="AW399" t="s">
        <v>429</v>
      </c>
      <c r="AX399" t="s">
        <v>429</v>
      </c>
      <c r="AY399">
        <v>0</v>
      </c>
      <c r="AZ399">
        <v>0</v>
      </c>
      <c r="BA399">
        <f>1-AY399/AZ399</f>
        <v>0</v>
      </c>
      <c r="BB399">
        <v>0</v>
      </c>
      <c r="BC399" t="s">
        <v>429</v>
      </c>
      <c r="BD399" t="s">
        <v>429</v>
      </c>
      <c r="BE399">
        <v>0</v>
      </c>
      <c r="BF399">
        <v>0</v>
      </c>
      <c r="BG399">
        <f>1-BE399/BF399</f>
        <v>0</v>
      </c>
      <c r="BH399">
        <v>0.5</v>
      </c>
      <c r="BI399">
        <f>DH399</f>
        <v>0</v>
      </c>
      <c r="BJ399">
        <f>K399</f>
        <v>0</v>
      </c>
      <c r="BK399">
        <f>BG399*BH399*BI399</f>
        <v>0</v>
      </c>
      <c r="BL399">
        <f>(BJ399-BB399)/BI399</f>
        <v>0</v>
      </c>
      <c r="BM399">
        <f>(AZ399-BF399)/BF399</f>
        <v>0</v>
      </c>
      <c r="BN399">
        <f>AY399/(BA399+AY399/BF399)</f>
        <v>0</v>
      </c>
      <c r="BO399" t="s">
        <v>429</v>
      </c>
      <c r="BP399">
        <v>0</v>
      </c>
      <c r="BQ399">
        <f>IF(BP399&lt;&gt;0, BP399, BN399)</f>
        <v>0</v>
      </c>
      <c r="BR399">
        <f>1-BQ399/BF399</f>
        <v>0</v>
      </c>
      <c r="BS399">
        <f>(BF399-BE399)/(BF399-BQ399)</f>
        <v>0</v>
      </c>
      <c r="BT399">
        <f>(AZ399-BF399)/(AZ399-BQ399)</f>
        <v>0</v>
      </c>
      <c r="BU399">
        <f>(BF399-BE399)/(BF399-AY399)</f>
        <v>0</v>
      </c>
      <c r="BV399">
        <f>(AZ399-BF399)/(AZ399-AY399)</f>
        <v>0</v>
      </c>
      <c r="BW399">
        <f>(BS399*BQ399/BE399)</f>
        <v>0</v>
      </c>
      <c r="BX399">
        <f>(1-BW399)</f>
        <v>0</v>
      </c>
      <c r="DG399">
        <f>$B$13*EF399+$C$13*EG399+$F$13*ER399*(1-EU399)</f>
        <v>0</v>
      </c>
      <c r="DH399">
        <f>DG399*DI399</f>
        <v>0</v>
      </c>
      <c r="DI399">
        <f>($B$13*$D$11+$C$13*$D$11+$F$13*((FE399+EW399)/MAX(FE399+EW399+FF399, 0.1)*$I$11+FF399/MAX(FE399+EW399+FF399, 0.1)*$J$11))/($B$13+$C$13+$F$13)</f>
        <v>0</v>
      </c>
      <c r="DJ399">
        <f>($B$13*$K$11+$C$13*$K$11+$F$13*((FE399+EW399)/MAX(FE399+EW399+FF399, 0.1)*$P$11+FF399/MAX(FE399+EW399+FF399, 0.1)*$Q$11))/($B$13+$C$13+$F$13)</f>
        <v>0</v>
      </c>
      <c r="DK399">
        <v>2.18</v>
      </c>
      <c r="DL399">
        <v>0.5</v>
      </c>
      <c r="DM399" t="s">
        <v>430</v>
      </c>
      <c r="DN399">
        <v>2</v>
      </c>
      <c r="DO399" t="b">
        <v>1</v>
      </c>
      <c r="DP399">
        <v>1679516140.5</v>
      </c>
      <c r="DQ399">
        <v>1480.294444444444</v>
      </c>
      <c r="DR399">
        <v>1510.458888888889</v>
      </c>
      <c r="DS399">
        <v>23.95286666666666</v>
      </c>
      <c r="DT399">
        <v>23.77275185185185</v>
      </c>
      <c r="DU399">
        <v>1481.467777777778</v>
      </c>
      <c r="DV399">
        <v>23.66227037037038</v>
      </c>
      <c r="DW399">
        <v>500.0314074074074</v>
      </c>
      <c r="DX399">
        <v>89.83137037037035</v>
      </c>
      <c r="DY399">
        <v>0.1000431296296296</v>
      </c>
      <c r="DZ399">
        <v>26.33595555555555</v>
      </c>
      <c r="EA399">
        <v>27.48102962962962</v>
      </c>
      <c r="EB399">
        <v>999.9000000000001</v>
      </c>
      <c r="EC399">
        <v>0</v>
      </c>
      <c r="ED399">
        <v>0</v>
      </c>
      <c r="EE399">
        <v>10000.46037037037</v>
      </c>
      <c r="EF399">
        <v>0</v>
      </c>
      <c r="EG399">
        <v>12.4855962962963</v>
      </c>
      <c r="EH399">
        <v>-30.16337037037037</v>
      </c>
      <c r="EI399">
        <v>1516.622592592592</v>
      </c>
      <c r="EJ399">
        <v>1547.240740740741</v>
      </c>
      <c r="EK399">
        <v>0.1801185555555556</v>
      </c>
      <c r="EL399">
        <v>1510.458888888889</v>
      </c>
      <c r="EM399">
        <v>23.77275185185185</v>
      </c>
      <c r="EN399">
        <v>2.15171962962963</v>
      </c>
      <c r="EO399">
        <v>2.135539259259259</v>
      </c>
      <c r="EP399">
        <v>18.60731481481481</v>
      </c>
      <c r="EQ399">
        <v>18.48677037037037</v>
      </c>
      <c r="ER399">
        <v>1999.994074074074</v>
      </c>
      <c r="ES399">
        <v>0.9799983333333332</v>
      </c>
      <c r="ET399">
        <v>0.02000197037037037</v>
      </c>
      <c r="EU399">
        <v>0</v>
      </c>
      <c r="EV399">
        <v>190.5573703703704</v>
      </c>
      <c r="EW399">
        <v>5.00078</v>
      </c>
      <c r="EX399">
        <v>3765.36074074074</v>
      </c>
      <c r="EY399">
        <v>16379.58148148148</v>
      </c>
      <c r="EZ399">
        <v>37.49966666666666</v>
      </c>
      <c r="FA399">
        <v>38.53444444444444</v>
      </c>
      <c r="FB399">
        <v>38.35848148148148</v>
      </c>
      <c r="FC399">
        <v>37.90948148148148</v>
      </c>
      <c r="FD399">
        <v>38.83540740740741</v>
      </c>
      <c r="FE399">
        <v>1955.094074074074</v>
      </c>
      <c r="FF399">
        <v>39.9</v>
      </c>
      <c r="FG399">
        <v>0</v>
      </c>
      <c r="FH399">
        <v>1679516130.4</v>
      </c>
      <c r="FI399">
        <v>0</v>
      </c>
      <c r="FJ399">
        <v>190.54524</v>
      </c>
      <c r="FK399">
        <v>0.8587692240669328</v>
      </c>
      <c r="FL399">
        <v>-5.016923076260533</v>
      </c>
      <c r="FM399">
        <v>3765.3144</v>
      </c>
      <c r="FN399">
        <v>15</v>
      </c>
      <c r="FO399">
        <v>0</v>
      </c>
      <c r="FP399" t="s">
        <v>431</v>
      </c>
      <c r="FQ399">
        <v>1679456443.1</v>
      </c>
      <c r="FR399">
        <v>1679456433.1</v>
      </c>
      <c r="FS399">
        <v>0</v>
      </c>
      <c r="FT399">
        <v>-0.109</v>
      </c>
      <c r="FU399">
        <v>0.019</v>
      </c>
      <c r="FV399">
        <v>-0.823</v>
      </c>
      <c r="FW399">
        <v>0.271</v>
      </c>
      <c r="FX399">
        <v>420</v>
      </c>
      <c r="FY399">
        <v>24</v>
      </c>
      <c r="FZ399">
        <v>0.71</v>
      </c>
      <c r="GA399">
        <v>0.25</v>
      </c>
      <c r="GB399">
        <v>-30.00899268292683</v>
      </c>
      <c r="GC399">
        <v>-3.1162390243903</v>
      </c>
      <c r="GD399">
        <v>0.3288749390820417</v>
      </c>
      <c r="GE399">
        <v>0</v>
      </c>
      <c r="GF399">
        <v>0.1809218048780488</v>
      </c>
      <c r="GG399">
        <v>-0.02304321951219532</v>
      </c>
      <c r="GH399">
        <v>0.002593984243323454</v>
      </c>
      <c r="GI399">
        <v>1</v>
      </c>
      <c r="GJ399">
        <v>1</v>
      </c>
      <c r="GK399">
        <v>2</v>
      </c>
      <c r="GL399" t="s">
        <v>432</v>
      </c>
      <c r="GM399">
        <v>3.10455</v>
      </c>
      <c r="GN399">
        <v>2.7353</v>
      </c>
      <c r="GO399">
        <v>0.206948</v>
      </c>
      <c r="GP399">
        <v>0.209451</v>
      </c>
      <c r="GQ399">
        <v>0.107933</v>
      </c>
      <c r="GR399">
        <v>0.108726</v>
      </c>
      <c r="GS399">
        <v>20451.1</v>
      </c>
      <c r="GT399">
        <v>20128.8</v>
      </c>
      <c r="GU399">
        <v>26320.4</v>
      </c>
      <c r="GV399">
        <v>25784.2</v>
      </c>
      <c r="GW399">
        <v>37695.2</v>
      </c>
      <c r="GX399">
        <v>35071.3</v>
      </c>
      <c r="GY399">
        <v>46056</v>
      </c>
      <c r="GZ399">
        <v>42579.6</v>
      </c>
      <c r="HA399">
        <v>1.9299</v>
      </c>
      <c r="HB399">
        <v>1.98158</v>
      </c>
      <c r="HC399">
        <v>0.134163</v>
      </c>
      <c r="HD399">
        <v>0</v>
      </c>
      <c r="HE399">
        <v>25.2871</v>
      </c>
      <c r="HF399">
        <v>999.9</v>
      </c>
      <c r="HG399">
        <v>54.4</v>
      </c>
      <c r="HH399">
        <v>29.3</v>
      </c>
      <c r="HI399">
        <v>24.7804</v>
      </c>
      <c r="HJ399">
        <v>60.4071</v>
      </c>
      <c r="HK399">
        <v>25.4167</v>
      </c>
      <c r="HL399">
        <v>1</v>
      </c>
      <c r="HM399">
        <v>-0.173976</v>
      </c>
      <c r="HN399">
        <v>-0.217154</v>
      </c>
      <c r="HO399">
        <v>20.275</v>
      </c>
      <c r="HP399">
        <v>5.21549</v>
      </c>
      <c r="HQ399">
        <v>11.9764</v>
      </c>
      <c r="HR399">
        <v>4.96465</v>
      </c>
      <c r="HS399">
        <v>3.27383</v>
      </c>
      <c r="HT399">
        <v>9999</v>
      </c>
      <c r="HU399">
        <v>9999</v>
      </c>
      <c r="HV399">
        <v>9999</v>
      </c>
      <c r="HW399">
        <v>937.7</v>
      </c>
      <c r="HX399">
        <v>1.86417</v>
      </c>
      <c r="HY399">
        <v>1.8601</v>
      </c>
      <c r="HZ399">
        <v>1.85837</v>
      </c>
      <c r="IA399">
        <v>1.85989</v>
      </c>
      <c r="IB399">
        <v>1.85989</v>
      </c>
      <c r="IC399">
        <v>1.85824</v>
      </c>
      <c r="ID399">
        <v>1.85732</v>
      </c>
      <c r="IE399">
        <v>1.85236</v>
      </c>
      <c r="IF399">
        <v>0</v>
      </c>
      <c r="IG399">
        <v>0</v>
      </c>
      <c r="IH399">
        <v>0</v>
      </c>
      <c r="II399">
        <v>0</v>
      </c>
      <c r="IJ399" t="s">
        <v>433</v>
      </c>
      <c r="IK399" t="s">
        <v>434</v>
      </c>
      <c r="IL399" t="s">
        <v>435</v>
      </c>
      <c r="IM399" t="s">
        <v>435</v>
      </c>
      <c r="IN399" t="s">
        <v>435</v>
      </c>
      <c r="IO399" t="s">
        <v>435</v>
      </c>
      <c r="IP399">
        <v>0</v>
      </c>
      <c r="IQ399">
        <v>100</v>
      </c>
      <c r="IR399">
        <v>100</v>
      </c>
      <c r="IS399">
        <v>-1.19</v>
      </c>
      <c r="IT399">
        <v>0.2906</v>
      </c>
      <c r="IU399">
        <v>-0.3228139330668147</v>
      </c>
      <c r="IV399">
        <v>-0.001399286051689175</v>
      </c>
      <c r="IW399">
        <v>1.297619083215453E-06</v>
      </c>
      <c r="IX399">
        <v>-4.997941095464379E-10</v>
      </c>
      <c r="IY399">
        <v>-0.005634625857734406</v>
      </c>
      <c r="IZ399">
        <v>-0.003512179546530375</v>
      </c>
      <c r="JA399">
        <v>0.0008073039280847738</v>
      </c>
      <c r="JB399">
        <v>-5.485301315548657E-06</v>
      </c>
      <c r="JC399">
        <v>2</v>
      </c>
      <c r="JD399">
        <v>1997</v>
      </c>
      <c r="JE399">
        <v>1</v>
      </c>
      <c r="JF399">
        <v>25</v>
      </c>
      <c r="JG399">
        <v>995.1</v>
      </c>
      <c r="JH399">
        <v>995.2</v>
      </c>
      <c r="JI399">
        <v>3.28857</v>
      </c>
      <c r="JJ399">
        <v>2.6123</v>
      </c>
      <c r="JK399">
        <v>1.49658</v>
      </c>
      <c r="JL399">
        <v>2.39258</v>
      </c>
      <c r="JM399">
        <v>1.54907</v>
      </c>
      <c r="JN399">
        <v>2.3291</v>
      </c>
      <c r="JO399">
        <v>34.5092</v>
      </c>
      <c r="JP399">
        <v>24.1926</v>
      </c>
      <c r="JQ399">
        <v>18</v>
      </c>
      <c r="JR399">
        <v>488.5</v>
      </c>
      <c r="JS399">
        <v>534.668</v>
      </c>
      <c r="JT399">
        <v>25.0534</v>
      </c>
      <c r="JU399">
        <v>25.1432</v>
      </c>
      <c r="JV399">
        <v>30</v>
      </c>
      <c r="JW399">
        <v>25.2593</v>
      </c>
      <c r="JX399">
        <v>25.2177</v>
      </c>
      <c r="JY399">
        <v>66.0185</v>
      </c>
      <c r="JZ399">
        <v>0</v>
      </c>
      <c r="KA399">
        <v>100</v>
      </c>
      <c r="KB399">
        <v>25.0609</v>
      </c>
      <c r="KC399">
        <v>1556.29</v>
      </c>
      <c r="KD399">
        <v>24.2935</v>
      </c>
      <c r="KE399">
        <v>100.622</v>
      </c>
      <c r="KF399">
        <v>101.018</v>
      </c>
    </row>
    <row r="400" spans="1:292">
      <c r="A400">
        <v>382</v>
      </c>
      <c r="B400">
        <v>1679516153</v>
      </c>
      <c r="C400">
        <v>7565.5</v>
      </c>
      <c r="D400" t="s">
        <v>1198</v>
      </c>
      <c r="E400" t="s">
        <v>1199</v>
      </c>
      <c r="F400">
        <v>5</v>
      </c>
      <c r="G400" t="s">
        <v>821</v>
      </c>
      <c r="H400">
        <v>1679516145.214286</v>
      </c>
      <c r="I400">
        <f>(J400)/1000</f>
        <v>0</v>
      </c>
      <c r="J400">
        <f>IF(DO400, AM400, AG400)</f>
        <v>0</v>
      </c>
      <c r="K400">
        <f>IF(DO400, AH400, AF400)</f>
        <v>0</v>
      </c>
      <c r="L400">
        <f>DQ400 - IF(AT400&gt;1, K400*DK400*100.0/(AV400*EE400), 0)</f>
        <v>0</v>
      </c>
      <c r="M400">
        <f>((S400-I400/2)*L400-K400)/(S400+I400/2)</f>
        <v>0</v>
      </c>
      <c r="N400">
        <f>M400*(DX400+DY400)/1000.0</f>
        <v>0</v>
      </c>
      <c r="O400">
        <f>(DQ400 - IF(AT400&gt;1, K400*DK400*100.0/(AV400*EE400), 0))*(DX400+DY400)/1000.0</f>
        <v>0</v>
      </c>
      <c r="P400">
        <f>2.0/((1/R400-1/Q400)+SIGN(R400)*SQRT((1/R400-1/Q400)*(1/R400-1/Q400) + 4*DL400/((DL400+1)*(DL400+1))*(2*1/R400*1/Q400-1/Q400*1/Q400)))</f>
        <v>0</v>
      </c>
      <c r="Q400">
        <f>IF(LEFT(DM400,1)&lt;&gt;"0",IF(LEFT(DM400,1)="1",3.0,DN400),$D$5+$E$5*(EE400*DX400/($K$5*1000))+$F$5*(EE400*DX400/($K$5*1000))*MAX(MIN(DK400,$J$5),$I$5)*MAX(MIN(DK400,$J$5),$I$5)+$G$5*MAX(MIN(DK400,$J$5),$I$5)*(EE400*DX400/($K$5*1000))+$H$5*(EE400*DX400/($K$5*1000))*(EE400*DX400/($K$5*1000)))</f>
        <v>0</v>
      </c>
      <c r="R400">
        <f>I400*(1000-(1000*0.61365*exp(17.502*V400/(240.97+V400))/(DX400+DY400)+DS400)/2)/(1000*0.61365*exp(17.502*V400/(240.97+V400))/(DX400+DY400)-DS400)</f>
        <v>0</v>
      </c>
      <c r="S400">
        <f>1/((DL400+1)/(P400/1.6)+1/(Q400/1.37)) + DL400/((DL400+1)/(P400/1.6) + DL400/(Q400/1.37))</f>
        <v>0</v>
      </c>
      <c r="T400">
        <f>(DG400*DJ400)</f>
        <v>0</v>
      </c>
      <c r="U400">
        <f>(DZ400+(T400+2*0.95*5.67E-8*(((DZ400+$B$9)+273)^4-(DZ400+273)^4)-44100*I400)/(1.84*29.3*Q400+8*0.95*5.67E-8*(DZ400+273)^3))</f>
        <v>0</v>
      </c>
      <c r="V400">
        <f>($C$9*EA400+$D$9*EB400+$E$9*U400)</f>
        <v>0</v>
      </c>
      <c r="W400">
        <f>0.61365*exp(17.502*V400/(240.97+V400))</f>
        <v>0</v>
      </c>
      <c r="X400">
        <f>(Y400/Z400*100)</f>
        <v>0</v>
      </c>
      <c r="Y400">
        <f>DS400*(DX400+DY400)/1000</f>
        <v>0</v>
      </c>
      <c r="Z400">
        <f>0.61365*exp(17.502*DZ400/(240.97+DZ400))</f>
        <v>0</v>
      </c>
      <c r="AA400">
        <f>(W400-DS400*(DX400+DY400)/1000)</f>
        <v>0</v>
      </c>
      <c r="AB400">
        <f>(-I400*44100)</f>
        <v>0</v>
      </c>
      <c r="AC400">
        <f>2*29.3*Q400*0.92*(DZ400-V400)</f>
        <v>0</v>
      </c>
      <c r="AD400">
        <f>2*0.95*5.67E-8*(((DZ400+$B$9)+273)^4-(V400+273)^4)</f>
        <v>0</v>
      </c>
      <c r="AE400">
        <f>T400+AD400+AB400+AC400</f>
        <v>0</v>
      </c>
      <c r="AF400">
        <f>DW400*AT400*(DR400-DQ400*(1000-AT400*DT400)/(1000-AT400*DS400))/(100*DK400)</f>
        <v>0</v>
      </c>
      <c r="AG400">
        <f>1000*DW400*AT400*(DS400-DT400)/(100*DK400*(1000-AT400*DS400))</f>
        <v>0</v>
      </c>
      <c r="AH400">
        <f>(AI400 - AJ400 - DX400*1E3/(8.314*(DZ400+273.15)) * AL400/DW400 * AK400) * DW400/(100*DK400) * (1000 - DT400)/1000</f>
        <v>0</v>
      </c>
      <c r="AI400">
        <v>1579.210209127369</v>
      </c>
      <c r="AJ400">
        <v>1557.718787878787</v>
      </c>
      <c r="AK400">
        <v>3.429664137236747</v>
      </c>
      <c r="AL400">
        <v>67.30913549146528</v>
      </c>
      <c r="AM400">
        <f>(AO400 - AN400 + DX400*1E3/(8.314*(DZ400+273.15)) * AQ400/DW400 * AP400) * DW400/(100*DK400) * 1000/(1000 - AO400)</f>
        <v>0</v>
      </c>
      <c r="AN400">
        <v>23.77173109875571</v>
      </c>
      <c r="AO400">
        <v>23.94652242424243</v>
      </c>
      <c r="AP400">
        <v>-4.780116046148654E-07</v>
      </c>
      <c r="AQ400">
        <v>94.11788988098148</v>
      </c>
      <c r="AR400">
        <v>0</v>
      </c>
      <c r="AS400">
        <v>0</v>
      </c>
      <c r="AT400">
        <f>IF(AR400*$H$15&gt;=AV400,1.0,(AV400/(AV400-AR400*$H$15)))</f>
        <v>0</v>
      </c>
      <c r="AU400">
        <f>(AT400-1)*100</f>
        <v>0</v>
      </c>
      <c r="AV400">
        <f>MAX(0,($B$15+$C$15*EE400)/(1+$D$15*EE400)*DX400/(DZ400+273)*$E$15)</f>
        <v>0</v>
      </c>
      <c r="AW400" t="s">
        <v>429</v>
      </c>
      <c r="AX400" t="s">
        <v>429</v>
      </c>
      <c r="AY400">
        <v>0</v>
      </c>
      <c r="AZ400">
        <v>0</v>
      </c>
      <c r="BA400">
        <f>1-AY400/AZ400</f>
        <v>0</v>
      </c>
      <c r="BB400">
        <v>0</v>
      </c>
      <c r="BC400" t="s">
        <v>429</v>
      </c>
      <c r="BD400" t="s">
        <v>429</v>
      </c>
      <c r="BE400">
        <v>0</v>
      </c>
      <c r="BF400">
        <v>0</v>
      </c>
      <c r="BG400">
        <f>1-BE400/BF400</f>
        <v>0</v>
      </c>
      <c r="BH400">
        <v>0.5</v>
      </c>
      <c r="BI400">
        <f>DH400</f>
        <v>0</v>
      </c>
      <c r="BJ400">
        <f>K400</f>
        <v>0</v>
      </c>
      <c r="BK400">
        <f>BG400*BH400*BI400</f>
        <v>0</v>
      </c>
      <c r="BL400">
        <f>(BJ400-BB400)/BI400</f>
        <v>0</v>
      </c>
      <c r="BM400">
        <f>(AZ400-BF400)/BF400</f>
        <v>0</v>
      </c>
      <c r="BN400">
        <f>AY400/(BA400+AY400/BF400)</f>
        <v>0</v>
      </c>
      <c r="BO400" t="s">
        <v>429</v>
      </c>
      <c r="BP400">
        <v>0</v>
      </c>
      <c r="BQ400">
        <f>IF(BP400&lt;&gt;0, BP400, BN400)</f>
        <v>0</v>
      </c>
      <c r="BR400">
        <f>1-BQ400/BF400</f>
        <v>0</v>
      </c>
      <c r="BS400">
        <f>(BF400-BE400)/(BF400-BQ400)</f>
        <v>0</v>
      </c>
      <c r="BT400">
        <f>(AZ400-BF400)/(AZ400-BQ400)</f>
        <v>0</v>
      </c>
      <c r="BU400">
        <f>(BF400-BE400)/(BF400-AY400)</f>
        <v>0</v>
      </c>
      <c r="BV400">
        <f>(AZ400-BF400)/(AZ400-AY400)</f>
        <v>0</v>
      </c>
      <c r="BW400">
        <f>(BS400*BQ400/BE400)</f>
        <v>0</v>
      </c>
      <c r="BX400">
        <f>(1-BW400)</f>
        <v>0</v>
      </c>
      <c r="DG400">
        <f>$B$13*EF400+$C$13*EG400+$F$13*ER400*(1-EU400)</f>
        <v>0</v>
      </c>
      <c r="DH400">
        <f>DG400*DI400</f>
        <v>0</v>
      </c>
      <c r="DI400">
        <f>($B$13*$D$11+$C$13*$D$11+$F$13*((FE400+EW400)/MAX(FE400+EW400+FF400, 0.1)*$I$11+FF400/MAX(FE400+EW400+FF400, 0.1)*$J$11))/($B$13+$C$13+$F$13)</f>
        <v>0</v>
      </c>
      <c r="DJ400">
        <f>($B$13*$K$11+$C$13*$K$11+$F$13*((FE400+EW400)/MAX(FE400+EW400+FF400, 0.1)*$P$11+FF400/MAX(FE400+EW400+FF400, 0.1)*$Q$11))/($B$13+$C$13+$F$13)</f>
        <v>0</v>
      </c>
      <c r="DK400">
        <v>2.18</v>
      </c>
      <c r="DL400">
        <v>0.5</v>
      </c>
      <c r="DM400" t="s">
        <v>430</v>
      </c>
      <c r="DN400">
        <v>2</v>
      </c>
      <c r="DO400" t="b">
        <v>1</v>
      </c>
      <c r="DP400">
        <v>1679516145.214286</v>
      </c>
      <c r="DQ400">
        <v>1496.001785714285</v>
      </c>
      <c r="DR400">
        <v>1526.293571428571</v>
      </c>
      <c r="DS400">
        <v>23.95024642857143</v>
      </c>
      <c r="DT400">
        <v>23.77207857142858</v>
      </c>
      <c r="DU400">
        <v>1497.188214285715</v>
      </c>
      <c r="DV400">
        <v>23.65971071428572</v>
      </c>
      <c r="DW400">
        <v>500.0082142857142</v>
      </c>
      <c r="DX400">
        <v>89.83000714285713</v>
      </c>
      <c r="DY400">
        <v>0.1000072178571429</v>
      </c>
      <c r="DZ400">
        <v>26.33636428571429</v>
      </c>
      <c r="EA400">
        <v>27.48203214285714</v>
      </c>
      <c r="EB400">
        <v>999.9000000000002</v>
      </c>
      <c r="EC400">
        <v>0</v>
      </c>
      <c r="ED400">
        <v>0</v>
      </c>
      <c r="EE400">
        <v>9992.74392857143</v>
      </c>
      <c r="EF400">
        <v>0</v>
      </c>
      <c r="EG400">
        <v>12.48826428571428</v>
      </c>
      <c r="EH400">
        <v>-30.29146428571428</v>
      </c>
      <c r="EI400">
        <v>1532.710714285714</v>
      </c>
      <c r="EJ400">
        <v>1563.46</v>
      </c>
      <c r="EK400">
        <v>0.1781643928571428</v>
      </c>
      <c r="EL400">
        <v>1526.293571428571</v>
      </c>
      <c r="EM400">
        <v>23.77207857142858</v>
      </c>
      <c r="EN400">
        <v>2.151450714285715</v>
      </c>
      <c r="EO400">
        <v>2.135445714285714</v>
      </c>
      <c r="EP400">
        <v>18.60531785714286</v>
      </c>
      <c r="EQ400">
        <v>18.48607142857143</v>
      </c>
      <c r="ER400">
        <v>2000.009642857143</v>
      </c>
      <c r="ES400">
        <v>0.9799984285714286</v>
      </c>
      <c r="ET400">
        <v>0.02000187500000001</v>
      </c>
      <c r="EU400">
        <v>0</v>
      </c>
      <c r="EV400">
        <v>190.5663571428571</v>
      </c>
      <c r="EW400">
        <v>5.00078</v>
      </c>
      <c r="EX400">
        <v>3765.1275</v>
      </c>
      <c r="EY400">
        <v>16379.71428571429</v>
      </c>
      <c r="EZ400">
        <v>37.47507142857143</v>
      </c>
      <c r="FA400">
        <v>38.51092857142857</v>
      </c>
      <c r="FB400">
        <v>38.32335714285715</v>
      </c>
      <c r="FC400">
        <v>37.89474999999999</v>
      </c>
      <c r="FD400">
        <v>38.80789285714285</v>
      </c>
      <c r="FE400">
        <v>1955.109642857143</v>
      </c>
      <c r="FF400">
        <v>39.9</v>
      </c>
      <c r="FG400">
        <v>0</v>
      </c>
      <c r="FH400">
        <v>1679516135.2</v>
      </c>
      <c r="FI400">
        <v>0</v>
      </c>
      <c r="FJ400">
        <v>190.5428</v>
      </c>
      <c r="FK400">
        <v>0.4496153807028369</v>
      </c>
      <c r="FL400">
        <v>-1.846923077102515</v>
      </c>
      <c r="FM400">
        <v>3765.1048</v>
      </c>
      <c r="FN400">
        <v>15</v>
      </c>
      <c r="FO400">
        <v>0</v>
      </c>
      <c r="FP400" t="s">
        <v>431</v>
      </c>
      <c r="FQ400">
        <v>1679456443.1</v>
      </c>
      <c r="FR400">
        <v>1679456433.1</v>
      </c>
      <c r="FS400">
        <v>0</v>
      </c>
      <c r="FT400">
        <v>-0.109</v>
      </c>
      <c r="FU400">
        <v>0.019</v>
      </c>
      <c r="FV400">
        <v>-0.823</v>
      </c>
      <c r="FW400">
        <v>0.271</v>
      </c>
      <c r="FX400">
        <v>420</v>
      </c>
      <c r="FY400">
        <v>24</v>
      </c>
      <c r="FZ400">
        <v>0.71</v>
      </c>
      <c r="GA400">
        <v>0.25</v>
      </c>
      <c r="GB400">
        <v>-30.14629512195122</v>
      </c>
      <c r="GC400">
        <v>-1.909304529616822</v>
      </c>
      <c r="GD400">
        <v>0.2408057398951458</v>
      </c>
      <c r="GE400">
        <v>0</v>
      </c>
      <c r="GF400">
        <v>0.1798911707317073</v>
      </c>
      <c r="GG400">
        <v>-0.02410208362369312</v>
      </c>
      <c r="GH400">
        <v>0.002650455183203021</v>
      </c>
      <c r="GI400">
        <v>1</v>
      </c>
      <c r="GJ400">
        <v>1</v>
      </c>
      <c r="GK400">
        <v>2</v>
      </c>
      <c r="GL400" t="s">
        <v>432</v>
      </c>
      <c r="GM400">
        <v>3.10465</v>
      </c>
      <c r="GN400">
        <v>2.7353</v>
      </c>
      <c r="GO400">
        <v>0.208302</v>
      </c>
      <c r="GP400">
        <v>0.210814</v>
      </c>
      <c r="GQ400">
        <v>0.107923</v>
      </c>
      <c r="GR400">
        <v>0.10872</v>
      </c>
      <c r="GS400">
        <v>20416.1</v>
      </c>
      <c r="GT400">
        <v>20094</v>
      </c>
      <c r="GU400">
        <v>26320.2</v>
      </c>
      <c r="GV400">
        <v>25783.9</v>
      </c>
      <c r="GW400">
        <v>37695.6</v>
      </c>
      <c r="GX400">
        <v>35071.2</v>
      </c>
      <c r="GY400">
        <v>46055.7</v>
      </c>
      <c r="GZ400">
        <v>42578.9</v>
      </c>
      <c r="HA400">
        <v>1.9299</v>
      </c>
      <c r="HB400">
        <v>1.98137</v>
      </c>
      <c r="HC400">
        <v>0.13411</v>
      </c>
      <c r="HD400">
        <v>0</v>
      </c>
      <c r="HE400">
        <v>25.2863</v>
      </c>
      <c r="HF400">
        <v>999.9</v>
      </c>
      <c r="HG400">
        <v>54.4</v>
      </c>
      <c r="HH400">
        <v>29.3</v>
      </c>
      <c r="HI400">
        <v>24.7841</v>
      </c>
      <c r="HJ400">
        <v>60.5371</v>
      </c>
      <c r="HK400">
        <v>25.1522</v>
      </c>
      <c r="HL400">
        <v>1</v>
      </c>
      <c r="HM400">
        <v>-0.174017</v>
      </c>
      <c r="HN400">
        <v>-0.218546</v>
      </c>
      <c r="HO400">
        <v>20.2751</v>
      </c>
      <c r="HP400">
        <v>5.21594</v>
      </c>
      <c r="HQ400">
        <v>11.9772</v>
      </c>
      <c r="HR400">
        <v>4.96475</v>
      </c>
      <c r="HS400">
        <v>3.27385</v>
      </c>
      <c r="HT400">
        <v>9999</v>
      </c>
      <c r="HU400">
        <v>9999</v>
      </c>
      <c r="HV400">
        <v>9999</v>
      </c>
      <c r="HW400">
        <v>937.7</v>
      </c>
      <c r="HX400">
        <v>1.86416</v>
      </c>
      <c r="HY400">
        <v>1.86011</v>
      </c>
      <c r="HZ400">
        <v>1.85835</v>
      </c>
      <c r="IA400">
        <v>1.85989</v>
      </c>
      <c r="IB400">
        <v>1.85989</v>
      </c>
      <c r="IC400">
        <v>1.85823</v>
      </c>
      <c r="ID400">
        <v>1.85732</v>
      </c>
      <c r="IE400">
        <v>1.85237</v>
      </c>
      <c r="IF400">
        <v>0</v>
      </c>
      <c r="IG400">
        <v>0</v>
      </c>
      <c r="IH400">
        <v>0</v>
      </c>
      <c r="II400">
        <v>0</v>
      </c>
      <c r="IJ400" t="s">
        <v>433</v>
      </c>
      <c r="IK400" t="s">
        <v>434</v>
      </c>
      <c r="IL400" t="s">
        <v>435</v>
      </c>
      <c r="IM400" t="s">
        <v>435</v>
      </c>
      <c r="IN400" t="s">
        <v>435</v>
      </c>
      <c r="IO400" t="s">
        <v>435</v>
      </c>
      <c r="IP400">
        <v>0</v>
      </c>
      <c r="IQ400">
        <v>100</v>
      </c>
      <c r="IR400">
        <v>100</v>
      </c>
      <c r="IS400">
        <v>-1.21</v>
      </c>
      <c r="IT400">
        <v>0.2904</v>
      </c>
      <c r="IU400">
        <v>-0.3228139330668147</v>
      </c>
      <c r="IV400">
        <v>-0.001399286051689175</v>
      </c>
      <c r="IW400">
        <v>1.297619083215453E-06</v>
      </c>
      <c r="IX400">
        <v>-4.997941095464379E-10</v>
      </c>
      <c r="IY400">
        <v>-0.005634625857734406</v>
      </c>
      <c r="IZ400">
        <v>-0.003512179546530375</v>
      </c>
      <c r="JA400">
        <v>0.0008073039280847738</v>
      </c>
      <c r="JB400">
        <v>-5.485301315548657E-06</v>
      </c>
      <c r="JC400">
        <v>2</v>
      </c>
      <c r="JD400">
        <v>1997</v>
      </c>
      <c r="JE400">
        <v>1</v>
      </c>
      <c r="JF400">
        <v>25</v>
      </c>
      <c r="JG400">
        <v>995.2</v>
      </c>
      <c r="JH400">
        <v>995.3</v>
      </c>
      <c r="JI400">
        <v>3.31421</v>
      </c>
      <c r="JJ400">
        <v>2.59888</v>
      </c>
      <c r="JK400">
        <v>1.49658</v>
      </c>
      <c r="JL400">
        <v>2.39258</v>
      </c>
      <c r="JM400">
        <v>1.54907</v>
      </c>
      <c r="JN400">
        <v>2.41699</v>
      </c>
      <c r="JO400">
        <v>34.5092</v>
      </c>
      <c r="JP400">
        <v>24.2013</v>
      </c>
      <c r="JQ400">
        <v>18</v>
      </c>
      <c r="JR400">
        <v>488.495</v>
      </c>
      <c r="JS400">
        <v>534.529</v>
      </c>
      <c r="JT400">
        <v>25.0641</v>
      </c>
      <c r="JU400">
        <v>25.1431</v>
      </c>
      <c r="JV400">
        <v>30</v>
      </c>
      <c r="JW400">
        <v>25.2586</v>
      </c>
      <c r="JX400">
        <v>25.2175</v>
      </c>
      <c r="JY400">
        <v>66.52290000000001</v>
      </c>
      <c r="JZ400">
        <v>0</v>
      </c>
      <c r="KA400">
        <v>100</v>
      </c>
      <c r="KB400">
        <v>25.0754</v>
      </c>
      <c r="KC400">
        <v>1569.66</v>
      </c>
      <c r="KD400">
        <v>24.2935</v>
      </c>
      <c r="KE400">
        <v>100.622</v>
      </c>
      <c r="KF400">
        <v>101.016</v>
      </c>
    </row>
    <row r="401" spans="1:292">
      <c r="A401">
        <v>383</v>
      </c>
      <c r="B401">
        <v>1679516158</v>
      </c>
      <c r="C401">
        <v>7570.5</v>
      </c>
      <c r="D401" t="s">
        <v>1200</v>
      </c>
      <c r="E401" t="s">
        <v>1201</v>
      </c>
      <c r="F401">
        <v>5</v>
      </c>
      <c r="G401" t="s">
        <v>821</v>
      </c>
      <c r="H401">
        <v>1679516150.5</v>
      </c>
      <c r="I401">
        <f>(J401)/1000</f>
        <v>0</v>
      </c>
      <c r="J401">
        <f>IF(DO401, AM401, AG401)</f>
        <v>0</v>
      </c>
      <c r="K401">
        <f>IF(DO401, AH401, AF401)</f>
        <v>0</v>
      </c>
      <c r="L401">
        <f>DQ401 - IF(AT401&gt;1, K401*DK401*100.0/(AV401*EE401), 0)</f>
        <v>0</v>
      </c>
      <c r="M401">
        <f>((S401-I401/2)*L401-K401)/(S401+I401/2)</f>
        <v>0</v>
      </c>
      <c r="N401">
        <f>M401*(DX401+DY401)/1000.0</f>
        <v>0</v>
      </c>
      <c r="O401">
        <f>(DQ401 - IF(AT401&gt;1, K401*DK401*100.0/(AV401*EE401), 0))*(DX401+DY401)/1000.0</f>
        <v>0</v>
      </c>
      <c r="P401">
        <f>2.0/((1/R401-1/Q401)+SIGN(R401)*SQRT((1/R401-1/Q401)*(1/R401-1/Q401) + 4*DL401/((DL401+1)*(DL401+1))*(2*1/R401*1/Q401-1/Q401*1/Q401)))</f>
        <v>0</v>
      </c>
      <c r="Q401">
        <f>IF(LEFT(DM401,1)&lt;&gt;"0",IF(LEFT(DM401,1)="1",3.0,DN401),$D$5+$E$5*(EE401*DX401/($K$5*1000))+$F$5*(EE401*DX401/($K$5*1000))*MAX(MIN(DK401,$J$5),$I$5)*MAX(MIN(DK401,$J$5),$I$5)+$G$5*MAX(MIN(DK401,$J$5),$I$5)*(EE401*DX401/($K$5*1000))+$H$5*(EE401*DX401/($K$5*1000))*(EE401*DX401/($K$5*1000)))</f>
        <v>0</v>
      </c>
      <c r="R401">
        <f>I401*(1000-(1000*0.61365*exp(17.502*V401/(240.97+V401))/(DX401+DY401)+DS401)/2)/(1000*0.61365*exp(17.502*V401/(240.97+V401))/(DX401+DY401)-DS401)</f>
        <v>0</v>
      </c>
      <c r="S401">
        <f>1/((DL401+1)/(P401/1.6)+1/(Q401/1.37)) + DL401/((DL401+1)/(P401/1.6) + DL401/(Q401/1.37))</f>
        <v>0</v>
      </c>
      <c r="T401">
        <f>(DG401*DJ401)</f>
        <v>0</v>
      </c>
      <c r="U401">
        <f>(DZ401+(T401+2*0.95*5.67E-8*(((DZ401+$B$9)+273)^4-(DZ401+273)^4)-44100*I401)/(1.84*29.3*Q401+8*0.95*5.67E-8*(DZ401+273)^3))</f>
        <v>0</v>
      </c>
      <c r="V401">
        <f>($C$9*EA401+$D$9*EB401+$E$9*U401)</f>
        <v>0</v>
      </c>
      <c r="W401">
        <f>0.61365*exp(17.502*V401/(240.97+V401))</f>
        <v>0</v>
      </c>
      <c r="X401">
        <f>(Y401/Z401*100)</f>
        <v>0</v>
      </c>
      <c r="Y401">
        <f>DS401*(DX401+DY401)/1000</f>
        <v>0</v>
      </c>
      <c r="Z401">
        <f>0.61365*exp(17.502*DZ401/(240.97+DZ401))</f>
        <v>0</v>
      </c>
      <c r="AA401">
        <f>(W401-DS401*(DX401+DY401)/1000)</f>
        <v>0</v>
      </c>
      <c r="AB401">
        <f>(-I401*44100)</f>
        <v>0</v>
      </c>
      <c r="AC401">
        <f>2*29.3*Q401*0.92*(DZ401-V401)</f>
        <v>0</v>
      </c>
      <c r="AD401">
        <f>2*0.95*5.67E-8*(((DZ401+$B$9)+273)^4-(V401+273)^4)</f>
        <v>0</v>
      </c>
      <c r="AE401">
        <f>T401+AD401+AB401+AC401</f>
        <v>0</v>
      </c>
      <c r="AF401">
        <f>DW401*AT401*(DR401-DQ401*(1000-AT401*DT401)/(1000-AT401*DS401))/(100*DK401)</f>
        <v>0</v>
      </c>
      <c r="AG401">
        <f>1000*DW401*AT401*(DS401-DT401)/(100*DK401*(1000-AT401*DS401))</f>
        <v>0</v>
      </c>
      <c r="AH401">
        <f>(AI401 - AJ401 - DX401*1E3/(8.314*(DZ401+273.15)) * AL401/DW401 * AK401) * DW401/(100*DK401) * (1000 - DT401)/1000</f>
        <v>0</v>
      </c>
      <c r="AI401">
        <v>1596.746275054898</v>
      </c>
      <c r="AJ401">
        <v>1574.862727272726</v>
      </c>
      <c r="AK401">
        <v>3.423662737197231</v>
      </c>
      <c r="AL401">
        <v>67.30913549146528</v>
      </c>
      <c r="AM401">
        <f>(AO401 - AN401 + DX401*1E3/(8.314*(DZ401+273.15)) * AQ401/DW401 * AP401) * DW401/(100*DK401) * 1000/(1000 - AO401)</f>
        <v>0</v>
      </c>
      <c r="AN401">
        <v>23.77060822777587</v>
      </c>
      <c r="AO401">
        <v>23.94365030303029</v>
      </c>
      <c r="AP401">
        <v>-1.285695203997831E-06</v>
      </c>
      <c r="AQ401">
        <v>94.11788988098148</v>
      </c>
      <c r="AR401">
        <v>0</v>
      </c>
      <c r="AS401">
        <v>0</v>
      </c>
      <c r="AT401">
        <f>IF(AR401*$H$15&gt;=AV401,1.0,(AV401/(AV401-AR401*$H$15)))</f>
        <v>0</v>
      </c>
      <c r="AU401">
        <f>(AT401-1)*100</f>
        <v>0</v>
      </c>
      <c r="AV401">
        <f>MAX(0,($B$15+$C$15*EE401)/(1+$D$15*EE401)*DX401/(DZ401+273)*$E$15)</f>
        <v>0</v>
      </c>
      <c r="AW401" t="s">
        <v>429</v>
      </c>
      <c r="AX401" t="s">
        <v>429</v>
      </c>
      <c r="AY401">
        <v>0</v>
      </c>
      <c r="AZ401">
        <v>0</v>
      </c>
      <c r="BA401">
        <f>1-AY401/AZ401</f>
        <v>0</v>
      </c>
      <c r="BB401">
        <v>0</v>
      </c>
      <c r="BC401" t="s">
        <v>429</v>
      </c>
      <c r="BD401" t="s">
        <v>429</v>
      </c>
      <c r="BE401">
        <v>0</v>
      </c>
      <c r="BF401">
        <v>0</v>
      </c>
      <c r="BG401">
        <f>1-BE401/BF401</f>
        <v>0</v>
      </c>
      <c r="BH401">
        <v>0.5</v>
      </c>
      <c r="BI401">
        <f>DH401</f>
        <v>0</v>
      </c>
      <c r="BJ401">
        <f>K401</f>
        <v>0</v>
      </c>
      <c r="BK401">
        <f>BG401*BH401*BI401</f>
        <v>0</v>
      </c>
      <c r="BL401">
        <f>(BJ401-BB401)/BI401</f>
        <v>0</v>
      </c>
      <c r="BM401">
        <f>(AZ401-BF401)/BF401</f>
        <v>0</v>
      </c>
      <c r="BN401">
        <f>AY401/(BA401+AY401/BF401)</f>
        <v>0</v>
      </c>
      <c r="BO401" t="s">
        <v>429</v>
      </c>
      <c r="BP401">
        <v>0</v>
      </c>
      <c r="BQ401">
        <f>IF(BP401&lt;&gt;0, BP401, BN401)</f>
        <v>0</v>
      </c>
      <c r="BR401">
        <f>1-BQ401/BF401</f>
        <v>0</v>
      </c>
      <c r="BS401">
        <f>(BF401-BE401)/(BF401-BQ401)</f>
        <v>0</v>
      </c>
      <c r="BT401">
        <f>(AZ401-BF401)/(AZ401-BQ401)</f>
        <v>0</v>
      </c>
      <c r="BU401">
        <f>(BF401-BE401)/(BF401-AY401)</f>
        <v>0</v>
      </c>
      <c r="BV401">
        <f>(AZ401-BF401)/(AZ401-AY401)</f>
        <v>0</v>
      </c>
      <c r="BW401">
        <f>(BS401*BQ401/BE401)</f>
        <v>0</v>
      </c>
      <c r="BX401">
        <f>(1-BW401)</f>
        <v>0</v>
      </c>
      <c r="DG401">
        <f>$B$13*EF401+$C$13*EG401+$F$13*ER401*(1-EU401)</f>
        <v>0</v>
      </c>
      <c r="DH401">
        <f>DG401*DI401</f>
        <v>0</v>
      </c>
      <c r="DI401">
        <f>($B$13*$D$11+$C$13*$D$11+$F$13*((FE401+EW401)/MAX(FE401+EW401+FF401, 0.1)*$I$11+FF401/MAX(FE401+EW401+FF401, 0.1)*$J$11))/($B$13+$C$13+$F$13)</f>
        <v>0</v>
      </c>
      <c r="DJ401">
        <f>($B$13*$K$11+$C$13*$K$11+$F$13*((FE401+EW401)/MAX(FE401+EW401+FF401, 0.1)*$P$11+FF401/MAX(FE401+EW401+FF401, 0.1)*$Q$11))/($B$13+$C$13+$F$13)</f>
        <v>0</v>
      </c>
      <c r="DK401">
        <v>2.18</v>
      </c>
      <c r="DL401">
        <v>0.5</v>
      </c>
      <c r="DM401" t="s">
        <v>430</v>
      </c>
      <c r="DN401">
        <v>2</v>
      </c>
      <c r="DO401" t="b">
        <v>1</v>
      </c>
      <c r="DP401">
        <v>1679516150.5</v>
      </c>
      <c r="DQ401">
        <v>1513.716666666667</v>
      </c>
      <c r="DR401">
        <v>1544.097777777778</v>
      </c>
      <c r="DS401">
        <v>23.94742592592592</v>
      </c>
      <c r="DT401">
        <v>23.77116296296296</v>
      </c>
      <c r="DU401">
        <v>1514.918518518519</v>
      </c>
      <c r="DV401">
        <v>23.65696296296296</v>
      </c>
      <c r="DW401">
        <v>500.0041111111111</v>
      </c>
      <c r="DX401">
        <v>89.82912592592592</v>
      </c>
      <c r="DY401">
        <v>0.09993566296296297</v>
      </c>
      <c r="DZ401">
        <v>26.33665185185186</v>
      </c>
      <c r="EA401">
        <v>27.48230740740741</v>
      </c>
      <c r="EB401">
        <v>999.9000000000001</v>
      </c>
      <c r="EC401">
        <v>0</v>
      </c>
      <c r="ED401">
        <v>0</v>
      </c>
      <c r="EE401">
        <v>9995.066666666666</v>
      </c>
      <c r="EF401">
        <v>0</v>
      </c>
      <c r="EG401">
        <v>12.48672222222222</v>
      </c>
      <c r="EH401">
        <v>-30.38241111111111</v>
      </c>
      <c r="EI401">
        <v>1550.854444444445</v>
      </c>
      <c r="EJ401">
        <v>1581.697407407407</v>
      </c>
      <c r="EK401">
        <v>0.176256037037037</v>
      </c>
      <c r="EL401">
        <v>1544.097777777778</v>
      </c>
      <c r="EM401">
        <v>23.77116296296296</v>
      </c>
      <c r="EN401">
        <v>2.151176666666667</v>
      </c>
      <c r="EO401">
        <v>2.135342962962963</v>
      </c>
      <c r="EP401">
        <v>18.60327777777778</v>
      </c>
      <c r="EQ401">
        <v>18.4853</v>
      </c>
      <c r="ER401">
        <v>1999.992592592593</v>
      </c>
      <c r="ES401">
        <v>0.9799982222222221</v>
      </c>
      <c r="ET401">
        <v>0.02000207777777778</v>
      </c>
      <c r="EU401">
        <v>0</v>
      </c>
      <c r="EV401">
        <v>190.5607037037037</v>
      </c>
      <c r="EW401">
        <v>5.00078</v>
      </c>
      <c r="EX401">
        <v>3764.841111111111</v>
      </c>
      <c r="EY401">
        <v>16379.57777777778</v>
      </c>
      <c r="EZ401">
        <v>37.44866666666667</v>
      </c>
      <c r="FA401">
        <v>38.4905925925926</v>
      </c>
      <c r="FB401">
        <v>38.35618518518518</v>
      </c>
      <c r="FC401">
        <v>37.87922222222222</v>
      </c>
      <c r="FD401">
        <v>38.78922222222222</v>
      </c>
      <c r="FE401">
        <v>1955.092592592592</v>
      </c>
      <c r="FF401">
        <v>39.9</v>
      </c>
      <c r="FG401">
        <v>0</v>
      </c>
      <c r="FH401">
        <v>1679516140.6</v>
      </c>
      <c r="FI401">
        <v>0</v>
      </c>
      <c r="FJ401">
        <v>190.5391923076923</v>
      </c>
      <c r="FK401">
        <v>-0.6093333332885872</v>
      </c>
      <c r="FL401">
        <v>-1.359316227392538</v>
      </c>
      <c r="FM401">
        <v>3764.872307692308</v>
      </c>
      <c r="FN401">
        <v>15</v>
      </c>
      <c r="FO401">
        <v>0</v>
      </c>
      <c r="FP401" t="s">
        <v>431</v>
      </c>
      <c r="FQ401">
        <v>1679456443.1</v>
      </c>
      <c r="FR401">
        <v>1679456433.1</v>
      </c>
      <c r="FS401">
        <v>0</v>
      </c>
      <c r="FT401">
        <v>-0.109</v>
      </c>
      <c r="FU401">
        <v>0.019</v>
      </c>
      <c r="FV401">
        <v>-0.823</v>
      </c>
      <c r="FW401">
        <v>0.271</v>
      </c>
      <c r="FX401">
        <v>420</v>
      </c>
      <c r="FY401">
        <v>24</v>
      </c>
      <c r="FZ401">
        <v>0.71</v>
      </c>
      <c r="GA401">
        <v>0.25</v>
      </c>
      <c r="GB401">
        <v>-30.33537804878049</v>
      </c>
      <c r="GC401">
        <v>-0.8140536585366214</v>
      </c>
      <c r="GD401">
        <v>0.13860766267523</v>
      </c>
      <c r="GE401">
        <v>0</v>
      </c>
      <c r="GF401">
        <v>0.1772842195121951</v>
      </c>
      <c r="GG401">
        <v>-0.02085664808362306</v>
      </c>
      <c r="GH401">
        <v>0.002238267911689153</v>
      </c>
      <c r="GI401">
        <v>1</v>
      </c>
      <c r="GJ401">
        <v>1</v>
      </c>
      <c r="GK401">
        <v>2</v>
      </c>
      <c r="GL401" t="s">
        <v>432</v>
      </c>
      <c r="GM401">
        <v>3.10447</v>
      </c>
      <c r="GN401">
        <v>2.73532</v>
      </c>
      <c r="GO401">
        <v>0.209646</v>
      </c>
      <c r="GP401">
        <v>0.212133</v>
      </c>
      <c r="GQ401">
        <v>0.107914</v>
      </c>
      <c r="GR401">
        <v>0.10872</v>
      </c>
      <c r="GS401">
        <v>20381.4</v>
      </c>
      <c r="GT401">
        <v>20060.5</v>
      </c>
      <c r="GU401">
        <v>26320.1</v>
      </c>
      <c r="GV401">
        <v>25784</v>
      </c>
      <c r="GW401">
        <v>37696.3</v>
      </c>
      <c r="GX401">
        <v>35071.3</v>
      </c>
      <c r="GY401">
        <v>46056</v>
      </c>
      <c r="GZ401">
        <v>42578.9</v>
      </c>
      <c r="HA401">
        <v>1.9297</v>
      </c>
      <c r="HB401">
        <v>1.98145</v>
      </c>
      <c r="HC401">
        <v>0.134941</v>
      </c>
      <c r="HD401">
        <v>0</v>
      </c>
      <c r="HE401">
        <v>25.2841</v>
      </c>
      <c r="HF401">
        <v>999.9</v>
      </c>
      <c r="HG401">
        <v>54.4</v>
      </c>
      <c r="HH401">
        <v>29.3</v>
      </c>
      <c r="HI401">
        <v>24.7822</v>
      </c>
      <c r="HJ401">
        <v>60.1871</v>
      </c>
      <c r="HK401">
        <v>25.4167</v>
      </c>
      <c r="HL401">
        <v>1</v>
      </c>
      <c r="HM401">
        <v>-0.17391</v>
      </c>
      <c r="HN401">
        <v>-0.230594</v>
      </c>
      <c r="HO401">
        <v>20.2749</v>
      </c>
      <c r="HP401">
        <v>5.21564</v>
      </c>
      <c r="HQ401">
        <v>11.9785</v>
      </c>
      <c r="HR401">
        <v>4.96475</v>
      </c>
      <c r="HS401">
        <v>3.27387</v>
      </c>
      <c r="HT401">
        <v>9999</v>
      </c>
      <c r="HU401">
        <v>9999</v>
      </c>
      <c r="HV401">
        <v>9999</v>
      </c>
      <c r="HW401">
        <v>937.7</v>
      </c>
      <c r="HX401">
        <v>1.86416</v>
      </c>
      <c r="HY401">
        <v>1.8601</v>
      </c>
      <c r="HZ401">
        <v>1.85835</v>
      </c>
      <c r="IA401">
        <v>1.85989</v>
      </c>
      <c r="IB401">
        <v>1.85989</v>
      </c>
      <c r="IC401">
        <v>1.85823</v>
      </c>
      <c r="ID401">
        <v>1.85731</v>
      </c>
      <c r="IE401">
        <v>1.85233</v>
      </c>
      <c r="IF401">
        <v>0</v>
      </c>
      <c r="IG401">
        <v>0</v>
      </c>
      <c r="IH401">
        <v>0</v>
      </c>
      <c r="II401">
        <v>0</v>
      </c>
      <c r="IJ401" t="s">
        <v>433</v>
      </c>
      <c r="IK401" t="s">
        <v>434</v>
      </c>
      <c r="IL401" t="s">
        <v>435</v>
      </c>
      <c r="IM401" t="s">
        <v>435</v>
      </c>
      <c r="IN401" t="s">
        <v>435</v>
      </c>
      <c r="IO401" t="s">
        <v>435</v>
      </c>
      <c r="IP401">
        <v>0</v>
      </c>
      <c r="IQ401">
        <v>100</v>
      </c>
      <c r="IR401">
        <v>100</v>
      </c>
      <c r="IS401">
        <v>-1.23</v>
      </c>
      <c r="IT401">
        <v>0.2903</v>
      </c>
      <c r="IU401">
        <v>-0.3228139330668147</v>
      </c>
      <c r="IV401">
        <v>-0.001399286051689175</v>
      </c>
      <c r="IW401">
        <v>1.297619083215453E-06</v>
      </c>
      <c r="IX401">
        <v>-4.997941095464379E-10</v>
      </c>
      <c r="IY401">
        <v>-0.005634625857734406</v>
      </c>
      <c r="IZ401">
        <v>-0.003512179546530375</v>
      </c>
      <c r="JA401">
        <v>0.0008073039280847738</v>
      </c>
      <c r="JB401">
        <v>-5.485301315548657E-06</v>
      </c>
      <c r="JC401">
        <v>2</v>
      </c>
      <c r="JD401">
        <v>1997</v>
      </c>
      <c r="JE401">
        <v>1</v>
      </c>
      <c r="JF401">
        <v>25</v>
      </c>
      <c r="JG401">
        <v>995.2</v>
      </c>
      <c r="JH401">
        <v>995.4</v>
      </c>
      <c r="JI401">
        <v>3.34351</v>
      </c>
      <c r="JJ401">
        <v>2.60986</v>
      </c>
      <c r="JK401">
        <v>1.49658</v>
      </c>
      <c r="JL401">
        <v>2.3938</v>
      </c>
      <c r="JM401">
        <v>1.54907</v>
      </c>
      <c r="JN401">
        <v>2.3291</v>
      </c>
      <c r="JO401">
        <v>34.5092</v>
      </c>
      <c r="JP401">
        <v>24.1926</v>
      </c>
      <c r="JQ401">
        <v>18</v>
      </c>
      <c r="JR401">
        <v>488.364</v>
      </c>
      <c r="JS401">
        <v>534.561</v>
      </c>
      <c r="JT401">
        <v>25.0774</v>
      </c>
      <c r="JU401">
        <v>25.1411</v>
      </c>
      <c r="JV401">
        <v>30.0001</v>
      </c>
      <c r="JW401">
        <v>25.2566</v>
      </c>
      <c r="JX401">
        <v>25.2156</v>
      </c>
      <c r="JY401">
        <v>67.12050000000001</v>
      </c>
      <c r="JZ401">
        <v>0</v>
      </c>
      <c r="KA401">
        <v>100</v>
      </c>
      <c r="KB401">
        <v>25.088</v>
      </c>
      <c r="KC401">
        <v>1589.87</v>
      </c>
      <c r="KD401">
        <v>24.2935</v>
      </c>
      <c r="KE401">
        <v>100.622</v>
      </c>
      <c r="KF401">
        <v>101.016</v>
      </c>
    </row>
    <row r="402" spans="1:292">
      <c r="A402">
        <v>384</v>
      </c>
      <c r="B402">
        <v>1679516163</v>
      </c>
      <c r="C402">
        <v>7575.5</v>
      </c>
      <c r="D402" t="s">
        <v>1202</v>
      </c>
      <c r="E402" t="s">
        <v>1203</v>
      </c>
      <c r="F402">
        <v>5</v>
      </c>
      <c r="G402" t="s">
        <v>821</v>
      </c>
      <c r="H402">
        <v>1679516155.214286</v>
      </c>
      <c r="I402">
        <f>(J402)/1000</f>
        <v>0</v>
      </c>
      <c r="J402">
        <f>IF(DO402, AM402, AG402)</f>
        <v>0</v>
      </c>
      <c r="K402">
        <f>IF(DO402, AH402, AF402)</f>
        <v>0</v>
      </c>
      <c r="L402">
        <f>DQ402 - IF(AT402&gt;1, K402*DK402*100.0/(AV402*EE402), 0)</f>
        <v>0</v>
      </c>
      <c r="M402">
        <f>((S402-I402/2)*L402-K402)/(S402+I402/2)</f>
        <v>0</v>
      </c>
      <c r="N402">
        <f>M402*(DX402+DY402)/1000.0</f>
        <v>0</v>
      </c>
      <c r="O402">
        <f>(DQ402 - IF(AT402&gt;1, K402*DK402*100.0/(AV402*EE402), 0))*(DX402+DY402)/1000.0</f>
        <v>0</v>
      </c>
      <c r="P402">
        <f>2.0/((1/R402-1/Q402)+SIGN(R402)*SQRT((1/R402-1/Q402)*(1/R402-1/Q402) + 4*DL402/((DL402+1)*(DL402+1))*(2*1/R402*1/Q402-1/Q402*1/Q402)))</f>
        <v>0</v>
      </c>
      <c r="Q402">
        <f>IF(LEFT(DM402,1)&lt;&gt;"0",IF(LEFT(DM402,1)="1",3.0,DN402),$D$5+$E$5*(EE402*DX402/($K$5*1000))+$F$5*(EE402*DX402/($K$5*1000))*MAX(MIN(DK402,$J$5),$I$5)*MAX(MIN(DK402,$J$5),$I$5)+$G$5*MAX(MIN(DK402,$J$5),$I$5)*(EE402*DX402/($K$5*1000))+$H$5*(EE402*DX402/($K$5*1000))*(EE402*DX402/($K$5*1000)))</f>
        <v>0</v>
      </c>
      <c r="R402">
        <f>I402*(1000-(1000*0.61365*exp(17.502*V402/(240.97+V402))/(DX402+DY402)+DS402)/2)/(1000*0.61365*exp(17.502*V402/(240.97+V402))/(DX402+DY402)-DS402)</f>
        <v>0</v>
      </c>
      <c r="S402">
        <f>1/((DL402+1)/(P402/1.6)+1/(Q402/1.37)) + DL402/((DL402+1)/(P402/1.6) + DL402/(Q402/1.37))</f>
        <v>0</v>
      </c>
      <c r="T402">
        <f>(DG402*DJ402)</f>
        <v>0</v>
      </c>
      <c r="U402">
        <f>(DZ402+(T402+2*0.95*5.67E-8*(((DZ402+$B$9)+273)^4-(DZ402+273)^4)-44100*I402)/(1.84*29.3*Q402+8*0.95*5.67E-8*(DZ402+273)^3))</f>
        <v>0</v>
      </c>
      <c r="V402">
        <f>($C$9*EA402+$D$9*EB402+$E$9*U402)</f>
        <v>0</v>
      </c>
      <c r="W402">
        <f>0.61365*exp(17.502*V402/(240.97+V402))</f>
        <v>0</v>
      </c>
      <c r="X402">
        <f>(Y402/Z402*100)</f>
        <v>0</v>
      </c>
      <c r="Y402">
        <f>DS402*(DX402+DY402)/1000</f>
        <v>0</v>
      </c>
      <c r="Z402">
        <f>0.61365*exp(17.502*DZ402/(240.97+DZ402))</f>
        <v>0</v>
      </c>
      <c r="AA402">
        <f>(W402-DS402*(DX402+DY402)/1000)</f>
        <v>0</v>
      </c>
      <c r="AB402">
        <f>(-I402*44100)</f>
        <v>0</v>
      </c>
      <c r="AC402">
        <f>2*29.3*Q402*0.92*(DZ402-V402)</f>
        <v>0</v>
      </c>
      <c r="AD402">
        <f>2*0.95*5.67E-8*(((DZ402+$B$9)+273)^4-(V402+273)^4)</f>
        <v>0</v>
      </c>
      <c r="AE402">
        <f>T402+AD402+AB402+AC402</f>
        <v>0</v>
      </c>
      <c r="AF402">
        <f>DW402*AT402*(DR402-DQ402*(1000-AT402*DT402)/(1000-AT402*DS402))/(100*DK402)</f>
        <v>0</v>
      </c>
      <c r="AG402">
        <f>1000*DW402*AT402*(DS402-DT402)/(100*DK402*(1000-AT402*DS402))</f>
        <v>0</v>
      </c>
      <c r="AH402">
        <f>(AI402 - AJ402 - DX402*1E3/(8.314*(DZ402+273.15)) * AL402/DW402 * AK402) * DW402/(100*DK402) * (1000 - DT402)/1000</f>
        <v>0</v>
      </c>
      <c r="AI402">
        <v>1613.705173407075</v>
      </c>
      <c r="AJ402">
        <v>1591.898666666666</v>
      </c>
      <c r="AK402">
        <v>3.403995855845056</v>
      </c>
      <c r="AL402">
        <v>67.30913549146528</v>
      </c>
      <c r="AM402">
        <f>(AO402 - AN402 + DX402*1E3/(8.314*(DZ402+273.15)) * AQ402/DW402 * AP402) * DW402/(100*DK402) * 1000/(1000 - AO402)</f>
        <v>0</v>
      </c>
      <c r="AN402">
        <v>23.77003349533917</v>
      </c>
      <c r="AO402">
        <v>23.94203696969695</v>
      </c>
      <c r="AP402">
        <v>-9.631525979337838E-07</v>
      </c>
      <c r="AQ402">
        <v>94.11788988098148</v>
      </c>
      <c r="AR402">
        <v>0</v>
      </c>
      <c r="AS402">
        <v>0</v>
      </c>
      <c r="AT402">
        <f>IF(AR402*$H$15&gt;=AV402,1.0,(AV402/(AV402-AR402*$H$15)))</f>
        <v>0</v>
      </c>
      <c r="AU402">
        <f>(AT402-1)*100</f>
        <v>0</v>
      </c>
      <c r="AV402">
        <f>MAX(0,($B$15+$C$15*EE402)/(1+$D$15*EE402)*DX402/(DZ402+273)*$E$15)</f>
        <v>0</v>
      </c>
      <c r="AW402" t="s">
        <v>429</v>
      </c>
      <c r="AX402" t="s">
        <v>429</v>
      </c>
      <c r="AY402">
        <v>0</v>
      </c>
      <c r="AZ402">
        <v>0</v>
      </c>
      <c r="BA402">
        <f>1-AY402/AZ402</f>
        <v>0</v>
      </c>
      <c r="BB402">
        <v>0</v>
      </c>
      <c r="BC402" t="s">
        <v>429</v>
      </c>
      <c r="BD402" t="s">
        <v>429</v>
      </c>
      <c r="BE402">
        <v>0</v>
      </c>
      <c r="BF402">
        <v>0</v>
      </c>
      <c r="BG402">
        <f>1-BE402/BF402</f>
        <v>0</v>
      </c>
      <c r="BH402">
        <v>0.5</v>
      </c>
      <c r="BI402">
        <f>DH402</f>
        <v>0</v>
      </c>
      <c r="BJ402">
        <f>K402</f>
        <v>0</v>
      </c>
      <c r="BK402">
        <f>BG402*BH402*BI402</f>
        <v>0</v>
      </c>
      <c r="BL402">
        <f>(BJ402-BB402)/BI402</f>
        <v>0</v>
      </c>
      <c r="BM402">
        <f>(AZ402-BF402)/BF402</f>
        <v>0</v>
      </c>
      <c r="BN402">
        <f>AY402/(BA402+AY402/BF402)</f>
        <v>0</v>
      </c>
      <c r="BO402" t="s">
        <v>429</v>
      </c>
      <c r="BP402">
        <v>0</v>
      </c>
      <c r="BQ402">
        <f>IF(BP402&lt;&gt;0, BP402, BN402)</f>
        <v>0</v>
      </c>
      <c r="BR402">
        <f>1-BQ402/BF402</f>
        <v>0</v>
      </c>
      <c r="BS402">
        <f>(BF402-BE402)/(BF402-BQ402)</f>
        <v>0</v>
      </c>
      <c r="BT402">
        <f>(AZ402-BF402)/(AZ402-BQ402)</f>
        <v>0</v>
      </c>
      <c r="BU402">
        <f>(BF402-BE402)/(BF402-AY402)</f>
        <v>0</v>
      </c>
      <c r="BV402">
        <f>(AZ402-BF402)/(AZ402-AY402)</f>
        <v>0</v>
      </c>
      <c r="BW402">
        <f>(BS402*BQ402/BE402)</f>
        <v>0</v>
      </c>
      <c r="BX402">
        <f>(1-BW402)</f>
        <v>0</v>
      </c>
      <c r="DG402">
        <f>$B$13*EF402+$C$13*EG402+$F$13*ER402*(1-EU402)</f>
        <v>0</v>
      </c>
      <c r="DH402">
        <f>DG402*DI402</f>
        <v>0</v>
      </c>
      <c r="DI402">
        <f>($B$13*$D$11+$C$13*$D$11+$F$13*((FE402+EW402)/MAX(FE402+EW402+FF402, 0.1)*$I$11+FF402/MAX(FE402+EW402+FF402, 0.1)*$J$11))/($B$13+$C$13+$F$13)</f>
        <v>0</v>
      </c>
      <c r="DJ402">
        <f>($B$13*$K$11+$C$13*$K$11+$F$13*((FE402+EW402)/MAX(FE402+EW402+FF402, 0.1)*$P$11+FF402/MAX(FE402+EW402+FF402, 0.1)*$Q$11))/($B$13+$C$13+$F$13)</f>
        <v>0</v>
      </c>
      <c r="DK402">
        <v>2.18</v>
      </c>
      <c r="DL402">
        <v>0.5</v>
      </c>
      <c r="DM402" t="s">
        <v>430</v>
      </c>
      <c r="DN402">
        <v>2</v>
      </c>
      <c r="DO402" t="b">
        <v>1</v>
      </c>
      <c r="DP402">
        <v>1679516155.214286</v>
      </c>
      <c r="DQ402">
        <v>1529.48</v>
      </c>
      <c r="DR402">
        <v>1559.925714285714</v>
      </c>
      <c r="DS402">
        <v>23.94552142857143</v>
      </c>
      <c r="DT402">
        <v>23.770625</v>
      </c>
      <c r="DU402">
        <v>1530.696785714285</v>
      </c>
      <c r="DV402">
        <v>23.65510714285714</v>
      </c>
      <c r="DW402">
        <v>499.9958214285715</v>
      </c>
      <c r="DX402">
        <v>89.82987857142857</v>
      </c>
      <c r="DY402">
        <v>0.09996988571428571</v>
      </c>
      <c r="DZ402">
        <v>26.33792857142857</v>
      </c>
      <c r="EA402">
        <v>27.48509285714286</v>
      </c>
      <c r="EB402">
        <v>999.9000000000002</v>
      </c>
      <c r="EC402">
        <v>0</v>
      </c>
      <c r="ED402">
        <v>0</v>
      </c>
      <c r="EE402">
        <v>9990.757857142858</v>
      </c>
      <c r="EF402">
        <v>0</v>
      </c>
      <c r="EG402">
        <v>12.4836</v>
      </c>
      <c r="EH402">
        <v>-30.446975</v>
      </c>
      <c r="EI402">
        <v>1567.001785714285</v>
      </c>
      <c r="EJ402">
        <v>1597.91</v>
      </c>
      <c r="EK402">
        <v>0.1749013571428572</v>
      </c>
      <c r="EL402">
        <v>1559.925714285714</v>
      </c>
      <c r="EM402">
        <v>23.770625</v>
      </c>
      <c r="EN402">
        <v>2.151023571428571</v>
      </c>
      <c r="EO402">
        <v>2.135312142857143</v>
      </c>
      <c r="EP402">
        <v>18.60215</v>
      </c>
      <c r="EQ402">
        <v>18.48507142857143</v>
      </c>
      <c r="ER402">
        <v>2000.016428571428</v>
      </c>
      <c r="ES402">
        <v>0.9799984285714286</v>
      </c>
      <c r="ET402">
        <v>0.02000186785714286</v>
      </c>
      <c r="EU402">
        <v>0</v>
      </c>
      <c r="EV402">
        <v>190.5479642857143</v>
      </c>
      <c r="EW402">
        <v>5.00078</v>
      </c>
      <c r="EX402">
        <v>3764.783928571429</v>
      </c>
      <c r="EY402">
        <v>16379.77857142857</v>
      </c>
      <c r="EZ402">
        <v>37.43710714285714</v>
      </c>
      <c r="FA402">
        <v>38.47075</v>
      </c>
      <c r="FB402">
        <v>38.26764285714285</v>
      </c>
      <c r="FC402">
        <v>37.85903571428571</v>
      </c>
      <c r="FD402">
        <v>38.76992857142857</v>
      </c>
      <c r="FE402">
        <v>1955.116428571428</v>
      </c>
      <c r="FF402">
        <v>39.9</v>
      </c>
      <c r="FG402">
        <v>0</v>
      </c>
      <c r="FH402">
        <v>1679516145.4</v>
      </c>
      <c r="FI402">
        <v>0</v>
      </c>
      <c r="FJ402">
        <v>190.5395384615385</v>
      </c>
      <c r="FK402">
        <v>-0.1169914531333176</v>
      </c>
      <c r="FL402">
        <v>-1.804786327635011</v>
      </c>
      <c r="FM402">
        <v>3764.782692307693</v>
      </c>
      <c r="FN402">
        <v>15</v>
      </c>
      <c r="FO402">
        <v>0</v>
      </c>
      <c r="FP402" t="s">
        <v>431</v>
      </c>
      <c r="FQ402">
        <v>1679456443.1</v>
      </c>
      <c r="FR402">
        <v>1679456433.1</v>
      </c>
      <c r="FS402">
        <v>0</v>
      </c>
      <c r="FT402">
        <v>-0.109</v>
      </c>
      <c r="FU402">
        <v>0.019</v>
      </c>
      <c r="FV402">
        <v>-0.823</v>
      </c>
      <c r="FW402">
        <v>0.271</v>
      </c>
      <c r="FX402">
        <v>420</v>
      </c>
      <c r="FY402">
        <v>24</v>
      </c>
      <c r="FZ402">
        <v>0.71</v>
      </c>
      <c r="GA402">
        <v>0.25</v>
      </c>
      <c r="GB402">
        <v>-30.39809512195122</v>
      </c>
      <c r="GC402">
        <v>-0.5992348432055853</v>
      </c>
      <c r="GD402">
        <v>0.1409198733604028</v>
      </c>
      <c r="GE402">
        <v>0</v>
      </c>
      <c r="GF402">
        <v>0.1759143414634146</v>
      </c>
      <c r="GG402">
        <v>-0.01952462717770021</v>
      </c>
      <c r="GH402">
        <v>0.002086099085757399</v>
      </c>
      <c r="GI402">
        <v>1</v>
      </c>
      <c r="GJ402">
        <v>1</v>
      </c>
      <c r="GK402">
        <v>2</v>
      </c>
      <c r="GL402" t="s">
        <v>432</v>
      </c>
      <c r="GM402">
        <v>3.10477</v>
      </c>
      <c r="GN402">
        <v>2.73522</v>
      </c>
      <c r="GO402">
        <v>0.210985</v>
      </c>
      <c r="GP402">
        <v>0.213497</v>
      </c>
      <c r="GQ402">
        <v>0.107915</v>
      </c>
      <c r="GR402">
        <v>0.108722</v>
      </c>
      <c r="GS402">
        <v>20346.9</v>
      </c>
      <c r="GT402">
        <v>20025.8</v>
      </c>
      <c r="GU402">
        <v>26320.1</v>
      </c>
      <c r="GV402">
        <v>25783.9</v>
      </c>
      <c r="GW402">
        <v>37696.4</v>
      </c>
      <c r="GX402">
        <v>35071.4</v>
      </c>
      <c r="GY402">
        <v>46055.9</v>
      </c>
      <c r="GZ402">
        <v>42578.9</v>
      </c>
      <c r="HA402">
        <v>1.93015</v>
      </c>
      <c r="HB402">
        <v>1.98118</v>
      </c>
      <c r="HC402">
        <v>0.134975</v>
      </c>
      <c r="HD402">
        <v>0</v>
      </c>
      <c r="HE402">
        <v>25.2818</v>
      </c>
      <c r="HF402">
        <v>999.9</v>
      </c>
      <c r="HG402">
        <v>54.4</v>
      </c>
      <c r="HH402">
        <v>29.3</v>
      </c>
      <c r="HI402">
        <v>24.7821</v>
      </c>
      <c r="HJ402">
        <v>60.5571</v>
      </c>
      <c r="HK402">
        <v>25.1442</v>
      </c>
      <c r="HL402">
        <v>1</v>
      </c>
      <c r="HM402">
        <v>-0.173862</v>
      </c>
      <c r="HN402">
        <v>-0.234417</v>
      </c>
      <c r="HO402">
        <v>20.2751</v>
      </c>
      <c r="HP402">
        <v>5.21594</v>
      </c>
      <c r="HQ402">
        <v>11.9775</v>
      </c>
      <c r="HR402">
        <v>4.96485</v>
      </c>
      <c r="HS402">
        <v>3.27397</v>
      </c>
      <c r="HT402">
        <v>9999</v>
      </c>
      <c r="HU402">
        <v>9999</v>
      </c>
      <c r="HV402">
        <v>9999</v>
      </c>
      <c r="HW402">
        <v>937.7</v>
      </c>
      <c r="HX402">
        <v>1.86417</v>
      </c>
      <c r="HY402">
        <v>1.86008</v>
      </c>
      <c r="HZ402">
        <v>1.85835</v>
      </c>
      <c r="IA402">
        <v>1.85988</v>
      </c>
      <c r="IB402">
        <v>1.85989</v>
      </c>
      <c r="IC402">
        <v>1.85824</v>
      </c>
      <c r="ID402">
        <v>1.85732</v>
      </c>
      <c r="IE402">
        <v>1.85234</v>
      </c>
      <c r="IF402">
        <v>0</v>
      </c>
      <c r="IG402">
        <v>0</v>
      </c>
      <c r="IH402">
        <v>0</v>
      </c>
      <c r="II402">
        <v>0</v>
      </c>
      <c r="IJ402" t="s">
        <v>433</v>
      </c>
      <c r="IK402" t="s">
        <v>434</v>
      </c>
      <c r="IL402" t="s">
        <v>435</v>
      </c>
      <c r="IM402" t="s">
        <v>435</v>
      </c>
      <c r="IN402" t="s">
        <v>435</v>
      </c>
      <c r="IO402" t="s">
        <v>435</v>
      </c>
      <c r="IP402">
        <v>0</v>
      </c>
      <c r="IQ402">
        <v>100</v>
      </c>
      <c r="IR402">
        <v>100</v>
      </c>
      <c r="IS402">
        <v>-1.25</v>
      </c>
      <c r="IT402">
        <v>0.2903</v>
      </c>
      <c r="IU402">
        <v>-0.3228139330668147</v>
      </c>
      <c r="IV402">
        <v>-0.001399286051689175</v>
      </c>
      <c r="IW402">
        <v>1.297619083215453E-06</v>
      </c>
      <c r="IX402">
        <v>-4.997941095464379E-10</v>
      </c>
      <c r="IY402">
        <v>-0.005634625857734406</v>
      </c>
      <c r="IZ402">
        <v>-0.003512179546530375</v>
      </c>
      <c r="JA402">
        <v>0.0008073039280847738</v>
      </c>
      <c r="JB402">
        <v>-5.485301315548657E-06</v>
      </c>
      <c r="JC402">
        <v>2</v>
      </c>
      <c r="JD402">
        <v>1997</v>
      </c>
      <c r="JE402">
        <v>1</v>
      </c>
      <c r="JF402">
        <v>25</v>
      </c>
      <c r="JG402">
        <v>995.3</v>
      </c>
      <c r="JH402">
        <v>995.5</v>
      </c>
      <c r="JI402">
        <v>3.36914</v>
      </c>
      <c r="JJ402">
        <v>2.60376</v>
      </c>
      <c r="JK402">
        <v>1.49658</v>
      </c>
      <c r="JL402">
        <v>2.3938</v>
      </c>
      <c r="JM402">
        <v>1.54907</v>
      </c>
      <c r="JN402">
        <v>2.4231</v>
      </c>
      <c r="JO402">
        <v>34.5092</v>
      </c>
      <c r="JP402">
        <v>24.2013</v>
      </c>
      <c r="JQ402">
        <v>18</v>
      </c>
      <c r="JR402">
        <v>488.62</v>
      </c>
      <c r="JS402">
        <v>534.37</v>
      </c>
      <c r="JT402">
        <v>25.0893</v>
      </c>
      <c r="JU402">
        <v>25.1409</v>
      </c>
      <c r="JV402">
        <v>30</v>
      </c>
      <c r="JW402">
        <v>25.2564</v>
      </c>
      <c r="JX402">
        <v>25.2154</v>
      </c>
      <c r="JY402">
        <v>67.6296</v>
      </c>
      <c r="JZ402">
        <v>0</v>
      </c>
      <c r="KA402">
        <v>100</v>
      </c>
      <c r="KB402">
        <v>25.0924</v>
      </c>
      <c r="KC402">
        <v>1603.24</v>
      </c>
      <c r="KD402">
        <v>24.2935</v>
      </c>
      <c r="KE402">
        <v>100.622</v>
      </c>
      <c r="KF402">
        <v>101.016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2023-03-22T20:16:31Z</dcterms:created>
  <dcterms:modified xsi:type="dcterms:W3CDTF">2023-03-22T20:16:31Z</dcterms:modified>
</cp:coreProperties>
</file>