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<sst xmlns="http://schemas.openxmlformats.org/spreadsheetml/2006/main" count="2084" uniqueCount="509">
  <si>
    <t>File opened</t>
  </si>
  <si>
    <t>2023-03-10 15:04:28</t>
  </si>
  <si>
    <t>Console s/n</t>
  </si>
  <si>
    <t>68C-901352</t>
  </si>
  <si>
    <t>Console ver</t>
  </si>
  <si>
    <t>Bluestem v.2.0.04</t>
  </si>
  <si>
    <t>Scripts ver</t>
  </si>
  <si>
    <t>2021.08  2.0.04, Aug 2021</t>
  </si>
  <si>
    <t>Head s/n</t>
  </si>
  <si>
    <t>68H-581348</t>
  </si>
  <si>
    <t>Head ver</t>
  </si>
  <si>
    <t>1.4.7</t>
  </si>
  <si>
    <t>Head cal</t>
  </si>
  <si>
    <t>{"oxygen": "21", "co2aspan2a": "0.176687", "h2oazero": "1.05601", "ssb_ref": "33188.9", "h2obspan2": "0", "h2oaspan1": "1.00244", "flowbzero": "0.21997", "h2obspanconc2": "0", "co2aspan2b": "0.174856", "h2obspan2b": "0.0670951", "h2oaspan2": "0", "h2oaspan2b": "0.0674668", "flowazero": "0.21399", "flowmeterzero": "1.00945", "co2bspan2": "0", "co2aspan1": "0.989639", "h2obspan1": "0.996568", "h2obspanconc1": "12.25", "h2obspan2a": "0.0673262", "ssa_ref": "36692.3", "chamberpressurezero": "2.5618", "co2bspan1": "0.989818", "co2aspan2": "0", "co2bspan2b": "0.174583", "co2azero": "0.890515", "h2oaspanconc2": "0", "co2bspanconc1": "993.2", "co2aspanconc1": "993.2", "co2bspan2a": "0.176379", "co2bzero": "0.969252", "co2aspanconc2": "0", "h2oaspan2a": "0.0673025", "co2bspanconc2": "0", "tbzero": "0.0380535", "h2obzero": "1.07462", "tazero": "0.142506", "h2oaspanconc1": "12.25"}</t>
  </si>
  <si>
    <t>CO2 rangematch</t>
  </si>
  <si>
    <t>Fri Mar 10 10:10</t>
  </si>
  <si>
    <t>H2O rangematch</t>
  </si>
  <si>
    <t>Fri Mar 10 10:18</t>
  </si>
  <si>
    <t>Chamber type</t>
  </si>
  <si>
    <t>6800-01A</t>
  </si>
  <si>
    <t>Chamber s/n</t>
  </si>
  <si>
    <t>MPF-651288</t>
  </si>
  <si>
    <t>Chamber rev</t>
  </si>
  <si>
    <t>0</t>
  </si>
  <si>
    <t>Chamber cal</t>
  </si>
  <si>
    <t>Fluorometer</t>
  </si>
  <si>
    <t>Flr. Version</t>
  </si>
  <si>
    <t>15:04:28</t>
  </si>
  <si>
    <t>Stability Definition:	ΔH2O (Meas2): Slp&lt;0.1 Per=20	ΔCO2 (Meas2): Slp&lt;0.1 Per=20</t>
  </si>
  <si>
    <t>SysConst</t>
  </si>
  <si>
    <t>AvgTime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</si>
  <si>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</si>
  <si>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</si>
  <si>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</si>
  <si>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</si>
  <si>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</si>
  <si>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</si>
  <si>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</si>
  <si>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</si>
  <si>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</si>
  <si>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</si>
  <si>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</si>
  <si>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</si>
  <si>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</si>
  <si>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</si>
  <si>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</si>
  <si>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</si>
  <si>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</si>
  <si>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</si>
  <si>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</si>
  <si>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</si>
  <si>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</si>
  <si>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</si>
  <si>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</si>
  <si>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</si>
  <si>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</si>
  <si>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</si>
  <si>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</si>
  <si>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</si>
  <si>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</si>
  <si>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</si>
  <si>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</si>
  <si>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</si>
  <si>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</si>
  <si>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</si>
  <si>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</si>
  <si>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</si>
  <si>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</si>
  <si>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</si>
  <si>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</si>
  <si>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</si>
  <si>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</si>
  <si>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</si>
  <si>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</si>
  <si>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</si>
  <si>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</si>
  <si>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</si>
  <si>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</si>
  <si>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</si>
  <si>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</si>
  <si>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1.56271 85.1017 326.677 532.781 743.036 918.171 1105.12 1240.36</t>
  </si>
  <si>
    <t>Fs_true</t>
  </si>
  <si>
    <t>0.183345 108.068 402.343 603.484 801.457 1002.15 1201.07 1402.11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</si>
  <si>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</si>
  <si>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</si>
  <si>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</si>
  <si>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</si>
  <si>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</si>
  <si>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</si>
  <si>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</si>
  <si>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</si>
  <si>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</si>
  <si>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</si>
  <si>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</si>
  <si>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</si>
  <si>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</si>
  <si>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</si>
  <si>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</si>
  <si>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</si>
  <si>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</si>
  <si>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</si>
  <si>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</si>
  <si>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</si>
  <si>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</si>
  <si>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</si>
  <si>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</si>
  <si>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</si>
  <si>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</si>
  <si>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id</t>
  </si>
  <si>
    <t>machine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</si>
  <si>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</si>
  <si>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</si>
  <si>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</si>
  <si>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</si>
  <si>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</si>
  <si>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</si>
  <si>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</si>
  <si>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</si>
  <si>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</si>
  <si>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</si>
  <si>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</si>
  <si>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</si>
  <si>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</si>
  <si>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</si>
  <si>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</si>
  <si>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</si>
  <si>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</si>
  <si>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</si>
  <si>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</si>
  <si>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</si>
  <si>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</si>
  <si>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</si>
  <si>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</si>
  <si>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</si>
  <si>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</si>
  <si>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</si>
  <si>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</si>
  <si>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</si>
  <si>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</si>
  <si>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</si>
  <si>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</si>
  <si>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</si>
  <si>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</si>
  <si>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</si>
  <si>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</si>
  <si>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</si>
  <si>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</si>
  <si>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</si>
  <si>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</si>
  <si>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</si>
  <si>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</si>
  <si>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</si>
  <si>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</si>
  <si>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</si>
  <si>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</si>
  <si>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</si>
  <si>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</si>
  <si>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</si>
  <si>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</si>
  <si>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</si>
  <si>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</si>
  <si>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</si>
  <si>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</si>
  <si>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</si>
  <si>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</si>
  <si>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</si>
  <si>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</si>
  <si>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</si>
  <si>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</si>
  <si>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</si>
  <si>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</si>
  <si>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</si>
  <si>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</si>
  <si>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</si>
  <si>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</si>
  <si>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</si>
  <si>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</si>
  <si>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</si>
  <si>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</si>
  <si>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</si>
  <si>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</si>
  <si>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</si>
  <si>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</si>
  <si>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</si>
  <si>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</si>
  <si>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</si>
  <si>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</si>
  <si>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</si>
  <si>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</si>
  <si>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</si>
  <si>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</si>
  <si>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</si>
  <si>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</si>
  <si>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</si>
  <si>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</si>
  <si>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</si>
  <si>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</si>
  <si>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</si>
  <si>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</si>
  <si>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</si>
  <si>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</si>
  <si>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</si>
  <si>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</si>
  <si>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</si>
  <si>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</si>
  <si>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</si>
  <si>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</si>
  <si>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</si>
  <si>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</si>
  <si>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</si>
  <si>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</si>
  <si>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</si>
  <si>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</si>
  <si>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</si>
  <si>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</si>
  <si>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</si>
  <si>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</si>
  <si>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</si>
  <si>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</si>
  <si>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</si>
  <si>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</si>
  <si>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</si>
  <si>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</si>
  <si>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</si>
  <si>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</si>
  <si>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</si>
  <si>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</si>
  <si>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</si>
  <si>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</si>
  <si>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</si>
  <si>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</si>
  <si>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</si>
  <si>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</si>
  <si>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</si>
  <si>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</si>
  <si>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</si>
  <si>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</si>
  <si>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</si>
  <si>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</si>
  <si>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</si>
  <si>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</si>
  <si>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</si>
  <si>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</si>
  <si>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</si>
  <si>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</si>
  <si>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</si>
  <si>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</si>
  <si>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</si>
  <si>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</si>
  <si>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</si>
  <si>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</si>
  <si>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</si>
  <si>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</si>
  <si>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</si>
  <si>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</si>
  <si>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</si>
  <si>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</si>
  <si>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</si>
  <si>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</si>
  <si>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</si>
  <si>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AccH2O_hum</t>
  </si>
  <si>
    <t>AccH2O_des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</si>
  <si>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</si>
  <si>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</si>
  <si>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</si>
  <si>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</si>
  <si>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</si>
  <si>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</si>
  <si>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</si>
  <si>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</si>
  <si>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</si>
  <si>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</si>
  <si>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</si>
  <si>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</si>
  <si>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</si>
  <si>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</si>
  <si>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</si>
  <si>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</si>
  <si>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</si>
  <si>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</si>
  <si>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</si>
  <si>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</si>
  <si>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</si>
  <si>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</si>
  <si>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</si>
  <si>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</si>
  <si>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</si>
  <si>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</si>
  <si>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</si>
  <si>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</si>
  <si>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</si>
  <si>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</si>
  <si>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</si>
  <si>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</si>
  <si>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</si>
  <si>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</si>
  <si>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</si>
  <si>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</si>
  <si>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</si>
  <si>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</si>
  <si>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</si>
  <si>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</si>
  <si>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</si>
  <si>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</si>
  <si>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</si>
  <si>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</si>
  <si>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</si>
  <si>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</si>
  <si>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</si>
  <si>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</si>
  <si>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</si>
  <si>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</si>
  <si>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</si>
  <si>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</si>
  <si>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</si>
  <si>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</si>
  <si>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</si>
  <si>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</si>
  <si>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</si>
  <si>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</si>
  <si>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</si>
  <si>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</si>
  <si>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</si>
  <si>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</si>
  <si>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</si>
  <si>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</si>
  <si>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</si>
  <si>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</si>
  <si>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</si>
  <si>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</si>
  <si>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</si>
  <si>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</si>
  <si>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</si>
  <si>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</si>
  <si>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</si>
  <si>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</si>
  <si>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</si>
  <si>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</si>
  <si>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</si>
  <si>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</si>
  <si>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</si>
  <si>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</si>
  <si>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</si>
  <si>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</si>
  <si>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</si>
  <si>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</si>
  <si>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</si>
  <si>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</si>
  <si>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</si>
  <si>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</si>
  <si>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</si>
  <si>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20230310 15:26:05</t>
  </si>
  <si>
    <t>15:26:05</t>
  </si>
  <si>
    <t>pas_smi15_t4_ch3</t>
  </si>
  <si>
    <t>gibson</t>
  </si>
  <si>
    <t>0: Broadleaf</t>
  </si>
  <si>
    <t>--:--:--</t>
  </si>
  <si>
    <t>0/2</t>
  </si>
  <si>
    <t>11111111</t>
  </si>
  <si>
    <t>oooooooo</t>
  </si>
  <si>
    <t>off</t>
  </si>
  <si>
    <t>20230310 15:26:10</t>
  </si>
  <si>
    <t>15:26:10</t>
  </si>
  <si>
    <t>20230310 15:26:15</t>
  </si>
  <si>
    <t>15:26:15</t>
  </si>
  <si>
    <t>20230310 15:26:20</t>
  </si>
  <si>
    <t>15:26:20</t>
  </si>
  <si>
    <t>20230310 15:26:25</t>
  </si>
  <si>
    <t>15:26:25</t>
  </si>
  <si>
    <t>1/2</t>
  </si>
  <si>
    <t>20230310 15:26:30</t>
  </si>
  <si>
    <t>15:26:30</t>
  </si>
  <si>
    <t>20230310 15:26:35</t>
  </si>
  <si>
    <t>15:26:35</t>
  </si>
  <si>
    <t>2/2</t>
  </si>
  <si>
    <t>20230310 15:26:40</t>
  </si>
  <si>
    <t>15:26:40</t>
  </si>
  <si>
    <t>20230310 15:26:45</t>
  </si>
  <si>
    <t>15:26:45</t>
  </si>
  <si>
    <t>20230310 15:26:50</t>
  </si>
  <si>
    <t>15:26:50</t>
  </si>
  <si>
    <t>20230310 15:26:55</t>
  </si>
  <si>
    <t>15:26:55</t>
  </si>
  <si>
    <t>20230310 15:27:00</t>
  </si>
  <si>
    <t>15:27:00</t>
  </si>
  <si>
    <t>20230310 15:30:36</t>
  </si>
  <si>
    <t>15:30:36</t>
  </si>
  <si>
    <t>20230310 15:30:41</t>
  </si>
  <si>
    <t>15:30:41</t>
  </si>
  <si>
    <t>20230310 15:30:46</t>
  </si>
  <si>
    <t>15:30:46</t>
  </si>
  <si>
    <t>20230310 15:30:51</t>
  </si>
  <si>
    <t>15:30:51</t>
  </si>
  <si>
    <t>20230310 15:30:56</t>
  </si>
  <si>
    <t>15:30:56</t>
  </si>
  <si>
    <t>20230310 15:31:01</t>
  </si>
  <si>
    <t>15:31:01</t>
  </si>
  <si>
    <t>20230310 15:31:06</t>
  </si>
  <si>
    <t>15:31:06</t>
  </si>
  <si>
    <t>20230310 15:31:11</t>
  </si>
  <si>
    <t>15:31:11</t>
  </si>
  <si>
    <t>20230310 15:31:16</t>
  </si>
  <si>
    <t>15:31:16</t>
  </si>
  <si>
    <t>20230310 15:31:21</t>
  </si>
  <si>
    <t>15:31:21</t>
  </si>
  <si>
    <t>20230310 15:31:26</t>
  </si>
  <si>
    <t>15:31:26</t>
  </si>
  <si>
    <t>20230310 15:31:31</t>
  </si>
  <si>
    <t>15:31:31</t>
  </si>
  <si>
    <t>20230310 15:57:09</t>
  </si>
  <si>
    <t>15:57:09</t>
  </si>
  <si>
    <t>pas_smi13_t3_ch3</t>
  </si>
  <si>
    <t>15:35:25</t>
  </si>
  <si>
    <t>20230310 15:57:14</t>
  </si>
  <si>
    <t>15:57:14</t>
  </si>
  <si>
    <t>20230310 15:57:19</t>
  </si>
  <si>
    <t>15:57:19</t>
  </si>
  <si>
    <t>20230310 15:57:24</t>
  </si>
  <si>
    <t>15:57:24</t>
  </si>
  <si>
    <t>20230310 15:57:29</t>
  </si>
  <si>
    <t>15:57:29</t>
  </si>
  <si>
    <t>20230310 15:57:34</t>
  </si>
  <si>
    <t>15:57:34</t>
  </si>
  <si>
    <t>20230310 15:57:39</t>
  </si>
  <si>
    <t>15:57:39</t>
  </si>
  <si>
    <t>20230310 15:57:44</t>
  </si>
  <si>
    <t>15:57:44</t>
  </si>
  <si>
    <t>20230310 15:57:49</t>
  </si>
  <si>
    <t>15:57:49</t>
  </si>
  <si>
    <t>20230310 15:57:54</t>
  </si>
  <si>
    <t>15:57:54</t>
  </si>
  <si>
    <t>20230310 15:57:59</t>
  </si>
  <si>
    <t>15:57:59</t>
  </si>
  <si>
    <t>20230310 15:58:05</t>
  </si>
  <si>
    <t>15:58:05</t>
  </si>
  <si>
    <t>20230310 15:59:52</t>
  </si>
  <si>
    <t>15:59:52</t>
  </si>
  <si>
    <t>20230310 15:59:57</t>
  </si>
  <si>
    <t>15:59:57</t>
  </si>
  <si>
    <t>20230310 16:00:02</t>
  </si>
  <si>
    <t>16:00:02</t>
  </si>
  <si>
    <t>20230310 16:00:07</t>
  </si>
  <si>
    <t>16:00:07</t>
  </si>
  <si>
    <t>20230310 16:00:12</t>
  </si>
  <si>
    <t>16:00:12</t>
  </si>
  <si>
    <t>20230310 16:00:17</t>
  </si>
  <si>
    <t>16:00:17</t>
  </si>
  <si>
    <t>20230310 16:00:22</t>
  </si>
  <si>
    <t>16:00:22</t>
  </si>
  <si>
    <t>20230310 16:00:27</t>
  </si>
  <si>
    <t>16:00:27</t>
  </si>
  <si>
    <t>20230310 16:00:32</t>
  </si>
  <si>
    <t>16:00:32</t>
  </si>
  <si>
    <t>20230310 16:00:37</t>
  </si>
  <si>
    <t>16:00:37</t>
  </si>
  <si>
    <t>20230310 16:00:42</t>
  </si>
  <si>
    <t>16:00:42</t>
  </si>
  <si>
    <t>20230310 16:00:47</t>
  </si>
  <si>
    <t>16:00:47</t>
  </si>
  <si>
    <t>20230310 16:16:36</t>
  </si>
  <si>
    <t>16:16:36</t>
  </si>
  <si>
    <t>pas_smi16_t4_ch3</t>
  </si>
  <si>
    <t>16:06:34</t>
  </si>
  <si>
    <t>20230310 16:16:41</t>
  </si>
  <si>
    <t>16:16:41</t>
  </si>
  <si>
    <t>20230310 16:16:46</t>
  </si>
  <si>
    <t>16:16:46</t>
  </si>
  <si>
    <t>20230310 16:16:51</t>
  </si>
  <si>
    <t>16:16:51</t>
  </si>
  <si>
    <t>20230310 16:16:56</t>
  </si>
  <si>
    <t>16:16:56</t>
  </si>
  <si>
    <t>20230310 16:17:01</t>
  </si>
  <si>
    <t>16:17:01</t>
  </si>
  <si>
    <t>20230310 16:17:06</t>
  </si>
  <si>
    <t>16:17:06</t>
  </si>
  <si>
    <t>20230310 16:17:11</t>
  </si>
  <si>
    <t>16:17:11</t>
  </si>
  <si>
    <t>20230310 16:17:16</t>
  </si>
  <si>
    <t>16:17:16</t>
  </si>
  <si>
    <t>20230310 16:17:21</t>
  </si>
  <si>
    <t>16:17:21</t>
  </si>
  <si>
    <t>20230310 16:17:26</t>
  </si>
  <si>
    <t>16:17:26</t>
  </si>
  <si>
    <t>20230310 16:17:31</t>
  </si>
  <si>
    <t>16:17:31</t>
  </si>
  <si>
    <t>20230310 16:21:45</t>
  </si>
  <si>
    <t>16:21:45</t>
  </si>
  <si>
    <t>20230310 16:21:50</t>
  </si>
  <si>
    <t>16:21:50</t>
  </si>
  <si>
    <t>20230310 16:21:55</t>
  </si>
  <si>
    <t>16:21:55</t>
  </si>
  <si>
    <t>20230310 16:22:00</t>
  </si>
  <si>
    <t>16:22:00</t>
  </si>
  <si>
    <t>20230310 16:22:05</t>
  </si>
  <si>
    <t>16:22:05</t>
  </si>
  <si>
    <t>20230310 16:22:10</t>
  </si>
  <si>
    <t>16:22:10</t>
  </si>
  <si>
    <t>20230310 16:22:15</t>
  </si>
  <si>
    <t>16:22:15</t>
  </si>
  <si>
    <t>20230310 16:22:20</t>
  </si>
  <si>
    <t>16:22:20</t>
  </si>
  <si>
    <t>20230310 16:22:25</t>
  </si>
  <si>
    <t>16:22:25</t>
  </si>
  <si>
    <t>20230310 16:22:30</t>
  </si>
  <si>
    <t>16:22:30</t>
  </si>
  <si>
    <t>20230310 16:22:35</t>
  </si>
  <si>
    <t>16:22:35</t>
  </si>
  <si>
    <t>20230310 16:22:40</t>
  </si>
  <si>
    <t>16:22:40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</si>
</sst>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R88"/>
  <sheetViews>
    <sheetView tabSelected="1" workbookViewId="0"/>
  </sheetViews>
  <sheetFormatPr defaultRowHeight="15"/>
  <sheetData>
    <row r="2" spans="1:226">
      <c r="A2" t="s">
        <v>29</v>
      </c>
      <c r="B2" t="s">
        <v>30</v>
      </c>
      <c r="C2" t="s">
        <v>31</v>
      </c>
    </row>
    <row r="3" spans="1:226">
      <c r="B3">
        <v>4</v>
      </c>
      <c r="C3">
        <v>21</v>
      </c>
    </row>
    <row r="4" spans="1:226">
      <c r="A4" t="s">
        <v>32</v>
      </c>
      <c r="B4" t="s">
        <v>33</v>
      </c>
      <c r="C4" t="s">
        <v>34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</row>
    <row r="5" spans="1:226">
      <c r="B5" t="s">
        <v>19</v>
      </c>
      <c r="C5" t="s">
        <v>35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226">
      <c r="A6" t="s">
        <v>44</v>
      </c>
      <c r="B6" t="s">
        <v>45</v>
      </c>
      <c r="C6" t="s">
        <v>46</v>
      </c>
      <c r="D6" t="s">
        <v>47</v>
      </c>
      <c r="E6" t="s">
        <v>48</v>
      </c>
    </row>
    <row r="7" spans="1:226">
      <c r="B7">
        <v>0</v>
      </c>
      <c r="C7">
        <v>1</v>
      </c>
      <c r="D7">
        <v>0</v>
      </c>
      <c r="E7">
        <v>0</v>
      </c>
    </row>
    <row r="8" spans="1:226">
      <c r="A8" t="s">
        <v>49</v>
      </c>
      <c r="B8" t="s">
        <v>50</v>
      </c>
      <c r="C8" t="s">
        <v>52</v>
      </c>
      <c r="D8" t="s">
        <v>54</v>
      </c>
      <c r="E8" t="s">
        <v>55</v>
      </c>
      <c r="F8" t="s">
        <v>56</v>
      </c>
      <c r="G8" t="s">
        <v>57</v>
      </c>
      <c r="H8" t="s">
        <v>58</v>
      </c>
      <c r="I8" t="s">
        <v>59</v>
      </c>
      <c r="J8" t="s">
        <v>60</v>
      </c>
      <c r="K8" t="s">
        <v>61</v>
      </c>
      <c r="L8" t="s">
        <v>62</v>
      </c>
      <c r="M8" t="s">
        <v>63</v>
      </c>
      <c r="N8" t="s">
        <v>64</v>
      </c>
      <c r="O8" t="s">
        <v>65</v>
      </c>
      <c r="P8" t="s">
        <v>66</v>
      </c>
      <c r="Q8" t="s">
        <v>67</v>
      </c>
    </row>
    <row r="9" spans="1:226">
      <c r="B9" t="s">
        <v>51</v>
      </c>
      <c r="C9" t="s">
        <v>53</v>
      </c>
      <c r="D9">
        <v>0.8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0.1911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6">
      <c r="A10" t="s">
        <v>68</v>
      </c>
      <c r="B10" t="s">
        <v>69</v>
      </c>
      <c r="C10" t="s">
        <v>70</v>
      </c>
      <c r="D10" t="s">
        <v>71</v>
      </c>
      <c r="E10" t="s">
        <v>72</v>
      </c>
      <c r="F10" t="s">
        <v>73</v>
      </c>
    </row>
    <row r="11" spans="1:226">
      <c r="B11">
        <v>0</v>
      </c>
      <c r="C11">
        <v>0</v>
      </c>
      <c r="D11">
        <v>0</v>
      </c>
      <c r="E11">
        <v>0</v>
      </c>
      <c r="F11">
        <v>1</v>
      </c>
    </row>
    <row r="12" spans="1:226">
      <c r="A12" t="s">
        <v>74</v>
      </c>
      <c r="B12" t="s">
        <v>75</v>
      </c>
      <c r="C12" t="s">
        <v>76</v>
      </c>
      <c r="D12" t="s">
        <v>77</v>
      </c>
      <c r="E12" t="s">
        <v>78</v>
      </c>
      <c r="F12" t="s">
        <v>79</v>
      </c>
      <c r="G12" t="s">
        <v>81</v>
      </c>
      <c r="H12" t="s">
        <v>83</v>
      </c>
    </row>
    <row r="13" spans="1:226">
      <c r="B13">
        <v>-6276</v>
      </c>
      <c r="C13">
        <v>6.6</v>
      </c>
      <c r="D13">
        <v>1.709e-05</v>
      </c>
      <c r="E13">
        <v>3.11</v>
      </c>
      <c r="F13" t="s">
        <v>80</v>
      </c>
      <c r="G13" t="s">
        <v>82</v>
      </c>
      <c r="H13">
        <v>0</v>
      </c>
    </row>
    <row r="14" spans="1:226">
      <c r="A14" t="s">
        <v>84</v>
      </c>
      <c r="B14" t="s">
        <v>84</v>
      </c>
      <c r="C14" t="s">
        <v>84</v>
      </c>
      <c r="D14" t="s">
        <v>84</v>
      </c>
      <c r="E14" t="s">
        <v>84</v>
      </c>
      <c r="F14" t="s">
        <v>84</v>
      </c>
      <c r="G14" t="s">
        <v>85</v>
      </c>
      <c r="H14" t="s">
        <v>85</v>
      </c>
      <c r="I14" t="s">
        <v>86</v>
      </c>
      <c r="J14" t="s">
        <v>86</v>
      </c>
      <c r="K14" t="s">
        <v>86</v>
      </c>
      <c r="L14" t="s">
        <v>86</v>
      </c>
      <c r="M14" t="s">
        <v>86</v>
      </c>
      <c r="N14" t="s">
        <v>86</v>
      </c>
      <c r="O14" t="s">
        <v>86</v>
      </c>
      <c r="P14" t="s">
        <v>86</v>
      </c>
      <c r="Q14" t="s">
        <v>86</v>
      </c>
      <c r="R14" t="s">
        <v>86</v>
      </c>
      <c r="S14" t="s">
        <v>86</v>
      </c>
      <c r="T14" t="s">
        <v>86</v>
      </c>
      <c r="U14" t="s">
        <v>86</v>
      </c>
      <c r="V14" t="s">
        <v>86</v>
      </c>
      <c r="W14" t="s">
        <v>86</v>
      </c>
      <c r="X14" t="s">
        <v>86</v>
      </c>
      <c r="Y14" t="s">
        <v>86</v>
      </c>
      <c r="Z14" t="s">
        <v>86</v>
      </c>
      <c r="AA14" t="s">
        <v>86</v>
      </c>
      <c r="AB14" t="s">
        <v>86</v>
      </c>
      <c r="AC14" t="s">
        <v>86</v>
      </c>
      <c r="AD14" t="s">
        <v>86</v>
      </c>
      <c r="AE14" t="s">
        <v>86</v>
      </c>
      <c r="AF14" t="s">
        <v>86</v>
      </c>
      <c r="AG14" t="s">
        <v>86</v>
      </c>
      <c r="AH14" t="s">
        <v>86</v>
      </c>
      <c r="AI14" t="s">
        <v>87</v>
      </c>
      <c r="AJ14" t="s">
        <v>87</v>
      </c>
      <c r="AK14" t="s">
        <v>87</v>
      </c>
      <c r="AL14" t="s">
        <v>87</v>
      </c>
      <c r="AM14" t="s">
        <v>87</v>
      </c>
      <c r="AN14" t="s">
        <v>87</v>
      </c>
      <c r="AO14" t="s">
        <v>87</v>
      </c>
      <c r="AP14" t="s">
        <v>87</v>
      </c>
      <c r="AQ14" t="s">
        <v>87</v>
      </c>
      <c r="AR14" t="s">
        <v>87</v>
      </c>
      <c r="AS14" t="s">
        <v>88</v>
      </c>
      <c r="AT14" t="s">
        <v>88</v>
      </c>
      <c r="AU14" t="s">
        <v>88</v>
      </c>
      <c r="AV14" t="s">
        <v>88</v>
      </c>
      <c r="AW14" t="s">
        <v>88</v>
      </c>
      <c r="AX14" t="s">
        <v>89</v>
      </c>
      <c r="AY14" t="s">
        <v>89</v>
      </c>
      <c r="AZ14" t="s">
        <v>89</v>
      </c>
      <c r="BA14" t="s">
        <v>89</v>
      </c>
      <c r="BB14" t="s">
        <v>90</v>
      </c>
      <c r="BC14" t="s">
        <v>90</v>
      </c>
      <c r="BD14" t="s">
        <v>90</v>
      </c>
      <c r="BE14" t="s">
        <v>90</v>
      </c>
      <c r="BF14" t="s">
        <v>90</v>
      </c>
      <c r="BG14" t="s">
        <v>91</v>
      </c>
      <c r="BH14" t="s">
        <v>91</v>
      </c>
      <c r="BI14" t="s">
        <v>91</v>
      </c>
      <c r="BJ14" t="s">
        <v>91</v>
      </c>
      <c r="BK14" t="s">
        <v>91</v>
      </c>
      <c r="BL14" t="s">
        <v>91</v>
      </c>
      <c r="BM14" t="s">
        <v>91</v>
      </c>
      <c r="BN14" t="s">
        <v>91</v>
      </c>
      <c r="BO14" t="s">
        <v>91</v>
      </c>
      <c r="BP14" t="s">
        <v>91</v>
      </c>
      <c r="BQ14" t="s">
        <v>91</v>
      </c>
      <c r="BR14" t="s">
        <v>91</v>
      </c>
      <c r="BS14" t="s">
        <v>91</v>
      </c>
      <c r="BT14" t="s">
        <v>91</v>
      </c>
      <c r="BU14" t="s">
        <v>91</v>
      </c>
      <c r="BV14" t="s">
        <v>91</v>
      </c>
      <c r="BW14" t="s">
        <v>91</v>
      </c>
      <c r="BX14" t="s">
        <v>91</v>
      </c>
      <c r="BY14" t="s">
        <v>92</v>
      </c>
      <c r="BZ14" t="s">
        <v>92</v>
      </c>
      <c r="CA14" t="s">
        <v>92</v>
      </c>
      <c r="CB14" t="s">
        <v>92</v>
      </c>
      <c r="CC14" t="s">
        <v>92</v>
      </c>
      <c r="CD14" t="s">
        <v>92</v>
      </c>
      <c r="CE14" t="s">
        <v>92</v>
      </c>
      <c r="CF14" t="s">
        <v>92</v>
      </c>
      <c r="CG14" t="s">
        <v>92</v>
      </c>
      <c r="CH14" t="s">
        <v>92</v>
      </c>
      <c r="CI14" t="s">
        <v>93</v>
      </c>
      <c r="CJ14" t="s">
        <v>93</v>
      </c>
      <c r="CK14" t="s">
        <v>93</v>
      </c>
      <c r="CL14" t="s">
        <v>93</v>
      </c>
      <c r="CM14" t="s">
        <v>93</v>
      </c>
      <c r="CN14" t="s">
        <v>93</v>
      </c>
      <c r="CO14" t="s">
        <v>93</v>
      </c>
      <c r="CP14" t="s">
        <v>93</v>
      </c>
      <c r="CQ14" t="s">
        <v>93</v>
      </c>
      <c r="CR14" t="s">
        <v>93</v>
      </c>
      <c r="CS14" t="s">
        <v>93</v>
      </c>
      <c r="CT14" t="s">
        <v>93</v>
      </c>
      <c r="CU14" t="s">
        <v>93</v>
      </c>
      <c r="CV14" t="s">
        <v>93</v>
      </c>
      <c r="CW14" t="s">
        <v>93</v>
      </c>
      <c r="CX14" t="s">
        <v>93</v>
      </c>
      <c r="CY14" t="s">
        <v>93</v>
      </c>
      <c r="CZ14" t="s">
        <v>93</v>
      </c>
      <c r="DA14" t="s">
        <v>94</v>
      </c>
      <c r="DB14" t="s">
        <v>94</v>
      </c>
      <c r="DC14" t="s">
        <v>94</v>
      </c>
      <c r="DD14" t="s">
        <v>94</v>
      </c>
      <c r="DE14" t="s">
        <v>94</v>
      </c>
      <c r="DF14" t="s">
        <v>94</v>
      </c>
      <c r="DG14" t="s">
        <v>94</v>
      </c>
      <c r="DH14" t="s">
        <v>94</v>
      </c>
      <c r="DI14" t="s">
        <v>94</v>
      </c>
      <c r="DJ14" t="s">
        <v>94</v>
      </c>
      <c r="DK14" t="s">
        <v>94</v>
      </c>
      <c r="DL14" t="s">
        <v>94</v>
      </c>
      <c r="DM14" t="s">
        <v>94</v>
      </c>
      <c r="DN14" t="s">
        <v>95</v>
      </c>
      <c r="DO14" t="s">
        <v>95</v>
      </c>
      <c r="DP14" t="s">
        <v>95</v>
      </c>
      <c r="DQ14" t="s">
        <v>95</v>
      </c>
      <c r="DR14" t="s">
        <v>95</v>
      </c>
      <c r="DS14" t="s">
        <v>95</v>
      </c>
      <c r="DT14" t="s">
        <v>95</v>
      </c>
      <c r="DU14" t="s">
        <v>95</v>
      </c>
      <c r="DV14" t="s">
        <v>95</v>
      </c>
      <c r="DW14" t="s">
        <v>95</v>
      </c>
      <c r="DX14" t="s">
        <v>95</v>
      </c>
      <c r="DY14" t="s">
        <v>96</v>
      </c>
      <c r="DZ14" t="s">
        <v>96</v>
      </c>
      <c r="EA14" t="s">
        <v>96</v>
      </c>
      <c r="EB14" t="s">
        <v>96</v>
      </c>
      <c r="EC14" t="s">
        <v>96</v>
      </c>
      <c r="ED14" t="s">
        <v>96</v>
      </c>
      <c r="EE14" t="s">
        <v>96</v>
      </c>
      <c r="EF14" t="s">
        <v>96</v>
      </c>
      <c r="EG14" t="s">
        <v>96</v>
      </c>
      <c r="EH14" t="s">
        <v>96</v>
      </c>
      <c r="EI14" t="s">
        <v>96</v>
      </c>
      <c r="EJ14" t="s">
        <v>96</v>
      </c>
      <c r="EK14" t="s">
        <v>96</v>
      </c>
      <c r="EL14" t="s">
        <v>96</v>
      </c>
      <c r="EM14" t="s">
        <v>96</v>
      </c>
      <c r="EN14" t="s">
        <v>96</v>
      </c>
      <c r="EO14" t="s">
        <v>96</v>
      </c>
      <c r="EP14" t="s">
        <v>96</v>
      </c>
      <c r="EQ14" t="s">
        <v>97</v>
      </c>
      <c r="ER14" t="s">
        <v>97</v>
      </c>
      <c r="ES14" t="s">
        <v>97</v>
      </c>
      <c r="ET14" t="s">
        <v>97</v>
      </c>
      <c r="EU14" t="s">
        <v>97</v>
      </c>
      <c r="EV14" t="s">
        <v>97</v>
      </c>
      <c r="EW14" t="s">
        <v>97</v>
      </c>
      <c r="EX14" t="s">
        <v>97</v>
      </c>
      <c r="EY14" t="s">
        <v>97</v>
      </c>
      <c r="EZ14" t="s">
        <v>97</v>
      </c>
      <c r="FA14" t="s">
        <v>97</v>
      </c>
      <c r="FB14" t="s">
        <v>97</v>
      </c>
      <c r="FC14" t="s">
        <v>97</v>
      </c>
      <c r="FD14" t="s">
        <v>97</v>
      </c>
      <c r="FE14" t="s">
        <v>97</v>
      </c>
      <c r="FF14" t="s">
        <v>97</v>
      </c>
      <c r="FG14" t="s">
        <v>97</v>
      </c>
      <c r="FH14" t="s">
        <v>97</v>
      </c>
      <c r="FI14" t="s">
        <v>97</v>
      </c>
      <c r="FJ14" t="s">
        <v>98</v>
      </c>
      <c r="FK14" t="s">
        <v>98</v>
      </c>
      <c r="FL14" t="s">
        <v>98</v>
      </c>
      <c r="FM14" t="s">
        <v>98</v>
      </c>
      <c r="FN14" t="s">
        <v>98</v>
      </c>
      <c r="FO14" t="s">
        <v>98</v>
      </c>
      <c r="FP14" t="s">
        <v>98</v>
      </c>
      <c r="FQ14" t="s">
        <v>98</v>
      </c>
      <c r="FR14" t="s">
        <v>98</v>
      </c>
      <c r="FS14" t="s">
        <v>98</v>
      </c>
      <c r="FT14" t="s">
        <v>98</v>
      </c>
      <c r="FU14" t="s">
        <v>98</v>
      </c>
      <c r="FV14" t="s">
        <v>98</v>
      </c>
      <c r="FW14" t="s">
        <v>98</v>
      </c>
      <c r="FX14" t="s">
        <v>98</v>
      </c>
      <c r="FY14" t="s">
        <v>98</v>
      </c>
      <c r="FZ14" t="s">
        <v>98</v>
      </c>
      <c r="GA14" t="s">
        <v>98</v>
      </c>
      <c r="GB14" t="s">
        <v>98</v>
      </c>
      <c r="GC14" t="s">
        <v>99</v>
      </c>
      <c r="GD14" t="s">
        <v>99</v>
      </c>
      <c r="GE14" t="s">
        <v>99</v>
      </c>
      <c r="GF14" t="s">
        <v>99</v>
      </c>
      <c r="GG14" t="s">
        <v>99</v>
      </c>
      <c r="GH14" t="s">
        <v>99</v>
      </c>
      <c r="GI14" t="s">
        <v>99</v>
      </c>
      <c r="GJ14" t="s">
        <v>99</v>
      </c>
      <c r="GK14" t="s">
        <v>99</v>
      </c>
      <c r="GL14" t="s">
        <v>99</v>
      </c>
      <c r="GM14" t="s">
        <v>99</v>
      </c>
      <c r="GN14" t="s">
        <v>99</v>
      </c>
      <c r="GO14" t="s">
        <v>99</v>
      </c>
      <c r="GP14" t="s">
        <v>99</v>
      </c>
      <c r="GQ14" t="s">
        <v>99</v>
      </c>
      <c r="GR14" t="s">
        <v>99</v>
      </c>
      <c r="GS14" t="s">
        <v>99</v>
      </c>
      <c r="GT14" t="s">
        <v>99</v>
      </c>
      <c r="GU14" t="s">
        <v>100</v>
      </c>
      <c r="GV14" t="s">
        <v>100</v>
      </c>
      <c r="GW14" t="s">
        <v>100</v>
      </c>
      <c r="GX14" t="s">
        <v>100</v>
      </c>
      <c r="GY14" t="s">
        <v>100</v>
      </c>
      <c r="GZ14" t="s">
        <v>100</v>
      </c>
      <c r="HA14" t="s">
        <v>100</v>
      </c>
      <c r="HB14" t="s">
        <v>100</v>
      </c>
      <c r="HC14" t="s">
        <v>101</v>
      </c>
      <c r="HD14" t="s">
        <v>101</v>
      </c>
      <c r="HE14" t="s">
        <v>101</v>
      </c>
      <c r="HF14" t="s">
        <v>101</v>
      </c>
      <c r="HG14" t="s">
        <v>101</v>
      </c>
      <c r="HH14" t="s">
        <v>101</v>
      </c>
      <c r="HI14" t="s">
        <v>101</v>
      </c>
      <c r="HJ14" t="s">
        <v>101</v>
      </c>
      <c r="HK14" t="s">
        <v>101</v>
      </c>
      <c r="HL14" t="s">
        <v>101</v>
      </c>
      <c r="HM14" t="s">
        <v>101</v>
      </c>
      <c r="HN14" t="s">
        <v>101</v>
      </c>
      <c r="HO14" t="s">
        <v>101</v>
      </c>
      <c r="HP14" t="s">
        <v>101</v>
      </c>
      <c r="HQ14" t="s">
        <v>101</v>
      </c>
      <c r="HR14" t="s">
        <v>101</v>
      </c>
    </row>
    <row r="15" spans="1:226">
      <c r="A15" t="s">
        <v>102</v>
      </c>
      <c r="B15" t="s">
        <v>103</v>
      </c>
      <c r="C15" t="s">
        <v>104</v>
      </c>
      <c r="D15" t="s">
        <v>105</v>
      </c>
      <c r="E15" t="s">
        <v>106</v>
      </c>
      <c r="F15" t="s">
        <v>107</v>
      </c>
      <c r="G15" t="s">
        <v>108</v>
      </c>
      <c r="H15" t="s">
        <v>109</v>
      </c>
      <c r="I15" t="s">
        <v>110</v>
      </c>
      <c r="J15" t="s">
        <v>111</v>
      </c>
      <c r="K15" t="s">
        <v>112</v>
      </c>
      <c r="L15" t="s">
        <v>113</v>
      </c>
      <c r="M15" t="s">
        <v>114</v>
      </c>
      <c r="N15" t="s">
        <v>115</v>
      </c>
      <c r="O15" t="s">
        <v>116</v>
      </c>
      <c r="P15" t="s">
        <v>117</v>
      </c>
      <c r="Q15" t="s">
        <v>118</v>
      </c>
      <c r="R15" t="s">
        <v>119</v>
      </c>
      <c r="S15" t="s">
        <v>120</v>
      </c>
      <c r="T15" t="s">
        <v>121</v>
      </c>
      <c r="U15" t="s">
        <v>122</v>
      </c>
      <c r="V15" t="s">
        <v>123</v>
      </c>
      <c r="W15" t="s">
        <v>124</v>
      </c>
      <c r="X15" t="s">
        <v>125</v>
      </c>
      <c r="Y15" t="s">
        <v>126</v>
      </c>
      <c r="Z15" t="s">
        <v>127</v>
      </c>
      <c r="AA15" t="s">
        <v>128</v>
      </c>
      <c r="AB15" t="s">
        <v>129</v>
      </c>
      <c r="AC15" t="s">
        <v>130</v>
      </c>
      <c r="AD15" t="s">
        <v>131</v>
      </c>
      <c r="AE15" t="s">
        <v>132</v>
      </c>
      <c r="AF15" t="s">
        <v>133</v>
      </c>
      <c r="AG15" t="s">
        <v>134</v>
      </c>
      <c r="AH15" t="s">
        <v>135</v>
      </c>
      <c r="AI15" t="s">
        <v>136</v>
      </c>
      <c r="AJ15" t="s">
        <v>137</v>
      </c>
      <c r="AK15" t="s">
        <v>138</v>
      </c>
      <c r="AL15" t="s">
        <v>139</v>
      </c>
      <c r="AM15" t="s">
        <v>140</v>
      </c>
      <c r="AN15" t="s">
        <v>141</v>
      </c>
      <c r="AO15" t="s">
        <v>142</v>
      </c>
      <c r="AP15" t="s">
        <v>143</v>
      </c>
      <c r="AQ15" t="s">
        <v>144</v>
      </c>
      <c r="AR15" t="s">
        <v>145</v>
      </c>
      <c r="AS15" t="s">
        <v>88</v>
      </c>
      <c r="AT15" t="s">
        <v>146</v>
      </c>
      <c r="AU15" t="s">
        <v>147</v>
      </c>
      <c r="AV15" t="s">
        <v>148</v>
      </c>
      <c r="AW15" t="s">
        <v>149</v>
      </c>
      <c r="AX15" t="s">
        <v>150</v>
      </c>
      <c r="AY15" t="s">
        <v>151</v>
      </c>
      <c r="AZ15" t="s">
        <v>152</v>
      </c>
      <c r="BA15" t="s">
        <v>153</v>
      </c>
      <c r="BB15" t="s">
        <v>154</v>
      </c>
      <c r="BC15" t="s">
        <v>155</v>
      </c>
      <c r="BD15" t="s">
        <v>156</v>
      </c>
      <c r="BE15" t="s">
        <v>157</v>
      </c>
      <c r="BF15" t="s">
        <v>158</v>
      </c>
      <c r="BG15" t="s">
        <v>110</v>
      </c>
      <c r="BH15" t="s">
        <v>159</v>
      </c>
      <c r="BI15" t="s">
        <v>160</v>
      </c>
      <c r="BJ15" t="s">
        <v>161</v>
      </c>
      <c r="BK15" t="s">
        <v>162</v>
      </c>
      <c r="BL15" t="s">
        <v>163</v>
      </c>
      <c r="BM15" t="s">
        <v>164</v>
      </c>
      <c r="BN15" t="s">
        <v>165</v>
      </c>
      <c r="BO15" t="s">
        <v>166</v>
      </c>
      <c r="BP15" t="s">
        <v>167</v>
      </c>
      <c r="BQ15" t="s">
        <v>168</v>
      </c>
      <c r="BR15" t="s">
        <v>169</v>
      </c>
      <c r="BS15" t="s">
        <v>170</v>
      </c>
      <c r="BT15" t="s">
        <v>171</v>
      </c>
      <c r="BU15" t="s">
        <v>172</v>
      </c>
      <c r="BV15" t="s">
        <v>173</v>
      </c>
      <c r="BW15" t="s">
        <v>174</v>
      </c>
      <c r="BX15" t="s">
        <v>175</v>
      </c>
      <c r="BY15" t="s">
        <v>176</v>
      </c>
      <c r="BZ15" t="s">
        <v>177</v>
      </c>
      <c r="CA15" t="s">
        <v>178</v>
      </c>
      <c r="CB15" t="s">
        <v>179</v>
      </c>
      <c r="CC15" t="s">
        <v>180</v>
      </c>
      <c r="CD15" t="s">
        <v>181</v>
      </c>
      <c r="CE15" t="s">
        <v>182</v>
      </c>
      <c r="CF15" t="s">
        <v>183</v>
      </c>
      <c r="CG15" t="s">
        <v>184</v>
      </c>
      <c r="CH15" t="s">
        <v>185</v>
      </c>
      <c r="CI15" t="s">
        <v>186</v>
      </c>
      <c r="CJ15" t="s">
        <v>187</v>
      </c>
      <c r="CK15" t="s">
        <v>188</v>
      </c>
      <c r="CL15" t="s">
        <v>189</v>
      </c>
      <c r="CM15" t="s">
        <v>190</v>
      </c>
      <c r="CN15" t="s">
        <v>191</v>
      </c>
      <c r="CO15" t="s">
        <v>192</v>
      </c>
      <c r="CP15" t="s">
        <v>193</v>
      </c>
      <c r="CQ15" t="s">
        <v>194</v>
      </c>
      <c r="CR15" t="s">
        <v>195</v>
      </c>
      <c r="CS15" t="s">
        <v>196</v>
      </c>
      <c r="CT15" t="s">
        <v>197</v>
      </c>
      <c r="CU15" t="s">
        <v>198</v>
      </c>
      <c r="CV15" t="s">
        <v>199</v>
      </c>
      <c r="CW15" t="s">
        <v>200</v>
      </c>
      <c r="CX15" t="s">
        <v>201</v>
      </c>
      <c r="CY15" t="s">
        <v>202</v>
      </c>
      <c r="CZ15" t="s">
        <v>203</v>
      </c>
      <c r="DA15" t="s">
        <v>103</v>
      </c>
      <c r="DB15" t="s">
        <v>106</v>
      </c>
      <c r="DC15" t="s">
        <v>204</v>
      </c>
      <c r="DD15" t="s">
        <v>205</v>
      </c>
      <c r="DE15" t="s">
        <v>206</v>
      </c>
      <c r="DF15" t="s">
        <v>207</v>
      </c>
      <c r="DG15" t="s">
        <v>208</v>
      </c>
      <c r="DH15" t="s">
        <v>209</v>
      </c>
      <c r="DI15" t="s">
        <v>210</v>
      </c>
      <c r="DJ15" t="s">
        <v>211</v>
      </c>
      <c r="DK15" t="s">
        <v>212</v>
      </c>
      <c r="DL15" t="s">
        <v>213</v>
      </c>
      <c r="DM15" t="s">
        <v>214</v>
      </c>
      <c r="DN15" t="s">
        <v>215</v>
      </c>
      <c r="DO15" t="s">
        <v>216</v>
      </c>
      <c r="DP15" t="s">
        <v>217</v>
      </c>
      <c r="DQ15" t="s">
        <v>218</v>
      </c>
      <c r="DR15" t="s">
        <v>219</v>
      </c>
      <c r="DS15" t="s">
        <v>220</v>
      </c>
      <c r="DT15" t="s">
        <v>221</v>
      </c>
      <c r="DU15" t="s">
        <v>222</v>
      </c>
      <c r="DV15" t="s">
        <v>223</v>
      </c>
      <c r="DW15" t="s">
        <v>224</v>
      </c>
      <c r="DX15" t="s">
        <v>225</v>
      </c>
      <c r="DY15" t="s">
        <v>226</v>
      </c>
      <c r="DZ15" t="s">
        <v>227</v>
      </c>
      <c r="EA15" t="s">
        <v>228</v>
      </c>
      <c r="EB15" t="s">
        <v>229</v>
      </c>
      <c r="EC15" t="s">
        <v>230</v>
      </c>
      <c r="ED15" t="s">
        <v>231</v>
      </c>
      <c r="EE15" t="s">
        <v>232</v>
      </c>
      <c r="EF15" t="s">
        <v>233</v>
      </c>
      <c r="EG15" t="s">
        <v>234</v>
      </c>
      <c r="EH15" t="s">
        <v>235</v>
      </c>
      <c r="EI15" t="s">
        <v>236</v>
      </c>
      <c r="EJ15" t="s">
        <v>237</v>
      </c>
      <c r="EK15" t="s">
        <v>238</v>
      </c>
      <c r="EL15" t="s">
        <v>239</v>
      </c>
      <c r="EM15" t="s">
        <v>240</v>
      </c>
      <c r="EN15" t="s">
        <v>241</v>
      </c>
      <c r="EO15" t="s">
        <v>242</v>
      </c>
      <c r="EP15" t="s">
        <v>243</v>
      </c>
      <c r="EQ15" t="s">
        <v>244</v>
      </c>
      <c r="ER15" t="s">
        <v>245</v>
      </c>
      <c r="ES15" t="s">
        <v>246</v>
      </c>
      <c r="ET15" t="s">
        <v>247</v>
      </c>
      <c r="EU15" t="s">
        <v>248</v>
      </c>
      <c r="EV15" t="s">
        <v>249</v>
      </c>
      <c r="EW15" t="s">
        <v>250</v>
      </c>
      <c r="EX15" t="s">
        <v>251</v>
      </c>
      <c r="EY15" t="s">
        <v>252</v>
      </c>
      <c r="EZ15" t="s">
        <v>253</v>
      </c>
      <c r="FA15" t="s">
        <v>254</v>
      </c>
      <c r="FB15" t="s">
        <v>255</v>
      </c>
      <c r="FC15" t="s">
        <v>256</v>
      </c>
      <c r="FD15" t="s">
        <v>257</v>
      </c>
      <c r="FE15" t="s">
        <v>258</v>
      </c>
      <c r="FF15" t="s">
        <v>259</v>
      </c>
      <c r="FG15" t="s">
        <v>260</v>
      </c>
      <c r="FH15" t="s">
        <v>261</v>
      </c>
      <c r="FI15" t="s">
        <v>262</v>
      </c>
      <c r="FJ15" t="s">
        <v>263</v>
      </c>
      <c r="FK15" t="s">
        <v>264</v>
      </c>
      <c r="FL15" t="s">
        <v>265</v>
      </c>
      <c r="FM15" t="s">
        <v>266</v>
      </c>
      <c r="FN15" t="s">
        <v>267</v>
      </c>
      <c r="FO15" t="s">
        <v>268</v>
      </c>
      <c r="FP15" t="s">
        <v>269</v>
      </c>
      <c r="FQ15" t="s">
        <v>270</v>
      </c>
      <c r="FR15" t="s">
        <v>271</v>
      </c>
      <c r="FS15" t="s">
        <v>272</v>
      </c>
      <c r="FT15" t="s">
        <v>273</v>
      </c>
      <c r="FU15" t="s">
        <v>274</v>
      </c>
      <c r="FV15" t="s">
        <v>275</v>
      </c>
      <c r="FW15" t="s">
        <v>276</v>
      </c>
      <c r="FX15" t="s">
        <v>277</v>
      </c>
      <c r="FY15" t="s">
        <v>278</v>
      </c>
      <c r="FZ15" t="s">
        <v>279</v>
      </c>
      <c r="GA15" t="s">
        <v>280</v>
      </c>
      <c r="GB15" t="s">
        <v>281</v>
      </c>
      <c r="GC15" t="s">
        <v>282</v>
      </c>
      <c r="GD15" t="s">
        <v>283</v>
      </c>
      <c r="GE15" t="s">
        <v>284</v>
      </c>
      <c r="GF15" t="s">
        <v>285</v>
      </c>
      <c r="GG15" t="s">
        <v>286</v>
      </c>
      <c r="GH15" t="s">
        <v>287</v>
      </c>
      <c r="GI15" t="s">
        <v>288</v>
      </c>
      <c r="GJ15" t="s">
        <v>289</v>
      </c>
      <c r="GK15" t="s">
        <v>290</v>
      </c>
      <c r="GL15" t="s">
        <v>291</v>
      </c>
      <c r="GM15" t="s">
        <v>292</v>
      </c>
      <c r="GN15" t="s">
        <v>293</v>
      </c>
      <c r="GO15" t="s">
        <v>294</v>
      </c>
      <c r="GP15" t="s">
        <v>295</v>
      </c>
      <c r="GQ15" t="s">
        <v>296</v>
      </c>
      <c r="GR15" t="s">
        <v>297</v>
      </c>
      <c r="GS15" t="s">
        <v>298</v>
      </c>
      <c r="GT15" t="s">
        <v>299</v>
      </c>
      <c r="GU15" t="s">
        <v>300</v>
      </c>
      <c r="GV15" t="s">
        <v>301</v>
      </c>
      <c r="GW15" t="s">
        <v>302</v>
      </c>
      <c r="GX15" t="s">
        <v>303</v>
      </c>
      <c r="GY15" t="s">
        <v>304</v>
      </c>
      <c r="GZ15" t="s">
        <v>305</v>
      </c>
      <c r="HA15" t="s">
        <v>306</v>
      </c>
      <c r="HB15" t="s">
        <v>307</v>
      </c>
      <c r="HC15" t="s">
        <v>308</v>
      </c>
      <c r="HD15" t="s">
        <v>309</v>
      </c>
      <c r="HE15" t="s">
        <v>310</v>
      </c>
      <c r="HF15" t="s">
        <v>311</v>
      </c>
      <c r="HG15" t="s">
        <v>312</v>
      </c>
      <c r="HH15" t="s">
        <v>313</v>
      </c>
      <c r="HI15" t="s">
        <v>314</v>
      </c>
      <c r="HJ15" t="s">
        <v>315</v>
      </c>
      <c r="HK15" t="s">
        <v>316</v>
      </c>
      <c r="HL15" t="s">
        <v>317</v>
      </c>
      <c r="HM15" t="s">
        <v>318</v>
      </c>
      <c r="HN15" t="s">
        <v>319</v>
      </c>
      <c r="HO15" t="s">
        <v>320</v>
      </c>
      <c r="HP15" t="s">
        <v>321</v>
      </c>
      <c r="HQ15" t="s">
        <v>322</v>
      </c>
      <c r="HR15" t="s">
        <v>323</v>
      </c>
    </row>
    <row r="16" spans="1:226">
      <c r="B16" t="s">
        <v>324</v>
      </c>
      <c r="C16" t="s">
        <v>324</v>
      </c>
      <c r="F16" t="s">
        <v>324</v>
      </c>
      <c r="I16" t="s">
        <v>324</v>
      </c>
      <c r="J16" t="s">
        <v>325</v>
      </c>
      <c r="K16" t="s">
        <v>326</v>
      </c>
      <c r="L16" t="s">
        <v>327</v>
      </c>
      <c r="M16" t="s">
        <v>328</v>
      </c>
      <c r="N16" t="s">
        <v>328</v>
      </c>
      <c r="O16" t="s">
        <v>166</v>
      </c>
      <c r="P16" t="s">
        <v>166</v>
      </c>
      <c r="Q16" t="s">
        <v>325</v>
      </c>
      <c r="R16" t="s">
        <v>325</v>
      </c>
      <c r="S16" t="s">
        <v>325</v>
      </c>
      <c r="T16" t="s">
        <v>325</v>
      </c>
      <c r="U16" t="s">
        <v>329</v>
      </c>
      <c r="V16" t="s">
        <v>330</v>
      </c>
      <c r="W16" t="s">
        <v>330</v>
      </c>
      <c r="X16" t="s">
        <v>331</v>
      </c>
      <c r="Y16" t="s">
        <v>332</v>
      </c>
      <c r="Z16" t="s">
        <v>331</v>
      </c>
      <c r="AA16" t="s">
        <v>331</v>
      </c>
      <c r="AB16" t="s">
        <v>331</v>
      </c>
      <c r="AC16" t="s">
        <v>329</v>
      </c>
      <c r="AD16" t="s">
        <v>329</v>
      </c>
      <c r="AE16" t="s">
        <v>329</v>
      </c>
      <c r="AF16" t="s">
        <v>329</v>
      </c>
      <c r="AG16" t="s">
        <v>327</v>
      </c>
      <c r="AH16" t="s">
        <v>326</v>
      </c>
      <c r="AI16" t="s">
        <v>327</v>
      </c>
      <c r="AJ16" t="s">
        <v>328</v>
      </c>
      <c r="AK16" t="s">
        <v>328</v>
      </c>
      <c r="AL16" t="s">
        <v>333</v>
      </c>
      <c r="AM16" t="s">
        <v>334</v>
      </c>
      <c r="AN16" t="s">
        <v>326</v>
      </c>
      <c r="AO16" t="s">
        <v>335</v>
      </c>
      <c r="AP16" t="s">
        <v>335</v>
      </c>
      <c r="AQ16" t="s">
        <v>336</v>
      </c>
      <c r="AR16" t="s">
        <v>334</v>
      </c>
      <c r="AS16" t="s">
        <v>337</v>
      </c>
      <c r="AT16" t="s">
        <v>332</v>
      </c>
      <c r="AV16" t="s">
        <v>332</v>
      </c>
      <c r="AW16" t="s">
        <v>337</v>
      </c>
      <c r="AX16" t="s">
        <v>327</v>
      </c>
      <c r="AY16" t="s">
        <v>327</v>
      </c>
      <c r="BA16" t="s">
        <v>338</v>
      </c>
      <c r="BB16" t="s">
        <v>339</v>
      </c>
      <c r="BE16" t="s">
        <v>325</v>
      </c>
      <c r="BG16" t="s">
        <v>324</v>
      </c>
      <c r="BH16" t="s">
        <v>328</v>
      </c>
      <c r="BI16" t="s">
        <v>328</v>
      </c>
      <c r="BJ16" t="s">
        <v>335</v>
      </c>
      <c r="BK16" t="s">
        <v>335</v>
      </c>
      <c r="BL16" t="s">
        <v>328</v>
      </c>
      <c r="BM16" t="s">
        <v>335</v>
      </c>
      <c r="BN16" t="s">
        <v>337</v>
      </c>
      <c r="BO16" t="s">
        <v>331</v>
      </c>
      <c r="BP16" t="s">
        <v>331</v>
      </c>
      <c r="BQ16" t="s">
        <v>330</v>
      </c>
      <c r="BR16" t="s">
        <v>330</v>
      </c>
      <c r="BS16" t="s">
        <v>330</v>
      </c>
      <c r="BT16" t="s">
        <v>330</v>
      </c>
      <c r="BU16" t="s">
        <v>330</v>
      </c>
      <c r="BV16" t="s">
        <v>340</v>
      </c>
      <c r="BW16" t="s">
        <v>327</v>
      </c>
      <c r="BX16" t="s">
        <v>327</v>
      </c>
      <c r="BY16" t="s">
        <v>328</v>
      </c>
      <c r="BZ16" t="s">
        <v>328</v>
      </c>
      <c r="CA16" t="s">
        <v>328</v>
      </c>
      <c r="CB16" t="s">
        <v>335</v>
      </c>
      <c r="CC16" t="s">
        <v>328</v>
      </c>
      <c r="CD16" t="s">
        <v>335</v>
      </c>
      <c r="CE16" t="s">
        <v>331</v>
      </c>
      <c r="CF16" t="s">
        <v>331</v>
      </c>
      <c r="CG16" t="s">
        <v>330</v>
      </c>
      <c r="CH16" t="s">
        <v>330</v>
      </c>
      <c r="CI16" t="s">
        <v>327</v>
      </c>
      <c r="CN16" t="s">
        <v>327</v>
      </c>
      <c r="CQ16" t="s">
        <v>330</v>
      </c>
      <c r="CR16" t="s">
        <v>330</v>
      </c>
      <c r="CS16" t="s">
        <v>330</v>
      </c>
      <c r="CT16" t="s">
        <v>330</v>
      </c>
      <c r="CU16" t="s">
        <v>330</v>
      </c>
      <c r="CV16" t="s">
        <v>327</v>
      </c>
      <c r="CW16" t="s">
        <v>327</v>
      </c>
      <c r="CX16" t="s">
        <v>327</v>
      </c>
      <c r="CY16" t="s">
        <v>324</v>
      </c>
      <c r="DA16" t="s">
        <v>341</v>
      </c>
      <c r="DC16" t="s">
        <v>324</v>
      </c>
      <c r="DD16" t="s">
        <v>324</v>
      </c>
      <c r="DF16" t="s">
        <v>342</v>
      </c>
      <c r="DG16" t="s">
        <v>343</v>
      </c>
      <c r="DH16" t="s">
        <v>342</v>
      </c>
      <c r="DI16" t="s">
        <v>343</v>
      </c>
      <c r="DJ16" t="s">
        <v>342</v>
      </c>
      <c r="DK16" t="s">
        <v>343</v>
      </c>
      <c r="DL16" t="s">
        <v>332</v>
      </c>
      <c r="DM16" t="s">
        <v>332</v>
      </c>
      <c r="DN16" t="s">
        <v>328</v>
      </c>
      <c r="DO16" t="s">
        <v>344</v>
      </c>
      <c r="DP16" t="s">
        <v>328</v>
      </c>
      <c r="DR16" t="s">
        <v>335</v>
      </c>
      <c r="DS16" t="s">
        <v>345</v>
      </c>
      <c r="DT16" t="s">
        <v>335</v>
      </c>
      <c r="DY16" t="s">
        <v>346</v>
      </c>
      <c r="DZ16" t="s">
        <v>346</v>
      </c>
      <c r="EM16" t="s">
        <v>346</v>
      </c>
      <c r="EN16" t="s">
        <v>346</v>
      </c>
      <c r="EO16" t="s">
        <v>347</v>
      </c>
      <c r="EP16" t="s">
        <v>347</v>
      </c>
      <c r="EQ16" t="s">
        <v>330</v>
      </c>
      <c r="ER16" t="s">
        <v>330</v>
      </c>
      <c r="ES16" t="s">
        <v>332</v>
      </c>
      <c r="ET16" t="s">
        <v>330</v>
      </c>
      <c r="EU16" t="s">
        <v>335</v>
      </c>
      <c r="EV16" t="s">
        <v>332</v>
      </c>
      <c r="EW16" t="s">
        <v>332</v>
      </c>
      <c r="EY16" t="s">
        <v>346</v>
      </c>
      <c r="EZ16" t="s">
        <v>346</v>
      </c>
      <c r="FA16" t="s">
        <v>346</v>
      </c>
      <c r="FB16" t="s">
        <v>346</v>
      </c>
      <c r="FC16" t="s">
        <v>346</v>
      </c>
      <c r="FD16" t="s">
        <v>346</v>
      </c>
      <c r="FE16" t="s">
        <v>346</v>
      </c>
      <c r="FF16" t="s">
        <v>348</v>
      </c>
      <c r="FG16" t="s">
        <v>348</v>
      </c>
      <c r="FH16" t="s">
        <v>348</v>
      </c>
      <c r="FI16" t="s">
        <v>349</v>
      </c>
      <c r="FJ16" t="s">
        <v>346</v>
      </c>
      <c r="FK16" t="s">
        <v>346</v>
      </c>
      <c r="FL16" t="s">
        <v>346</v>
      </c>
      <c r="FM16" t="s">
        <v>346</v>
      </c>
      <c r="FN16" t="s">
        <v>346</v>
      </c>
      <c r="FO16" t="s">
        <v>346</v>
      </c>
      <c r="FP16" t="s">
        <v>346</v>
      </c>
      <c r="FQ16" t="s">
        <v>346</v>
      </c>
      <c r="FR16" t="s">
        <v>346</v>
      </c>
      <c r="FS16" t="s">
        <v>346</v>
      </c>
      <c r="FT16" t="s">
        <v>346</v>
      </c>
      <c r="FU16" t="s">
        <v>346</v>
      </c>
      <c r="GB16" t="s">
        <v>346</v>
      </c>
      <c r="GC16" t="s">
        <v>332</v>
      </c>
      <c r="GD16" t="s">
        <v>332</v>
      </c>
      <c r="GE16" t="s">
        <v>342</v>
      </c>
      <c r="GF16" t="s">
        <v>343</v>
      </c>
      <c r="GG16" t="s">
        <v>343</v>
      </c>
      <c r="GK16" t="s">
        <v>343</v>
      </c>
      <c r="GO16" t="s">
        <v>328</v>
      </c>
      <c r="GP16" t="s">
        <v>328</v>
      </c>
      <c r="GQ16" t="s">
        <v>335</v>
      </c>
      <c r="GR16" t="s">
        <v>335</v>
      </c>
      <c r="GS16" t="s">
        <v>350</v>
      </c>
      <c r="GT16" t="s">
        <v>350</v>
      </c>
      <c r="GU16" t="s">
        <v>346</v>
      </c>
      <c r="GV16" t="s">
        <v>346</v>
      </c>
      <c r="GW16" t="s">
        <v>346</v>
      </c>
      <c r="GX16" t="s">
        <v>346</v>
      </c>
      <c r="GY16" t="s">
        <v>346</v>
      </c>
      <c r="GZ16" t="s">
        <v>346</v>
      </c>
      <c r="HA16" t="s">
        <v>330</v>
      </c>
      <c r="HB16" t="s">
        <v>346</v>
      </c>
      <c r="HD16" t="s">
        <v>337</v>
      </c>
      <c r="HE16" t="s">
        <v>337</v>
      </c>
      <c r="HF16" t="s">
        <v>330</v>
      </c>
      <c r="HG16" t="s">
        <v>330</v>
      </c>
      <c r="HH16" t="s">
        <v>330</v>
      </c>
      <c r="HI16" t="s">
        <v>330</v>
      </c>
      <c r="HJ16" t="s">
        <v>330</v>
      </c>
      <c r="HK16" t="s">
        <v>332</v>
      </c>
      <c r="HL16" t="s">
        <v>332</v>
      </c>
      <c r="HM16" t="s">
        <v>332</v>
      </c>
      <c r="HN16" t="s">
        <v>330</v>
      </c>
      <c r="HO16" t="s">
        <v>328</v>
      </c>
      <c r="HP16" t="s">
        <v>335</v>
      </c>
      <c r="HQ16" t="s">
        <v>332</v>
      </c>
      <c r="HR16" t="s">
        <v>332</v>
      </c>
    </row>
    <row r="17" spans="1:226">
      <c r="A17">
        <v>1</v>
      </c>
      <c r="B17">
        <v>1678483565.5</v>
      </c>
      <c r="C17">
        <v>0</v>
      </c>
      <c r="D17" t="s">
        <v>351</v>
      </c>
      <c r="E17" t="s">
        <v>352</v>
      </c>
      <c r="F17">
        <v>5</v>
      </c>
      <c r="G17" t="s">
        <v>353</v>
      </c>
      <c r="H17" t="s">
        <v>354</v>
      </c>
      <c r="I17">
        <v>1678483562.75</v>
      </c>
      <c r="J17">
        <f>(K17)/1000</f>
        <v>0</v>
      </c>
      <c r="K17">
        <f>IF(BF17, AN17, AH17)</f>
        <v>0</v>
      </c>
      <c r="L17">
        <f>IF(BF17, AI17, AG17)</f>
        <v>0</v>
      </c>
      <c r="M17">
        <f>BH17 - IF(AU17&gt;1, L17*BB17*100.0/(AW17*BV17), 0)</f>
        <v>0</v>
      </c>
      <c r="N17">
        <f>((T17-J17/2)*M17-L17)/(T17+J17/2)</f>
        <v>0</v>
      </c>
      <c r="O17">
        <f>N17*(BO17+BP17)/1000.0</f>
        <v>0</v>
      </c>
      <c r="P17">
        <f>(BH17 - IF(AU17&gt;1, L17*BB17*100.0/(AW17*BV17), 0))*(BO17+BP17)/1000.0</f>
        <v>0</v>
      </c>
      <c r="Q17">
        <f>2.0/((1/S17-1/R17)+SIGN(S17)*SQRT((1/S17-1/R17)*(1/S17-1/R17) + 4*BC17/((BC17+1)*(BC17+1))*(2*1/S17*1/R17-1/R17*1/R17)))</f>
        <v>0</v>
      </c>
      <c r="R17">
        <f>IF(LEFT(BD17,1)&lt;&gt;"0",IF(LEFT(BD17,1)="1",3.0,BE17),$D$5+$E$5*(BV17*BO17/($K$5*1000))+$F$5*(BV17*BO17/($K$5*1000))*MAX(MIN(BB17,$J$5),$I$5)*MAX(MIN(BB17,$J$5),$I$5)+$G$5*MAX(MIN(BB17,$J$5),$I$5)*(BV17*BO17/($K$5*1000))+$H$5*(BV17*BO17/($K$5*1000))*(BV17*BO17/($K$5*1000)))</f>
        <v>0</v>
      </c>
      <c r="S17">
        <f>J17*(1000-(1000*0.61365*exp(17.502*W17/(240.97+W17))/(BO17+BP17)+BJ17)/2)/(1000*0.61365*exp(17.502*W17/(240.97+W17))/(BO17+BP17)-BJ17)</f>
        <v>0</v>
      </c>
      <c r="T17">
        <f>1/((BC17+1)/(Q17/1.6)+1/(R17/1.37)) + BC17/((BC17+1)/(Q17/1.6) + BC17/(R17/1.37))</f>
        <v>0</v>
      </c>
      <c r="U17">
        <f>(AX17*BA17)</f>
        <v>0</v>
      </c>
      <c r="V17">
        <f>(BQ17+(U17+2*0.95*5.67E-8*(((BQ17+$B$7)+273)^4-(BQ17+273)^4)-44100*J17)/(1.84*29.3*R17+8*0.95*5.67E-8*(BQ17+273)^3))</f>
        <v>0</v>
      </c>
      <c r="W17">
        <f>($C$7*BR17+$D$7*BS17+$E$7*V17)</f>
        <v>0</v>
      </c>
      <c r="X17">
        <f>0.61365*exp(17.502*W17/(240.97+W17))</f>
        <v>0</v>
      </c>
      <c r="Y17">
        <f>(Z17/AA17*100)</f>
        <v>0</v>
      </c>
      <c r="Z17">
        <f>BJ17*(BO17+BP17)/1000</f>
        <v>0</v>
      </c>
      <c r="AA17">
        <f>0.61365*exp(17.502*BQ17/(240.97+BQ17))</f>
        <v>0</v>
      </c>
      <c r="AB17">
        <f>(X17-BJ17*(BO17+BP17)/1000)</f>
        <v>0</v>
      </c>
      <c r="AC17">
        <f>(-J17*44100)</f>
        <v>0</v>
      </c>
      <c r="AD17">
        <f>2*29.3*R17*0.92*(BQ17-W17)</f>
        <v>0</v>
      </c>
      <c r="AE17">
        <f>2*0.95*5.67E-8*(((BQ17+$B$7)+273)^4-(W17+273)^4)</f>
        <v>0</v>
      </c>
      <c r="AF17">
        <f>U17+AE17+AC17+AD17</f>
        <v>0</v>
      </c>
      <c r="AG17">
        <f>BN17*AU17*(BI17-BH17*(1000-AU17*BK17)/(1000-AU17*BJ17))/(100*BB17)</f>
        <v>0</v>
      </c>
      <c r="AH17">
        <f>1000*BN17*AU17*(BJ17-BK17)/(100*BB17*(1000-AU17*BJ17))</f>
        <v>0</v>
      </c>
      <c r="AI17">
        <f>(AJ17 - AK17 - BO17*1E3/(8.314*(BQ17+273.15)) * AM17/BN17 * AL17) * BN17/(100*BB17) * (1000 - BK17)/1000</f>
        <v>0</v>
      </c>
      <c r="AJ17">
        <v>433.192499880273</v>
      </c>
      <c r="AK17">
        <v>433.57323030303</v>
      </c>
      <c r="AL17">
        <v>0.000305363702027106</v>
      </c>
      <c r="AM17">
        <v>67.0996269493433</v>
      </c>
      <c r="AN17">
        <f>(AP17 - AO17 + BO17*1E3/(8.314*(BQ17+273.15)) * AR17/BN17 * AQ17) * BN17/(100*BB17) * 1000/(1000 - AP17)</f>
        <v>0</v>
      </c>
      <c r="AO17">
        <v>30.7938398594187</v>
      </c>
      <c r="AP17">
        <v>30.7640490909091</v>
      </c>
      <c r="AQ17">
        <v>0.001226150689428</v>
      </c>
      <c r="AR17">
        <v>115.199567111425</v>
      </c>
      <c r="AS17">
        <v>15</v>
      </c>
      <c r="AT17">
        <v>3</v>
      </c>
      <c r="AU17">
        <f>IF(AS17*$H$13&gt;=AW17,1.0,(AW17/(AW17-AS17*$H$13)))</f>
        <v>0</v>
      </c>
      <c r="AV17">
        <f>(AU17-1)*100</f>
        <v>0</v>
      </c>
      <c r="AW17">
        <f>MAX(0,($B$13+$C$13*BV17)/(1+$D$13*BV17)*BO17/(BQ17+273)*$E$13)</f>
        <v>0</v>
      </c>
      <c r="AX17">
        <f>$B$11*BW17+$C$11*BX17+$F$11*CI17*(1-CL17)</f>
        <v>0</v>
      </c>
      <c r="AY17">
        <f>AX17*AZ17</f>
        <v>0</v>
      </c>
      <c r="AZ17">
        <f>($B$11*$D$9+$C$11*$D$9+$F$11*((CV17+CN17)/MAX(CV17+CN17+CW17, 0.1)*$I$9+CW17/MAX(CV17+CN17+CW17, 0.1)*$J$9))/($B$11+$C$11+$F$11)</f>
        <v>0</v>
      </c>
      <c r="BA17">
        <f>($B$11*$K$9+$C$11*$K$9+$F$11*((CV17+CN17)/MAX(CV17+CN17+CW17, 0.1)*$P$9+CW17/MAX(CV17+CN17+CW17, 0.1)*$Q$9))/($B$11+$C$11+$F$11)</f>
        <v>0</v>
      </c>
      <c r="BB17">
        <v>2.18</v>
      </c>
      <c r="BC17">
        <v>0.5</v>
      </c>
      <c r="BD17" t="s">
        <v>355</v>
      </c>
      <c r="BE17">
        <v>2</v>
      </c>
      <c r="BF17" t="b">
        <v>0</v>
      </c>
      <c r="BG17">
        <v>1678483562.75</v>
      </c>
      <c r="BH17">
        <v>420.2241</v>
      </c>
      <c r="BI17">
        <v>419.8397</v>
      </c>
      <c r="BJ17">
        <v>30.75576</v>
      </c>
      <c r="BK17">
        <v>30.79386</v>
      </c>
      <c r="BL17">
        <v>419.8301</v>
      </c>
      <c r="BM17">
        <v>30.36795</v>
      </c>
      <c r="BN17">
        <v>500.3786</v>
      </c>
      <c r="BO17">
        <v>90.04756</v>
      </c>
      <c r="BP17">
        <v>0.10000494</v>
      </c>
      <c r="BQ17">
        <v>27.77204</v>
      </c>
      <c r="BR17">
        <v>27.33224</v>
      </c>
      <c r="BS17">
        <v>999.9</v>
      </c>
      <c r="BT17">
        <v>0</v>
      </c>
      <c r="BU17">
        <v>0</v>
      </c>
      <c r="BV17">
        <v>9992.38</v>
      </c>
      <c r="BW17">
        <v>0</v>
      </c>
      <c r="BX17">
        <v>0.222567</v>
      </c>
      <c r="BY17">
        <v>0.3843872</v>
      </c>
      <c r="BZ17">
        <v>433.5584</v>
      </c>
      <c r="CA17">
        <v>433.1789</v>
      </c>
      <c r="CB17">
        <v>-0.0380989</v>
      </c>
      <c r="CC17">
        <v>419.8397</v>
      </c>
      <c r="CD17">
        <v>30.79386</v>
      </c>
      <c r="CE17">
        <v>2.769482</v>
      </c>
      <c r="CF17">
        <v>2.77291</v>
      </c>
      <c r="CG17">
        <v>22.7033</v>
      </c>
      <c r="CH17">
        <v>22.72371</v>
      </c>
      <c r="CI17">
        <v>0</v>
      </c>
      <c r="CJ17">
        <v>0</v>
      </c>
      <c r="CK17">
        <v>0</v>
      </c>
      <c r="CL17">
        <v>0</v>
      </c>
      <c r="CM17">
        <v>-1.2</v>
      </c>
      <c r="CN17">
        <v>0</v>
      </c>
      <c r="CO17">
        <v>-9.44</v>
      </c>
      <c r="CP17">
        <v>-1.69</v>
      </c>
      <c r="CQ17">
        <v>38.25</v>
      </c>
      <c r="CR17">
        <v>43.2624</v>
      </c>
      <c r="CS17">
        <v>40.937</v>
      </c>
      <c r="CT17">
        <v>42.062</v>
      </c>
      <c r="CU17">
        <v>39.187</v>
      </c>
      <c r="CV17">
        <v>0</v>
      </c>
      <c r="CW17">
        <v>0</v>
      </c>
      <c r="CX17">
        <v>0</v>
      </c>
      <c r="CY17">
        <v>1678483574.7</v>
      </c>
      <c r="CZ17">
        <v>0</v>
      </c>
      <c r="DA17">
        <v>0</v>
      </c>
      <c r="DB17" t="s">
        <v>356</v>
      </c>
      <c r="DC17">
        <v>1678311632</v>
      </c>
      <c r="DD17">
        <v>1678311637</v>
      </c>
      <c r="DE17">
        <v>0</v>
      </c>
      <c r="DF17">
        <v>0.412</v>
      </c>
      <c r="DG17">
        <v>0.049</v>
      </c>
      <c r="DH17">
        <v>0.78</v>
      </c>
      <c r="DI17">
        <v>0.502</v>
      </c>
      <c r="DJ17">
        <v>420</v>
      </c>
      <c r="DK17">
        <v>30</v>
      </c>
      <c r="DL17">
        <v>0.45</v>
      </c>
      <c r="DM17">
        <v>0.21</v>
      </c>
      <c r="DN17">
        <v>0.4374084</v>
      </c>
      <c r="DO17">
        <v>-0.346122168855534</v>
      </c>
      <c r="DP17">
        <v>0.0514677610066729</v>
      </c>
      <c r="DQ17">
        <v>0</v>
      </c>
      <c r="DR17">
        <v>-0.0725173125</v>
      </c>
      <c r="DS17">
        <v>0.291763631144466</v>
      </c>
      <c r="DT17">
        <v>0.0281779513014448</v>
      </c>
      <c r="DU17">
        <v>0</v>
      </c>
      <c r="DV17">
        <v>0</v>
      </c>
      <c r="DW17">
        <v>2</v>
      </c>
      <c r="DX17" t="s">
        <v>357</v>
      </c>
      <c r="DY17">
        <v>2.84118</v>
      </c>
      <c r="DZ17">
        <v>2.71025</v>
      </c>
      <c r="EA17">
        <v>0.090478</v>
      </c>
      <c r="EB17">
        <v>0.09042</v>
      </c>
      <c r="EC17">
        <v>0.120867</v>
      </c>
      <c r="ED17">
        <v>0.120512</v>
      </c>
      <c r="EE17">
        <v>25596.2</v>
      </c>
      <c r="EF17">
        <v>22190.8</v>
      </c>
      <c r="EG17">
        <v>25192</v>
      </c>
      <c r="EH17">
        <v>23767.5</v>
      </c>
      <c r="EI17">
        <v>37828.8</v>
      </c>
      <c r="EJ17">
        <v>34598.9</v>
      </c>
      <c r="EK17">
        <v>45588.5</v>
      </c>
      <c r="EL17">
        <v>42401.1</v>
      </c>
      <c r="EM17">
        <v>1.73105</v>
      </c>
      <c r="EN17">
        <v>1.83288</v>
      </c>
      <c r="EO17">
        <v>0.0187382</v>
      </c>
      <c r="EP17">
        <v>0</v>
      </c>
      <c r="EQ17">
        <v>27.0205</v>
      </c>
      <c r="ER17">
        <v>999.9</v>
      </c>
      <c r="ES17">
        <v>53.76</v>
      </c>
      <c r="ET17">
        <v>33.405</v>
      </c>
      <c r="EU17">
        <v>30.8531</v>
      </c>
      <c r="EV17">
        <v>54.3007</v>
      </c>
      <c r="EW17">
        <v>43.0729</v>
      </c>
      <c r="EX17">
        <v>1</v>
      </c>
      <c r="EY17">
        <v>0.158864</v>
      </c>
      <c r="EZ17">
        <v>-0.041555</v>
      </c>
      <c r="FA17">
        <v>20.2443</v>
      </c>
      <c r="FB17">
        <v>5.23376</v>
      </c>
      <c r="FC17">
        <v>11.992</v>
      </c>
      <c r="FD17">
        <v>4.95575</v>
      </c>
      <c r="FE17">
        <v>3.304</v>
      </c>
      <c r="FF17">
        <v>9999</v>
      </c>
      <c r="FG17">
        <v>9999</v>
      </c>
      <c r="FH17">
        <v>9999</v>
      </c>
      <c r="FI17">
        <v>999.9</v>
      </c>
      <c r="FJ17">
        <v>1.86873</v>
      </c>
      <c r="FK17">
        <v>1.86447</v>
      </c>
      <c r="FL17">
        <v>1.87196</v>
      </c>
      <c r="FM17">
        <v>1.86296</v>
      </c>
      <c r="FN17">
        <v>1.86234</v>
      </c>
      <c r="FO17">
        <v>1.86874</v>
      </c>
      <c r="FP17">
        <v>1.85883</v>
      </c>
      <c r="FQ17">
        <v>1.86521</v>
      </c>
      <c r="FR17">
        <v>5</v>
      </c>
      <c r="FS17">
        <v>0</v>
      </c>
      <c r="FT17">
        <v>0</v>
      </c>
      <c r="FU17">
        <v>0</v>
      </c>
      <c r="FV17" t="s">
        <v>358</v>
      </c>
      <c r="FW17" t="s">
        <v>359</v>
      </c>
      <c r="FX17" t="s">
        <v>360</v>
      </c>
      <c r="FY17" t="s">
        <v>360</v>
      </c>
      <c r="FZ17" t="s">
        <v>360</v>
      </c>
      <c r="GA17" t="s">
        <v>360</v>
      </c>
      <c r="GB17">
        <v>0</v>
      </c>
      <c r="GC17">
        <v>100</v>
      </c>
      <c r="GD17">
        <v>100</v>
      </c>
      <c r="GE17">
        <v>0.394</v>
      </c>
      <c r="GF17">
        <v>0.3878</v>
      </c>
      <c r="GG17">
        <v>0.194837266885601</v>
      </c>
      <c r="GH17">
        <v>0.000627187234394091</v>
      </c>
      <c r="GI17">
        <v>-4.01537248521887e-07</v>
      </c>
      <c r="GJ17">
        <v>9.27123944784829e-11</v>
      </c>
      <c r="GK17">
        <v>0.387814043947855</v>
      </c>
      <c r="GL17">
        <v>0</v>
      </c>
      <c r="GM17">
        <v>0</v>
      </c>
      <c r="GN17">
        <v>0</v>
      </c>
      <c r="GO17">
        <v>1</v>
      </c>
      <c r="GP17">
        <v>1476</v>
      </c>
      <c r="GQ17">
        <v>2</v>
      </c>
      <c r="GR17">
        <v>27</v>
      </c>
      <c r="GS17">
        <v>2865.6</v>
      </c>
      <c r="GT17">
        <v>2865.5</v>
      </c>
      <c r="GU17">
        <v>1.05957</v>
      </c>
      <c r="GV17">
        <v>2.37671</v>
      </c>
      <c r="GW17">
        <v>1.44775</v>
      </c>
      <c r="GX17">
        <v>2.2998</v>
      </c>
      <c r="GY17">
        <v>1.44409</v>
      </c>
      <c r="GZ17">
        <v>2.50366</v>
      </c>
      <c r="HA17">
        <v>40.451</v>
      </c>
      <c r="HB17">
        <v>24.1663</v>
      </c>
      <c r="HC17">
        <v>18</v>
      </c>
      <c r="HD17">
        <v>411.818</v>
      </c>
      <c r="HE17">
        <v>459.32</v>
      </c>
      <c r="HF17">
        <v>26.8936</v>
      </c>
      <c r="HG17">
        <v>29.6885</v>
      </c>
      <c r="HH17">
        <v>29.9996</v>
      </c>
      <c r="HI17">
        <v>29.4636</v>
      </c>
      <c r="HJ17">
        <v>29.4553</v>
      </c>
      <c r="HK17">
        <v>21.2593</v>
      </c>
      <c r="HL17">
        <v>0</v>
      </c>
      <c r="HM17">
        <v>100</v>
      </c>
      <c r="HN17">
        <v>26.936</v>
      </c>
      <c r="HO17">
        <v>419.819</v>
      </c>
      <c r="HP17">
        <v>39.0868</v>
      </c>
      <c r="HQ17">
        <v>96.4514</v>
      </c>
      <c r="HR17">
        <v>99.6849</v>
      </c>
    </row>
    <row r="18" spans="1:226">
      <c r="A18">
        <v>2</v>
      </c>
      <c r="B18">
        <v>1678483570.5</v>
      </c>
      <c r="C18">
        <v>5</v>
      </c>
      <c r="D18" t="s">
        <v>361</v>
      </c>
      <c r="E18" t="s">
        <v>362</v>
      </c>
      <c r="F18">
        <v>5</v>
      </c>
      <c r="G18" t="s">
        <v>353</v>
      </c>
      <c r="H18" t="s">
        <v>354</v>
      </c>
      <c r="I18">
        <v>1678483568</v>
      </c>
      <c r="J18">
        <f>(K18)/1000</f>
        <v>0</v>
      </c>
      <c r="K18">
        <f>IF(BF18, AN18, AH18)</f>
        <v>0</v>
      </c>
      <c r="L18">
        <f>IF(BF18, AI18, AG18)</f>
        <v>0</v>
      </c>
      <c r="M18">
        <f>BH18 - IF(AU18&gt;1, L18*BB18*100.0/(AW18*BV18), 0)</f>
        <v>0</v>
      </c>
      <c r="N18">
        <f>((T18-J18/2)*M18-L18)/(T18+J18/2)</f>
        <v>0</v>
      </c>
      <c r="O18">
        <f>N18*(BO18+BP18)/1000.0</f>
        <v>0</v>
      </c>
      <c r="P18">
        <f>(BH18 - IF(AU18&gt;1, L18*BB18*100.0/(AW18*BV18), 0))*(BO18+BP18)/1000.0</f>
        <v>0</v>
      </c>
      <c r="Q18">
        <f>2.0/((1/S18-1/R18)+SIGN(S18)*SQRT((1/S18-1/R18)*(1/S18-1/R18) + 4*BC18/((BC18+1)*(BC18+1))*(2*1/S18*1/R18-1/R18*1/R18)))</f>
        <v>0</v>
      </c>
      <c r="R18">
        <f>IF(LEFT(BD18,1)&lt;&gt;"0",IF(LEFT(BD18,1)="1",3.0,BE18),$D$5+$E$5*(BV18*BO18/($K$5*1000))+$F$5*(BV18*BO18/($K$5*1000))*MAX(MIN(BB18,$J$5),$I$5)*MAX(MIN(BB18,$J$5),$I$5)+$G$5*MAX(MIN(BB18,$J$5),$I$5)*(BV18*BO18/($K$5*1000))+$H$5*(BV18*BO18/($K$5*1000))*(BV18*BO18/($K$5*1000)))</f>
        <v>0</v>
      </c>
      <c r="S18">
        <f>J18*(1000-(1000*0.61365*exp(17.502*W18/(240.97+W18))/(BO18+BP18)+BJ18)/2)/(1000*0.61365*exp(17.502*W18/(240.97+W18))/(BO18+BP18)-BJ18)</f>
        <v>0</v>
      </c>
      <c r="T18">
        <f>1/((BC18+1)/(Q18/1.6)+1/(R18/1.37)) + BC18/((BC18+1)/(Q18/1.6) + BC18/(R18/1.37))</f>
        <v>0</v>
      </c>
      <c r="U18">
        <f>(AX18*BA18)</f>
        <v>0</v>
      </c>
      <c r="V18">
        <f>(BQ18+(U18+2*0.95*5.67E-8*(((BQ18+$B$7)+273)^4-(BQ18+273)^4)-44100*J18)/(1.84*29.3*R18+8*0.95*5.67E-8*(BQ18+273)^3))</f>
        <v>0</v>
      </c>
      <c r="W18">
        <f>($C$7*BR18+$D$7*BS18+$E$7*V18)</f>
        <v>0</v>
      </c>
      <c r="X18">
        <f>0.61365*exp(17.502*W18/(240.97+W18))</f>
        <v>0</v>
      </c>
      <c r="Y18">
        <f>(Z18/AA18*100)</f>
        <v>0</v>
      </c>
      <c r="Z18">
        <f>BJ18*(BO18+BP18)/1000</f>
        <v>0</v>
      </c>
      <c r="AA18">
        <f>0.61365*exp(17.502*BQ18/(240.97+BQ18))</f>
        <v>0</v>
      </c>
      <c r="AB18">
        <f>(X18-BJ18*(BO18+BP18)/1000)</f>
        <v>0</v>
      </c>
      <c r="AC18">
        <f>(-J18*44100)</f>
        <v>0</v>
      </c>
      <c r="AD18">
        <f>2*29.3*R18*0.92*(BQ18-W18)</f>
        <v>0</v>
      </c>
      <c r="AE18">
        <f>2*0.95*5.67E-8*(((BQ18+$B$7)+273)^4-(W18+273)^4)</f>
        <v>0</v>
      </c>
      <c r="AF18">
        <f>U18+AE18+AC18+AD18</f>
        <v>0</v>
      </c>
      <c r="AG18">
        <f>BN18*AU18*(BI18-BH18*(1000-AU18*BK18)/(1000-AU18*BJ18))/(100*BB18)</f>
        <v>0</v>
      </c>
      <c r="AH18">
        <f>1000*BN18*AU18*(BJ18-BK18)/(100*BB18*(1000-AU18*BJ18))</f>
        <v>0</v>
      </c>
      <c r="AI18">
        <f>(AJ18 - AK18 - BO18*1E3/(8.314*(BQ18+273.15)) * AM18/BN18 * AL18) * BN18/(100*BB18) * (1000 - BK18)/1000</f>
        <v>0</v>
      </c>
      <c r="AJ18">
        <v>433.160584802551</v>
      </c>
      <c r="AK18">
        <v>433.525775757576</v>
      </c>
      <c r="AL18">
        <v>-0.00286153285956038</v>
      </c>
      <c r="AM18">
        <v>67.0996269493433</v>
      </c>
      <c r="AN18">
        <f>(AP18 - AO18 + BO18*1E3/(8.314*(BQ18+273.15)) * AR18/BN18 * AQ18) * BN18/(100*BB18) * 1000/(1000 - AP18)</f>
        <v>0</v>
      </c>
      <c r="AO18">
        <v>30.7930275114761</v>
      </c>
      <c r="AP18">
        <v>30.7784109090909</v>
      </c>
      <c r="AQ18">
        <v>0.000636274858412187</v>
      </c>
      <c r="AR18">
        <v>115.199567111425</v>
      </c>
      <c r="AS18">
        <v>15</v>
      </c>
      <c r="AT18">
        <v>3</v>
      </c>
      <c r="AU18">
        <f>IF(AS18*$H$13&gt;=AW18,1.0,(AW18/(AW18-AS18*$H$13)))</f>
        <v>0</v>
      </c>
      <c r="AV18">
        <f>(AU18-1)*100</f>
        <v>0</v>
      </c>
      <c r="AW18">
        <f>MAX(0,($B$13+$C$13*BV18)/(1+$D$13*BV18)*BO18/(BQ18+273)*$E$13)</f>
        <v>0</v>
      </c>
      <c r="AX18">
        <f>$B$11*BW18+$C$11*BX18+$F$11*CI18*(1-CL18)</f>
        <v>0</v>
      </c>
      <c r="AY18">
        <f>AX18*AZ18</f>
        <v>0</v>
      </c>
      <c r="AZ18">
        <f>($B$11*$D$9+$C$11*$D$9+$F$11*((CV18+CN18)/MAX(CV18+CN18+CW18, 0.1)*$I$9+CW18/MAX(CV18+CN18+CW18, 0.1)*$J$9))/($B$11+$C$11+$F$11)</f>
        <v>0</v>
      </c>
      <c r="BA18">
        <f>($B$11*$K$9+$C$11*$K$9+$F$11*((CV18+CN18)/MAX(CV18+CN18+CW18, 0.1)*$P$9+CW18/MAX(CV18+CN18+CW18, 0.1)*$Q$9))/($B$11+$C$11+$F$11)</f>
        <v>0</v>
      </c>
      <c r="BB18">
        <v>2.18</v>
      </c>
      <c r="BC18">
        <v>0.5</v>
      </c>
      <c r="BD18" t="s">
        <v>355</v>
      </c>
      <c r="BE18">
        <v>2</v>
      </c>
      <c r="BF18" t="b">
        <v>0</v>
      </c>
      <c r="BG18">
        <v>1678483568</v>
      </c>
      <c r="BH18">
        <v>420.232444444444</v>
      </c>
      <c r="BI18">
        <v>419.821666666667</v>
      </c>
      <c r="BJ18">
        <v>30.7740444444444</v>
      </c>
      <c r="BK18">
        <v>30.7927444444444</v>
      </c>
      <c r="BL18">
        <v>419.838222222222</v>
      </c>
      <c r="BM18">
        <v>30.3862333333333</v>
      </c>
      <c r="BN18">
        <v>500.366111111111</v>
      </c>
      <c r="BO18">
        <v>90.0467666666667</v>
      </c>
      <c r="BP18">
        <v>0.0999628555555556</v>
      </c>
      <c r="BQ18">
        <v>27.7836111111111</v>
      </c>
      <c r="BR18">
        <v>27.3373222222222</v>
      </c>
      <c r="BS18">
        <v>999.9</v>
      </c>
      <c r="BT18">
        <v>0</v>
      </c>
      <c r="BU18">
        <v>0</v>
      </c>
      <c r="BV18">
        <v>9994.72777777778</v>
      </c>
      <c r="BW18">
        <v>0</v>
      </c>
      <c r="BX18">
        <v>0.222567</v>
      </c>
      <c r="BY18">
        <v>0.410614111111111</v>
      </c>
      <c r="BZ18">
        <v>433.575222222222</v>
      </c>
      <c r="CA18">
        <v>433.159888888889</v>
      </c>
      <c r="CB18">
        <v>-0.0187191444444444</v>
      </c>
      <c r="CC18">
        <v>419.821666666667</v>
      </c>
      <c r="CD18">
        <v>30.7927444444444</v>
      </c>
      <c r="CE18">
        <v>2.77110333333333</v>
      </c>
      <c r="CF18">
        <v>2.77279</v>
      </c>
      <c r="CG18">
        <v>22.7129555555556</v>
      </c>
      <c r="CH18">
        <v>22.7229777777778</v>
      </c>
      <c r="CI18">
        <v>0</v>
      </c>
      <c r="CJ18">
        <v>0</v>
      </c>
      <c r="CK18">
        <v>0</v>
      </c>
      <c r="CL18">
        <v>0</v>
      </c>
      <c r="CM18">
        <v>-0.344444444444444</v>
      </c>
      <c r="CN18">
        <v>0</v>
      </c>
      <c r="CO18">
        <v>-11.6777777777778</v>
      </c>
      <c r="CP18">
        <v>-2.51111111111111</v>
      </c>
      <c r="CQ18">
        <v>38.243</v>
      </c>
      <c r="CR18">
        <v>43.25</v>
      </c>
      <c r="CS18">
        <v>40.8887777777778</v>
      </c>
      <c r="CT18">
        <v>42.062</v>
      </c>
      <c r="CU18">
        <v>39.125</v>
      </c>
      <c r="CV18">
        <v>0</v>
      </c>
      <c r="CW18">
        <v>0</v>
      </c>
      <c r="CX18">
        <v>0</v>
      </c>
      <c r="CY18">
        <v>1678483579.5</v>
      </c>
      <c r="CZ18">
        <v>0</v>
      </c>
      <c r="DA18">
        <v>0</v>
      </c>
      <c r="DB18" t="s">
        <v>356</v>
      </c>
      <c r="DC18">
        <v>1678311632</v>
      </c>
      <c r="DD18">
        <v>1678311637</v>
      </c>
      <c r="DE18">
        <v>0</v>
      </c>
      <c r="DF18">
        <v>0.412</v>
      </c>
      <c r="DG18">
        <v>0.049</v>
      </c>
      <c r="DH18">
        <v>0.78</v>
      </c>
      <c r="DI18">
        <v>0.502</v>
      </c>
      <c r="DJ18">
        <v>420</v>
      </c>
      <c r="DK18">
        <v>30</v>
      </c>
      <c r="DL18">
        <v>0.45</v>
      </c>
      <c r="DM18">
        <v>0.21</v>
      </c>
      <c r="DN18">
        <v>0.424491292682927</v>
      </c>
      <c r="DO18">
        <v>-0.209138571428572</v>
      </c>
      <c r="DP18">
        <v>0.0469365403077461</v>
      </c>
      <c r="DQ18">
        <v>0</v>
      </c>
      <c r="DR18">
        <v>-0.0528396121951219</v>
      </c>
      <c r="DS18">
        <v>0.256376491986063</v>
      </c>
      <c r="DT18">
        <v>0.0253499758164526</v>
      </c>
      <c r="DU18">
        <v>0</v>
      </c>
      <c r="DV18">
        <v>0</v>
      </c>
      <c r="DW18">
        <v>2</v>
      </c>
      <c r="DX18" t="s">
        <v>357</v>
      </c>
      <c r="DY18">
        <v>2.8409</v>
      </c>
      <c r="DZ18">
        <v>2.71012</v>
      </c>
      <c r="EA18">
        <v>0.0904653</v>
      </c>
      <c r="EB18">
        <v>0.0904259</v>
      </c>
      <c r="EC18">
        <v>0.1209</v>
      </c>
      <c r="ED18">
        <v>0.120505</v>
      </c>
      <c r="EE18">
        <v>25596.7</v>
      </c>
      <c r="EF18">
        <v>22190.9</v>
      </c>
      <c r="EG18">
        <v>25192.1</v>
      </c>
      <c r="EH18">
        <v>23767.7</v>
      </c>
      <c r="EI18">
        <v>37827.5</v>
      </c>
      <c r="EJ18">
        <v>34599.5</v>
      </c>
      <c r="EK18">
        <v>45588.6</v>
      </c>
      <c r="EL18">
        <v>42401.6</v>
      </c>
      <c r="EM18">
        <v>1.73102</v>
      </c>
      <c r="EN18">
        <v>1.8332</v>
      </c>
      <c r="EO18">
        <v>0.0213608</v>
      </c>
      <c r="EP18">
        <v>0</v>
      </c>
      <c r="EQ18">
        <v>27.001</v>
      </c>
      <c r="ER18">
        <v>999.9</v>
      </c>
      <c r="ES18">
        <v>53.736</v>
      </c>
      <c r="ET18">
        <v>33.405</v>
      </c>
      <c r="EU18">
        <v>30.8418</v>
      </c>
      <c r="EV18">
        <v>54.0407</v>
      </c>
      <c r="EW18">
        <v>44.4231</v>
      </c>
      <c r="EX18">
        <v>1</v>
      </c>
      <c r="EY18">
        <v>0.158204</v>
      </c>
      <c r="EZ18">
        <v>-0.131664</v>
      </c>
      <c r="FA18">
        <v>20.2442</v>
      </c>
      <c r="FB18">
        <v>5.23346</v>
      </c>
      <c r="FC18">
        <v>11.992</v>
      </c>
      <c r="FD18">
        <v>4.9557</v>
      </c>
      <c r="FE18">
        <v>3.304</v>
      </c>
      <c r="FF18">
        <v>9999</v>
      </c>
      <c r="FG18">
        <v>9999</v>
      </c>
      <c r="FH18">
        <v>9999</v>
      </c>
      <c r="FI18">
        <v>999.9</v>
      </c>
      <c r="FJ18">
        <v>1.86874</v>
      </c>
      <c r="FK18">
        <v>1.86447</v>
      </c>
      <c r="FL18">
        <v>1.872</v>
      </c>
      <c r="FM18">
        <v>1.86296</v>
      </c>
      <c r="FN18">
        <v>1.86234</v>
      </c>
      <c r="FO18">
        <v>1.86874</v>
      </c>
      <c r="FP18">
        <v>1.85886</v>
      </c>
      <c r="FQ18">
        <v>1.86523</v>
      </c>
      <c r="FR18">
        <v>5</v>
      </c>
      <c r="FS18">
        <v>0</v>
      </c>
      <c r="FT18">
        <v>0</v>
      </c>
      <c r="FU18">
        <v>0</v>
      </c>
      <c r="FV18" t="s">
        <v>358</v>
      </c>
      <c r="FW18" t="s">
        <v>359</v>
      </c>
      <c r="FX18" t="s">
        <v>360</v>
      </c>
      <c r="FY18" t="s">
        <v>360</v>
      </c>
      <c r="FZ18" t="s">
        <v>360</v>
      </c>
      <c r="GA18" t="s">
        <v>360</v>
      </c>
      <c r="GB18">
        <v>0</v>
      </c>
      <c r="GC18">
        <v>100</v>
      </c>
      <c r="GD18">
        <v>100</v>
      </c>
      <c r="GE18">
        <v>0.394</v>
      </c>
      <c r="GF18">
        <v>0.3878</v>
      </c>
      <c r="GG18">
        <v>0.194837266885601</v>
      </c>
      <c r="GH18">
        <v>0.000627187234394091</v>
      </c>
      <c r="GI18">
        <v>-4.01537248521887e-07</v>
      </c>
      <c r="GJ18">
        <v>9.27123944784829e-11</v>
      </c>
      <c r="GK18">
        <v>0.387814043947855</v>
      </c>
      <c r="GL18">
        <v>0</v>
      </c>
      <c r="GM18">
        <v>0</v>
      </c>
      <c r="GN18">
        <v>0</v>
      </c>
      <c r="GO18">
        <v>1</v>
      </c>
      <c r="GP18">
        <v>1476</v>
      </c>
      <c r="GQ18">
        <v>2</v>
      </c>
      <c r="GR18">
        <v>27</v>
      </c>
      <c r="GS18">
        <v>2865.6</v>
      </c>
      <c r="GT18">
        <v>2865.6</v>
      </c>
      <c r="GU18">
        <v>1.05957</v>
      </c>
      <c r="GV18">
        <v>2.40967</v>
      </c>
      <c r="GW18">
        <v>1.44775</v>
      </c>
      <c r="GX18">
        <v>2.2998</v>
      </c>
      <c r="GY18">
        <v>1.44409</v>
      </c>
      <c r="GZ18">
        <v>2.26685</v>
      </c>
      <c r="HA18">
        <v>40.451</v>
      </c>
      <c r="HB18">
        <v>24.1575</v>
      </c>
      <c r="HC18">
        <v>18</v>
      </c>
      <c r="HD18">
        <v>411.788</v>
      </c>
      <c r="HE18">
        <v>459.501</v>
      </c>
      <c r="HF18">
        <v>27.0112</v>
      </c>
      <c r="HG18">
        <v>29.6802</v>
      </c>
      <c r="HH18">
        <v>29.9996</v>
      </c>
      <c r="HI18">
        <v>29.4611</v>
      </c>
      <c r="HJ18">
        <v>29.4521</v>
      </c>
      <c r="HK18">
        <v>21.2572</v>
      </c>
      <c r="HL18">
        <v>0</v>
      </c>
      <c r="HM18">
        <v>100</v>
      </c>
      <c r="HN18">
        <v>27.0557</v>
      </c>
      <c r="HO18">
        <v>419.819</v>
      </c>
      <c r="HP18">
        <v>39.0868</v>
      </c>
      <c r="HQ18">
        <v>96.4518</v>
      </c>
      <c r="HR18">
        <v>99.6859</v>
      </c>
    </row>
    <row r="19" spans="1:226">
      <c r="A19">
        <v>3</v>
      </c>
      <c r="B19">
        <v>1678483575.5</v>
      </c>
      <c r="C19">
        <v>10</v>
      </c>
      <c r="D19" t="s">
        <v>363</v>
      </c>
      <c r="E19" t="s">
        <v>364</v>
      </c>
      <c r="F19">
        <v>5</v>
      </c>
      <c r="G19" t="s">
        <v>353</v>
      </c>
      <c r="H19" t="s">
        <v>354</v>
      </c>
      <c r="I19">
        <v>1678483572.7</v>
      </c>
      <c r="J19">
        <f>(K19)/1000</f>
        <v>0</v>
      </c>
      <c r="K19">
        <f>IF(BF19, AN19, AH19)</f>
        <v>0</v>
      </c>
      <c r="L19">
        <f>IF(BF19, AI19, AG19)</f>
        <v>0</v>
      </c>
      <c r="M19">
        <f>BH19 - IF(AU19&gt;1, L19*BB19*100.0/(AW19*BV19), 0)</f>
        <v>0</v>
      </c>
      <c r="N19">
        <f>((T19-J19/2)*M19-L19)/(T19+J19/2)</f>
        <v>0</v>
      </c>
      <c r="O19">
        <f>N19*(BO19+BP19)/1000.0</f>
        <v>0</v>
      </c>
      <c r="P19">
        <f>(BH19 - IF(AU19&gt;1, L19*BB19*100.0/(AW19*BV19), 0))*(BO19+BP19)/1000.0</f>
        <v>0</v>
      </c>
      <c r="Q19">
        <f>2.0/((1/S19-1/R19)+SIGN(S19)*SQRT((1/S19-1/R19)*(1/S19-1/R19) + 4*BC19/((BC19+1)*(BC19+1))*(2*1/S19*1/R19-1/R19*1/R19)))</f>
        <v>0</v>
      </c>
      <c r="R19">
        <f>IF(LEFT(BD19,1)&lt;&gt;"0",IF(LEFT(BD19,1)="1",3.0,BE19),$D$5+$E$5*(BV19*BO19/($K$5*1000))+$F$5*(BV19*BO19/($K$5*1000))*MAX(MIN(BB19,$J$5),$I$5)*MAX(MIN(BB19,$J$5),$I$5)+$G$5*MAX(MIN(BB19,$J$5),$I$5)*(BV19*BO19/($K$5*1000))+$H$5*(BV19*BO19/($K$5*1000))*(BV19*BO19/($K$5*1000)))</f>
        <v>0</v>
      </c>
      <c r="S19">
        <f>J19*(1000-(1000*0.61365*exp(17.502*W19/(240.97+W19))/(BO19+BP19)+BJ19)/2)/(1000*0.61365*exp(17.502*W19/(240.97+W19))/(BO19+BP19)-BJ19)</f>
        <v>0</v>
      </c>
      <c r="T19">
        <f>1/((BC19+1)/(Q19/1.6)+1/(R19/1.37)) + BC19/((BC19+1)/(Q19/1.6) + BC19/(R19/1.37))</f>
        <v>0</v>
      </c>
      <c r="U19">
        <f>(AX19*BA19)</f>
        <v>0</v>
      </c>
      <c r="V19">
        <f>(BQ19+(U19+2*0.95*5.67E-8*(((BQ19+$B$7)+273)^4-(BQ19+273)^4)-44100*J19)/(1.84*29.3*R19+8*0.95*5.67E-8*(BQ19+273)^3))</f>
        <v>0</v>
      </c>
      <c r="W19">
        <f>($C$7*BR19+$D$7*BS19+$E$7*V19)</f>
        <v>0</v>
      </c>
      <c r="X19">
        <f>0.61365*exp(17.502*W19/(240.97+W19))</f>
        <v>0</v>
      </c>
      <c r="Y19">
        <f>(Z19/AA19*100)</f>
        <v>0</v>
      </c>
      <c r="Z19">
        <f>BJ19*(BO19+BP19)/1000</f>
        <v>0</v>
      </c>
      <c r="AA19">
        <f>0.61365*exp(17.502*BQ19/(240.97+BQ19))</f>
        <v>0</v>
      </c>
      <c r="AB19">
        <f>(X19-BJ19*(BO19+BP19)/1000)</f>
        <v>0</v>
      </c>
      <c r="AC19">
        <f>(-J19*44100)</f>
        <v>0</v>
      </c>
      <c r="AD19">
        <f>2*29.3*R19*0.92*(BQ19-W19)</f>
        <v>0</v>
      </c>
      <c r="AE19">
        <f>2*0.95*5.67E-8*(((BQ19+$B$7)+273)^4-(W19+273)^4)</f>
        <v>0</v>
      </c>
      <c r="AF19">
        <f>U19+AE19+AC19+AD19</f>
        <v>0</v>
      </c>
      <c r="AG19">
        <f>BN19*AU19*(BI19-BH19*(1000-AU19*BK19)/(1000-AU19*BJ19))/(100*BB19)</f>
        <v>0</v>
      </c>
      <c r="AH19">
        <f>1000*BN19*AU19*(BJ19-BK19)/(100*BB19*(1000-AU19*BJ19))</f>
        <v>0</v>
      </c>
      <c r="AI19">
        <f>(AJ19 - AK19 - BO19*1E3/(8.314*(BQ19+273.15)) * AM19/BN19 * AL19) * BN19/(100*BB19) * (1000 - BK19)/1000</f>
        <v>0</v>
      </c>
      <c r="AJ19">
        <v>433.216086710072</v>
      </c>
      <c r="AK19">
        <v>433.544963636363</v>
      </c>
      <c r="AL19">
        <v>0.000290797126101855</v>
      </c>
      <c r="AM19">
        <v>67.0996269493433</v>
      </c>
      <c r="AN19">
        <f>(AP19 - AO19 + BO19*1E3/(8.314*(BQ19+273.15)) * AR19/BN19 * AQ19) * BN19/(100*BB19) * 1000/(1000 - AP19)</f>
        <v>0</v>
      </c>
      <c r="AO19">
        <v>30.789888859594</v>
      </c>
      <c r="AP19">
        <v>30.7868509090909</v>
      </c>
      <c r="AQ19">
        <v>9.12337056357909e-05</v>
      </c>
      <c r="AR19">
        <v>115.199567111425</v>
      </c>
      <c r="AS19">
        <v>15</v>
      </c>
      <c r="AT19">
        <v>3</v>
      </c>
      <c r="AU19">
        <f>IF(AS19*$H$13&gt;=AW19,1.0,(AW19/(AW19-AS19*$H$13)))</f>
        <v>0</v>
      </c>
      <c r="AV19">
        <f>(AU19-1)*100</f>
        <v>0</v>
      </c>
      <c r="AW19">
        <f>MAX(0,($B$13+$C$13*BV19)/(1+$D$13*BV19)*BO19/(BQ19+273)*$E$13)</f>
        <v>0</v>
      </c>
      <c r="AX19">
        <f>$B$11*BW19+$C$11*BX19+$F$11*CI19*(1-CL19)</f>
        <v>0</v>
      </c>
      <c r="AY19">
        <f>AX19*AZ19</f>
        <v>0</v>
      </c>
      <c r="AZ19">
        <f>($B$11*$D$9+$C$11*$D$9+$F$11*((CV19+CN19)/MAX(CV19+CN19+CW19, 0.1)*$I$9+CW19/MAX(CV19+CN19+CW19, 0.1)*$J$9))/($B$11+$C$11+$F$11)</f>
        <v>0</v>
      </c>
      <c r="BA19">
        <f>($B$11*$K$9+$C$11*$K$9+$F$11*((CV19+CN19)/MAX(CV19+CN19+CW19, 0.1)*$P$9+CW19/MAX(CV19+CN19+CW19, 0.1)*$Q$9))/($B$11+$C$11+$F$11)</f>
        <v>0</v>
      </c>
      <c r="BB19">
        <v>2.18</v>
      </c>
      <c r="BC19">
        <v>0.5</v>
      </c>
      <c r="BD19" t="s">
        <v>355</v>
      </c>
      <c r="BE19">
        <v>2</v>
      </c>
      <c r="BF19" t="b">
        <v>0</v>
      </c>
      <c r="BG19">
        <v>1678483572.7</v>
      </c>
      <c r="BH19">
        <v>420.2023</v>
      </c>
      <c r="BI19">
        <v>419.8682</v>
      </c>
      <c r="BJ19">
        <v>30.78204</v>
      </c>
      <c r="BK19">
        <v>30.7897</v>
      </c>
      <c r="BL19">
        <v>419.8081</v>
      </c>
      <c r="BM19">
        <v>30.39422</v>
      </c>
      <c r="BN19">
        <v>500.3501</v>
      </c>
      <c r="BO19">
        <v>90.04589</v>
      </c>
      <c r="BP19">
        <v>0.09987615</v>
      </c>
      <c r="BQ19">
        <v>27.79383</v>
      </c>
      <c r="BR19">
        <v>27.3565</v>
      </c>
      <c r="BS19">
        <v>999.9</v>
      </c>
      <c r="BT19">
        <v>0</v>
      </c>
      <c r="BU19">
        <v>0</v>
      </c>
      <c r="BV19">
        <v>10018.235</v>
      </c>
      <c r="BW19">
        <v>0</v>
      </c>
      <c r="BX19">
        <v>0.222567</v>
      </c>
      <c r="BY19">
        <v>0.3341064</v>
      </c>
      <c r="BZ19">
        <v>433.5478</v>
      </c>
      <c r="CA19">
        <v>433.2065</v>
      </c>
      <c r="CB19">
        <v>-0.0076637242</v>
      </c>
      <c r="CC19">
        <v>419.8682</v>
      </c>
      <c r="CD19">
        <v>30.7897</v>
      </c>
      <c r="CE19">
        <v>2.771797</v>
      </c>
      <c r="CF19">
        <v>2.772488</v>
      </c>
      <c r="CG19">
        <v>22.71707</v>
      </c>
      <c r="CH19">
        <v>22.72118</v>
      </c>
      <c r="CI19">
        <v>0</v>
      </c>
      <c r="CJ19">
        <v>0</v>
      </c>
      <c r="CK19">
        <v>0</v>
      </c>
      <c r="CL19">
        <v>0</v>
      </c>
      <c r="CM19">
        <v>-1.21</v>
      </c>
      <c r="CN19">
        <v>0</v>
      </c>
      <c r="CO19">
        <v>-9.27</v>
      </c>
      <c r="CP19">
        <v>-2.11</v>
      </c>
      <c r="CQ19">
        <v>38.187</v>
      </c>
      <c r="CR19">
        <v>43.25</v>
      </c>
      <c r="CS19">
        <v>40.875</v>
      </c>
      <c r="CT19">
        <v>42.062</v>
      </c>
      <c r="CU19">
        <v>39.125</v>
      </c>
      <c r="CV19">
        <v>0</v>
      </c>
      <c r="CW19">
        <v>0</v>
      </c>
      <c r="CX19">
        <v>0</v>
      </c>
      <c r="CY19">
        <v>1678483584.9</v>
      </c>
      <c r="CZ19">
        <v>0</v>
      </c>
      <c r="DA19">
        <v>0</v>
      </c>
      <c r="DB19" t="s">
        <v>356</v>
      </c>
      <c r="DC19">
        <v>1678311632</v>
      </c>
      <c r="DD19">
        <v>1678311637</v>
      </c>
      <c r="DE19">
        <v>0</v>
      </c>
      <c r="DF19">
        <v>0.412</v>
      </c>
      <c r="DG19">
        <v>0.049</v>
      </c>
      <c r="DH19">
        <v>0.78</v>
      </c>
      <c r="DI19">
        <v>0.502</v>
      </c>
      <c r="DJ19">
        <v>420</v>
      </c>
      <c r="DK19">
        <v>30</v>
      </c>
      <c r="DL19">
        <v>0.45</v>
      </c>
      <c r="DM19">
        <v>0.21</v>
      </c>
      <c r="DN19">
        <v>0.394750975</v>
      </c>
      <c r="DO19">
        <v>-0.281887666041275</v>
      </c>
      <c r="DP19">
        <v>0.0497391149762878</v>
      </c>
      <c r="DQ19">
        <v>0</v>
      </c>
      <c r="DR19">
        <v>-0.0344291635</v>
      </c>
      <c r="DS19">
        <v>0.214032732157599</v>
      </c>
      <c r="DT19">
        <v>0.0207496895748435</v>
      </c>
      <c r="DU19">
        <v>0</v>
      </c>
      <c r="DV19">
        <v>0</v>
      </c>
      <c r="DW19">
        <v>2</v>
      </c>
      <c r="DX19" t="s">
        <v>357</v>
      </c>
      <c r="DY19">
        <v>2.84148</v>
      </c>
      <c r="DZ19">
        <v>2.71042</v>
      </c>
      <c r="EA19">
        <v>0.0904677</v>
      </c>
      <c r="EB19">
        <v>0.0904215</v>
      </c>
      <c r="EC19">
        <v>0.120923</v>
      </c>
      <c r="ED19">
        <v>0.120495</v>
      </c>
      <c r="EE19">
        <v>25597.3</v>
      </c>
      <c r="EF19">
        <v>22191</v>
      </c>
      <c r="EG19">
        <v>25192.7</v>
      </c>
      <c r="EH19">
        <v>23767.7</v>
      </c>
      <c r="EI19">
        <v>37827.2</v>
      </c>
      <c r="EJ19">
        <v>34599.9</v>
      </c>
      <c r="EK19">
        <v>45589.5</v>
      </c>
      <c r="EL19">
        <v>42401.5</v>
      </c>
      <c r="EM19">
        <v>1.73158</v>
      </c>
      <c r="EN19">
        <v>1.83293</v>
      </c>
      <c r="EO19">
        <v>0.0231117</v>
      </c>
      <c r="EP19">
        <v>0</v>
      </c>
      <c r="EQ19">
        <v>26.9822</v>
      </c>
      <c r="ER19">
        <v>999.9</v>
      </c>
      <c r="ES19">
        <v>53.736</v>
      </c>
      <c r="ET19">
        <v>33.405</v>
      </c>
      <c r="EU19">
        <v>30.8419</v>
      </c>
      <c r="EV19">
        <v>53.6307</v>
      </c>
      <c r="EW19">
        <v>43.3093</v>
      </c>
      <c r="EX19">
        <v>1</v>
      </c>
      <c r="EY19">
        <v>0.157449</v>
      </c>
      <c r="EZ19">
        <v>-0.176656</v>
      </c>
      <c r="FA19">
        <v>20.2442</v>
      </c>
      <c r="FB19">
        <v>5.23376</v>
      </c>
      <c r="FC19">
        <v>11.992</v>
      </c>
      <c r="FD19">
        <v>4.9553</v>
      </c>
      <c r="FE19">
        <v>3.304</v>
      </c>
      <c r="FF19">
        <v>9999</v>
      </c>
      <c r="FG19">
        <v>9999</v>
      </c>
      <c r="FH19">
        <v>9999</v>
      </c>
      <c r="FI19">
        <v>999.9</v>
      </c>
      <c r="FJ19">
        <v>1.86874</v>
      </c>
      <c r="FK19">
        <v>1.86447</v>
      </c>
      <c r="FL19">
        <v>1.87196</v>
      </c>
      <c r="FM19">
        <v>1.86295</v>
      </c>
      <c r="FN19">
        <v>1.86234</v>
      </c>
      <c r="FO19">
        <v>1.86874</v>
      </c>
      <c r="FP19">
        <v>1.85883</v>
      </c>
      <c r="FQ19">
        <v>1.86522</v>
      </c>
      <c r="FR19">
        <v>5</v>
      </c>
      <c r="FS19">
        <v>0</v>
      </c>
      <c r="FT19">
        <v>0</v>
      </c>
      <c r="FU19">
        <v>0</v>
      </c>
      <c r="FV19" t="s">
        <v>358</v>
      </c>
      <c r="FW19" t="s">
        <v>359</v>
      </c>
      <c r="FX19" t="s">
        <v>360</v>
      </c>
      <c r="FY19" t="s">
        <v>360</v>
      </c>
      <c r="FZ19" t="s">
        <v>360</v>
      </c>
      <c r="GA19" t="s">
        <v>360</v>
      </c>
      <c r="GB19">
        <v>0</v>
      </c>
      <c r="GC19">
        <v>100</v>
      </c>
      <c r="GD19">
        <v>100</v>
      </c>
      <c r="GE19">
        <v>0.394</v>
      </c>
      <c r="GF19">
        <v>0.3878</v>
      </c>
      <c r="GG19">
        <v>0.194837266885601</v>
      </c>
      <c r="GH19">
        <v>0.000627187234394091</v>
      </c>
      <c r="GI19">
        <v>-4.01537248521887e-07</v>
      </c>
      <c r="GJ19">
        <v>9.27123944784829e-11</v>
      </c>
      <c r="GK19">
        <v>0.387814043947855</v>
      </c>
      <c r="GL19">
        <v>0</v>
      </c>
      <c r="GM19">
        <v>0</v>
      </c>
      <c r="GN19">
        <v>0</v>
      </c>
      <c r="GO19">
        <v>1</v>
      </c>
      <c r="GP19">
        <v>1476</v>
      </c>
      <c r="GQ19">
        <v>2</v>
      </c>
      <c r="GR19">
        <v>27</v>
      </c>
      <c r="GS19">
        <v>2865.7</v>
      </c>
      <c r="GT19">
        <v>2865.6</v>
      </c>
      <c r="GU19">
        <v>1.05957</v>
      </c>
      <c r="GV19">
        <v>2.39624</v>
      </c>
      <c r="GW19">
        <v>1.44775</v>
      </c>
      <c r="GX19">
        <v>2.2998</v>
      </c>
      <c r="GY19">
        <v>1.44409</v>
      </c>
      <c r="GZ19">
        <v>2.44385</v>
      </c>
      <c r="HA19">
        <v>40.4765</v>
      </c>
      <c r="HB19">
        <v>24.1663</v>
      </c>
      <c r="HC19">
        <v>18</v>
      </c>
      <c r="HD19">
        <v>412.074</v>
      </c>
      <c r="HE19">
        <v>459.302</v>
      </c>
      <c r="HF19">
        <v>27.1271</v>
      </c>
      <c r="HG19">
        <v>29.6717</v>
      </c>
      <c r="HH19">
        <v>29.9994</v>
      </c>
      <c r="HI19">
        <v>29.458</v>
      </c>
      <c r="HJ19">
        <v>29.4489</v>
      </c>
      <c r="HK19">
        <v>21.257</v>
      </c>
      <c r="HL19">
        <v>0</v>
      </c>
      <c r="HM19">
        <v>100</v>
      </c>
      <c r="HN19">
        <v>27.1638</v>
      </c>
      <c r="HO19">
        <v>419.819</v>
      </c>
      <c r="HP19">
        <v>39.0868</v>
      </c>
      <c r="HQ19">
        <v>96.4538</v>
      </c>
      <c r="HR19">
        <v>99.6857</v>
      </c>
    </row>
    <row r="20" spans="1:226">
      <c r="A20">
        <v>4</v>
      </c>
      <c r="B20">
        <v>1678483580.5</v>
      </c>
      <c r="C20">
        <v>15</v>
      </c>
      <c r="D20" t="s">
        <v>365</v>
      </c>
      <c r="E20" t="s">
        <v>366</v>
      </c>
      <c r="F20">
        <v>5</v>
      </c>
      <c r="G20" t="s">
        <v>353</v>
      </c>
      <c r="H20" t="s">
        <v>354</v>
      </c>
      <c r="I20">
        <v>1678483578</v>
      </c>
      <c r="J20">
        <f>(K20)/1000</f>
        <v>0</v>
      </c>
      <c r="K20">
        <f>IF(BF20, AN20, AH20)</f>
        <v>0</v>
      </c>
      <c r="L20">
        <f>IF(BF20, AI20, AG20)</f>
        <v>0</v>
      </c>
      <c r="M20">
        <f>BH20 - IF(AU20&gt;1, L20*BB20*100.0/(AW20*BV20), 0)</f>
        <v>0</v>
      </c>
      <c r="N20">
        <f>((T20-J20/2)*M20-L20)/(T20+J20/2)</f>
        <v>0</v>
      </c>
      <c r="O20">
        <f>N20*(BO20+BP20)/1000.0</f>
        <v>0</v>
      </c>
      <c r="P20">
        <f>(BH20 - IF(AU20&gt;1, L20*BB20*100.0/(AW20*BV20), 0))*(BO20+BP20)/1000.0</f>
        <v>0</v>
      </c>
      <c r="Q20">
        <f>2.0/((1/S20-1/R20)+SIGN(S20)*SQRT((1/S20-1/R20)*(1/S20-1/R20) + 4*BC20/((BC20+1)*(BC20+1))*(2*1/S20*1/R20-1/R20*1/R20)))</f>
        <v>0</v>
      </c>
      <c r="R20">
        <f>IF(LEFT(BD20,1)&lt;&gt;"0",IF(LEFT(BD20,1)="1",3.0,BE20),$D$5+$E$5*(BV20*BO20/($K$5*1000))+$F$5*(BV20*BO20/($K$5*1000))*MAX(MIN(BB20,$J$5),$I$5)*MAX(MIN(BB20,$J$5),$I$5)+$G$5*MAX(MIN(BB20,$J$5),$I$5)*(BV20*BO20/($K$5*1000))+$H$5*(BV20*BO20/($K$5*1000))*(BV20*BO20/($K$5*1000)))</f>
        <v>0</v>
      </c>
      <c r="S20">
        <f>J20*(1000-(1000*0.61365*exp(17.502*W20/(240.97+W20))/(BO20+BP20)+BJ20)/2)/(1000*0.61365*exp(17.502*W20/(240.97+W20))/(BO20+BP20)-BJ20)</f>
        <v>0</v>
      </c>
      <c r="T20">
        <f>1/((BC20+1)/(Q20/1.6)+1/(R20/1.37)) + BC20/((BC20+1)/(Q20/1.6) + BC20/(R20/1.37))</f>
        <v>0</v>
      </c>
      <c r="U20">
        <f>(AX20*BA20)</f>
        <v>0</v>
      </c>
      <c r="V20">
        <f>(BQ20+(U20+2*0.95*5.67E-8*(((BQ20+$B$7)+273)^4-(BQ20+273)^4)-44100*J20)/(1.84*29.3*R20+8*0.95*5.67E-8*(BQ20+273)^3))</f>
        <v>0</v>
      </c>
      <c r="W20">
        <f>($C$7*BR20+$D$7*BS20+$E$7*V20)</f>
        <v>0</v>
      </c>
      <c r="X20">
        <f>0.61365*exp(17.502*W20/(240.97+W20))</f>
        <v>0</v>
      </c>
      <c r="Y20">
        <f>(Z20/AA20*100)</f>
        <v>0</v>
      </c>
      <c r="Z20">
        <f>BJ20*(BO20+BP20)/1000</f>
        <v>0</v>
      </c>
      <c r="AA20">
        <f>0.61365*exp(17.502*BQ20/(240.97+BQ20))</f>
        <v>0</v>
      </c>
      <c r="AB20">
        <f>(X20-BJ20*(BO20+BP20)/1000)</f>
        <v>0</v>
      </c>
      <c r="AC20">
        <f>(-J20*44100)</f>
        <v>0</v>
      </c>
      <c r="AD20">
        <f>2*29.3*R20*0.92*(BQ20-W20)</f>
        <v>0</v>
      </c>
      <c r="AE20">
        <f>2*0.95*5.67E-8*(((BQ20+$B$7)+273)^4-(W20+273)^4)</f>
        <v>0</v>
      </c>
      <c r="AF20">
        <f>U20+AE20+AC20+AD20</f>
        <v>0</v>
      </c>
      <c r="AG20">
        <f>BN20*AU20*(BI20-BH20*(1000-AU20*BK20)/(1000-AU20*BJ20))/(100*BB20)</f>
        <v>0</v>
      </c>
      <c r="AH20">
        <f>1000*BN20*AU20*(BJ20-BK20)/(100*BB20*(1000-AU20*BJ20))</f>
        <v>0</v>
      </c>
      <c r="AI20">
        <f>(AJ20 - AK20 - BO20*1E3/(8.314*(BQ20+273.15)) * AM20/BN20 * AL20) * BN20/(100*BB20) * (1000 - BK20)/1000</f>
        <v>0</v>
      </c>
      <c r="AJ20">
        <v>433.147550233263</v>
      </c>
      <c r="AK20">
        <v>433.570393939394</v>
      </c>
      <c r="AL20">
        <v>0.000344167294746167</v>
      </c>
      <c r="AM20">
        <v>67.0996269493433</v>
      </c>
      <c r="AN20">
        <f>(AP20 - AO20 + BO20*1E3/(8.314*(BQ20+273.15)) * AR20/BN20 * AQ20) * BN20/(100*BB20) * 1000/(1000 - AP20)</f>
        <v>0</v>
      </c>
      <c r="AO20">
        <v>30.7852334207629</v>
      </c>
      <c r="AP20">
        <v>30.7936557575757</v>
      </c>
      <c r="AQ20">
        <v>0.000110316859346485</v>
      </c>
      <c r="AR20">
        <v>115.199567111425</v>
      </c>
      <c r="AS20">
        <v>15</v>
      </c>
      <c r="AT20">
        <v>3</v>
      </c>
      <c r="AU20">
        <f>IF(AS20*$H$13&gt;=AW20,1.0,(AW20/(AW20-AS20*$H$13)))</f>
        <v>0</v>
      </c>
      <c r="AV20">
        <f>(AU20-1)*100</f>
        <v>0</v>
      </c>
      <c r="AW20">
        <f>MAX(0,($B$13+$C$13*BV20)/(1+$D$13*BV20)*BO20/(BQ20+273)*$E$13)</f>
        <v>0</v>
      </c>
      <c r="AX20">
        <f>$B$11*BW20+$C$11*BX20+$F$11*CI20*(1-CL20)</f>
        <v>0</v>
      </c>
      <c r="AY20">
        <f>AX20*AZ20</f>
        <v>0</v>
      </c>
      <c r="AZ20">
        <f>($B$11*$D$9+$C$11*$D$9+$F$11*((CV20+CN20)/MAX(CV20+CN20+CW20, 0.1)*$I$9+CW20/MAX(CV20+CN20+CW20, 0.1)*$J$9))/($B$11+$C$11+$F$11)</f>
        <v>0</v>
      </c>
      <c r="BA20">
        <f>($B$11*$K$9+$C$11*$K$9+$F$11*((CV20+CN20)/MAX(CV20+CN20+CW20, 0.1)*$P$9+CW20/MAX(CV20+CN20+CW20, 0.1)*$Q$9))/($B$11+$C$11+$F$11)</f>
        <v>0</v>
      </c>
      <c r="BB20">
        <v>2.18</v>
      </c>
      <c r="BC20">
        <v>0.5</v>
      </c>
      <c r="BD20" t="s">
        <v>355</v>
      </c>
      <c r="BE20">
        <v>2</v>
      </c>
      <c r="BF20" t="b">
        <v>0</v>
      </c>
      <c r="BG20">
        <v>1678483578</v>
      </c>
      <c r="BH20">
        <v>420.223222222222</v>
      </c>
      <c r="BI20">
        <v>419.808888888889</v>
      </c>
      <c r="BJ20">
        <v>30.7912222222222</v>
      </c>
      <c r="BK20">
        <v>30.7855777777778</v>
      </c>
      <c r="BL20">
        <v>419.829111111111</v>
      </c>
      <c r="BM20">
        <v>30.4034</v>
      </c>
      <c r="BN20">
        <v>500.359333333333</v>
      </c>
      <c r="BO20">
        <v>90.0449888888889</v>
      </c>
      <c r="BP20">
        <v>0.100120166666667</v>
      </c>
      <c r="BQ20">
        <v>27.8071222222222</v>
      </c>
      <c r="BR20">
        <v>27.3583888888889</v>
      </c>
      <c r="BS20">
        <v>999.9</v>
      </c>
      <c r="BT20">
        <v>0</v>
      </c>
      <c r="BU20">
        <v>0</v>
      </c>
      <c r="BV20">
        <v>10002.0833333333</v>
      </c>
      <c r="BW20">
        <v>0</v>
      </c>
      <c r="BX20">
        <v>0.222567</v>
      </c>
      <c r="BY20">
        <v>0.414472777777778</v>
      </c>
      <c r="BZ20">
        <v>433.573444444444</v>
      </c>
      <c r="CA20">
        <v>433.143333333333</v>
      </c>
      <c r="CB20">
        <v>0.00563430777777778</v>
      </c>
      <c r="CC20">
        <v>419.808888888889</v>
      </c>
      <c r="CD20">
        <v>30.7855777777778</v>
      </c>
      <c r="CE20">
        <v>2.77259444444444</v>
      </c>
      <c r="CF20">
        <v>2.77208777777778</v>
      </c>
      <c r="CG20">
        <v>22.7218444444444</v>
      </c>
      <c r="CH20">
        <v>22.7188</v>
      </c>
      <c r="CI20">
        <v>0</v>
      </c>
      <c r="CJ20">
        <v>0</v>
      </c>
      <c r="CK20">
        <v>0</v>
      </c>
      <c r="CL20">
        <v>0</v>
      </c>
      <c r="CM20">
        <v>0.166666666666667</v>
      </c>
      <c r="CN20">
        <v>0</v>
      </c>
      <c r="CO20">
        <v>-10.6555555555556</v>
      </c>
      <c r="CP20">
        <v>-2.61111111111111</v>
      </c>
      <c r="CQ20">
        <v>38.187</v>
      </c>
      <c r="CR20">
        <v>43.25</v>
      </c>
      <c r="CS20">
        <v>40.875</v>
      </c>
      <c r="CT20">
        <v>42.0551111111111</v>
      </c>
      <c r="CU20">
        <v>39.125</v>
      </c>
      <c r="CV20">
        <v>0</v>
      </c>
      <c r="CW20">
        <v>0</v>
      </c>
      <c r="CX20">
        <v>0</v>
      </c>
      <c r="CY20">
        <v>1678483589.7</v>
      </c>
      <c r="CZ20">
        <v>0</v>
      </c>
      <c r="DA20">
        <v>0</v>
      </c>
      <c r="DB20" t="s">
        <v>356</v>
      </c>
      <c r="DC20">
        <v>1678311632</v>
      </c>
      <c r="DD20">
        <v>1678311637</v>
      </c>
      <c r="DE20">
        <v>0</v>
      </c>
      <c r="DF20">
        <v>0.412</v>
      </c>
      <c r="DG20">
        <v>0.049</v>
      </c>
      <c r="DH20">
        <v>0.78</v>
      </c>
      <c r="DI20">
        <v>0.502</v>
      </c>
      <c r="DJ20">
        <v>420</v>
      </c>
      <c r="DK20">
        <v>30</v>
      </c>
      <c r="DL20">
        <v>0.45</v>
      </c>
      <c r="DM20">
        <v>0.21</v>
      </c>
      <c r="DN20">
        <v>0.384414725</v>
      </c>
      <c r="DO20">
        <v>-0.115745054409005</v>
      </c>
      <c r="DP20">
        <v>0.0428532371116742</v>
      </c>
      <c r="DQ20">
        <v>0</v>
      </c>
      <c r="DR20">
        <v>-0.017870516925</v>
      </c>
      <c r="DS20">
        <v>0.177634513609756</v>
      </c>
      <c r="DT20">
        <v>0.0172266653853274</v>
      </c>
      <c r="DU20">
        <v>0</v>
      </c>
      <c r="DV20">
        <v>0</v>
      </c>
      <c r="DW20">
        <v>2</v>
      </c>
      <c r="DX20" t="s">
        <v>357</v>
      </c>
      <c r="DY20">
        <v>2.8412</v>
      </c>
      <c r="DZ20">
        <v>2.71021</v>
      </c>
      <c r="EA20">
        <v>0.0904738</v>
      </c>
      <c r="EB20">
        <v>0.0904138</v>
      </c>
      <c r="EC20">
        <v>0.120939</v>
      </c>
      <c r="ED20">
        <v>0.120491</v>
      </c>
      <c r="EE20">
        <v>25597.5</v>
      </c>
      <c r="EF20">
        <v>22191.5</v>
      </c>
      <c r="EG20">
        <v>25193</v>
      </c>
      <c r="EH20">
        <v>23768</v>
      </c>
      <c r="EI20">
        <v>37826.8</v>
      </c>
      <c r="EJ20">
        <v>34600.1</v>
      </c>
      <c r="EK20">
        <v>45589.9</v>
      </c>
      <c r="EL20">
        <v>42401.6</v>
      </c>
      <c r="EM20">
        <v>1.7318</v>
      </c>
      <c r="EN20">
        <v>1.83258</v>
      </c>
      <c r="EO20">
        <v>0.0248812</v>
      </c>
      <c r="EP20">
        <v>0</v>
      </c>
      <c r="EQ20">
        <v>26.9653</v>
      </c>
      <c r="ER20">
        <v>999.9</v>
      </c>
      <c r="ES20">
        <v>53.736</v>
      </c>
      <c r="ET20">
        <v>33.415</v>
      </c>
      <c r="EU20">
        <v>30.8603</v>
      </c>
      <c r="EV20">
        <v>53.7907</v>
      </c>
      <c r="EW20">
        <v>43.6939</v>
      </c>
      <c r="EX20">
        <v>1</v>
      </c>
      <c r="EY20">
        <v>0.15688</v>
      </c>
      <c r="EZ20">
        <v>-0.209717</v>
      </c>
      <c r="FA20">
        <v>20.2444</v>
      </c>
      <c r="FB20">
        <v>5.23122</v>
      </c>
      <c r="FC20">
        <v>11.992</v>
      </c>
      <c r="FD20">
        <v>4.95575</v>
      </c>
      <c r="FE20">
        <v>3.304</v>
      </c>
      <c r="FF20">
        <v>9999</v>
      </c>
      <c r="FG20">
        <v>9999</v>
      </c>
      <c r="FH20">
        <v>9999</v>
      </c>
      <c r="FI20">
        <v>999.9</v>
      </c>
      <c r="FJ20">
        <v>1.86874</v>
      </c>
      <c r="FK20">
        <v>1.86447</v>
      </c>
      <c r="FL20">
        <v>1.87195</v>
      </c>
      <c r="FM20">
        <v>1.86296</v>
      </c>
      <c r="FN20">
        <v>1.86234</v>
      </c>
      <c r="FO20">
        <v>1.86874</v>
      </c>
      <c r="FP20">
        <v>1.85885</v>
      </c>
      <c r="FQ20">
        <v>1.86522</v>
      </c>
      <c r="FR20">
        <v>5</v>
      </c>
      <c r="FS20">
        <v>0</v>
      </c>
      <c r="FT20">
        <v>0</v>
      </c>
      <c r="FU20">
        <v>0</v>
      </c>
      <c r="FV20" t="s">
        <v>358</v>
      </c>
      <c r="FW20" t="s">
        <v>359</v>
      </c>
      <c r="FX20" t="s">
        <v>360</v>
      </c>
      <c r="FY20" t="s">
        <v>360</v>
      </c>
      <c r="FZ20" t="s">
        <v>360</v>
      </c>
      <c r="GA20" t="s">
        <v>360</v>
      </c>
      <c r="GB20">
        <v>0</v>
      </c>
      <c r="GC20">
        <v>100</v>
      </c>
      <c r="GD20">
        <v>100</v>
      </c>
      <c r="GE20">
        <v>0.394</v>
      </c>
      <c r="GF20">
        <v>0.3878</v>
      </c>
      <c r="GG20">
        <v>0.194837266885601</v>
      </c>
      <c r="GH20">
        <v>0.000627187234394091</v>
      </c>
      <c r="GI20">
        <v>-4.01537248521887e-07</v>
      </c>
      <c r="GJ20">
        <v>9.27123944784829e-11</v>
      </c>
      <c r="GK20">
        <v>0.387814043947855</v>
      </c>
      <c r="GL20">
        <v>0</v>
      </c>
      <c r="GM20">
        <v>0</v>
      </c>
      <c r="GN20">
        <v>0</v>
      </c>
      <c r="GO20">
        <v>1</v>
      </c>
      <c r="GP20">
        <v>1476</v>
      </c>
      <c r="GQ20">
        <v>2</v>
      </c>
      <c r="GR20">
        <v>27</v>
      </c>
      <c r="GS20">
        <v>2865.8</v>
      </c>
      <c r="GT20">
        <v>2865.7</v>
      </c>
      <c r="GU20">
        <v>1.05957</v>
      </c>
      <c r="GV20">
        <v>2.38159</v>
      </c>
      <c r="GW20">
        <v>1.44775</v>
      </c>
      <c r="GX20">
        <v>2.2998</v>
      </c>
      <c r="GY20">
        <v>1.44409</v>
      </c>
      <c r="GZ20">
        <v>2.55371</v>
      </c>
      <c r="HA20">
        <v>40.4765</v>
      </c>
      <c r="HB20">
        <v>24.1575</v>
      </c>
      <c r="HC20">
        <v>18</v>
      </c>
      <c r="HD20">
        <v>412.179</v>
      </c>
      <c r="HE20">
        <v>459.051</v>
      </c>
      <c r="HF20">
        <v>27.2313</v>
      </c>
      <c r="HG20">
        <v>29.6634</v>
      </c>
      <c r="HH20">
        <v>29.9995</v>
      </c>
      <c r="HI20">
        <v>29.4549</v>
      </c>
      <c r="HJ20">
        <v>29.4451</v>
      </c>
      <c r="HK20">
        <v>21.2575</v>
      </c>
      <c r="HL20">
        <v>0</v>
      </c>
      <c r="HM20">
        <v>100</v>
      </c>
      <c r="HN20">
        <v>27.2627</v>
      </c>
      <c r="HO20">
        <v>419.819</v>
      </c>
      <c r="HP20">
        <v>39.0868</v>
      </c>
      <c r="HQ20">
        <v>96.4547</v>
      </c>
      <c r="HR20">
        <v>99.6864</v>
      </c>
    </row>
    <row r="21" spans="1:226">
      <c r="A21">
        <v>5</v>
      </c>
      <c r="B21">
        <v>1678483585.5</v>
      </c>
      <c r="C21">
        <v>20</v>
      </c>
      <c r="D21" t="s">
        <v>367</v>
      </c>
      <c r="E21" t="s">
        <v>368</v>
      </c>
      <c r="F21">
        <v>5</v>
      </c>
      <c r="G21" t="s">
        <v>353</v>
      </c>
      <c r="H21" t="s">
        <v>354</v>
      </c>
      <c r="I21">
        <v>1678483582.7</v>
      </c>
      <c r="J21">
        <f>(K21)/1000</f>
        <v>0</v>
      </c>
      <c r="K21">
        <f>IF(BF21, AN21, AH21)</f>
        <v>0</v>
      </c>
      <c r="L21">
        <f>IF(BF21, AI21, AG21)</f>
        <v>0</v>
      </c>
      <c r="M21">
        <f>BH21 - IF(AU21&gt;1, L21*BB21*100.0/(AW21*BV21), 0)</f>
        <v>0</v>
      </c>
      <c r="N21">
        <f>((T21-J21/2)*M21-L21)/(T21+J21/2)</f>
        <v>0</v>
      </c>
      <c r="O21">
        <f>N21*(BO21+BP21)/1000.0</f>
        <v>0</v>
      </c>
      <c r="P21">
        <f>(BH21 - IF(AU21&gt;1, L21*BB21*100.0/(AW21*BV21), 0))*(BO21+BP21)/1000.0</f>
        <v>0</v>
      </c>
      <c r="Q21">
        <f>2.0/((1/S21-1/R21)+SIGN(S21)*SQRT((1/S21-1/R21)*(1/S21-1/R21) + 4*BC21/((BC21+1)*(BC21+1))*(2*1/S21*1/R21-1/R21*1/R21)))</f>
        <v>0</v>
      </c>
      <c r="R21">
        <f>IF(LEFT(BD21,1)&lt;&gt;"0",IF(LEFT(BD21,1)="1",3.0,BE21),$D$5+$E$5*(BV21*BO21/($K$5*1000))+$F$5*(BV21*BO21/($K$5*1000))*MAX(MIN(BB21,$J$5),$I$5)*MAX(MIN(BB21,$J$5),$I$5)+$G$5*MAX(MIN(BB21,$J$5),$I$5)*(BV21*BO21/($K$5*1000))+$H$5*(BV21*BO21/($K$5*1000))*(BV21*BO21/($K$5*1000)))</f>
        <v>0</v>
      </c>
      <c r="S21">
        <f>J21*(1000-(1000*0.61365*exp(17.502*W21/(240.97+W21))/(BO21+BP21)+BJ21)/2)/(1000*0.61365*exp(17.502*W21/(240.97+W21))/(BO21+BP21)-BJ21)</f>
        <v>0</v>
      </c>
      <c r="T21">
        <f>1/((BC21+1)/(Q21/1.6)+1/(R21/1.37)) + BC21/((BC21+1)/(Q21/1.6) + BC21/(R21/1.37))</f>
        <v>0</v>
      </c>
      <c r="U21">
        <f>(AX21*BA21)</f>
        <v>0</v>
      </c>
      <c r="V21">
        <f>(BQ21+(U21+2*0.95*5.67E-8*(((BQ21+$B$7)+273)^4-(BQ21+273)^4)-44100*J21)/(1.84*29.3*R21+8*0.95*5.67E-8*(BQ21+273)^3))</f>
        <v>0</v>
      </c>
      <c r="W21">
        <f>($C$7*BR21+$D$7*BS21+$E$7*V21)</f>
        <v>0</v>
      </c>
      <c r="X21">
        <f>0.61365*exp(17.502*W21/(240.97+W21))</f>
        <v>0</v>
      </c>
      <c r="Y21">
        <f>(Z21/AA21*100)</f>
        <v>0</v>
      </c>
      <c r="Z21">
        <f>BJ21*(BO21+BP21)/1000</f>
        <v>0</v>
      </c>
      <c r="AA21">
        <f>0.61365*exp(17.502*BQ21/(240.97+BQ21))</f>
        <v>0</v>
      </c>
      <c r="AB21">
        <f>(X21-BJ21*(BO21+BP21)/1000)</f>
        <v>0</v>
      </c>
      <c r="AC21">
        <f>(-J21*44100)</f>
        <v>0</v>
      </c>
      <c r="AD21">
        <f>2*29.3*R21*0.92*(BQ21-W21)</f>
        <v>0</v>
      </c>
      <c r="AE21">
        <f>2*0.95*5.67E-8*(((BQ21+$B$7)+273)^4-(W21+273)^4)</f>
        <v>0</v>
      </c>
      <c r="AF21">
        <f>U21+AE21+AC21+AD21</f>
        <v>0</v>
      </c>
      <c r="AG21">
        <f>BN21*AU21*(BI21-BH21*(1000-AU21*BK21)/(1000-AU21*BJ21))/(100*BB21)</f>
        <v>0</v>
      </c>
      <c r="AH21">
        <f>1000*BN21*AU21*(BJ21-BK21)/(100*BB21*(1000-AU21*BJ21))</f>
        <v>0</v>
      </c>
      <c r="AI21">
        <f>(AJ21 - AK21 - BO21*1E3/(8.314*(BQ21+273.15)) * AM21/BN21 * AL21) * BN21/(100*BB21) * (1000 - BK21)/1000</f>
        <v>0</v>
      </c>
      <c r="AJ21">
        <v>433.162891622177</v>
      </c>
      <c r="AK21">
        <v>433.59946060606</v>
      </c>
      <c r="AL21">
        <v>0.00122925180487534</v>
      </c>
      <c r="AM21">
        <v>67.0996269493433</v>
      </c>
      <c r="AN21">
        <f>(AP21 - AO21 + BO21*1E3/(8.314*(BQ21+273.15)) * AR21/BN21 * AQ21) * BN21/(100*BB21) * 1000/(1000 - AP21)</f>
        <v>0</v>
      </c>
      <c r="AO21">
        <v>30.7841530298748</v>
      </c>
      <c r="AP21">
        <v>30.794956969697</v>
      </c>
      <c r="AQ21">
        <v>-5.28182215501124e-05</v>
      </c>
      <c r="AR21">
        <v>115.199567111425</v>
      </c>
      <c r="AS21">
        <v>15</v>
      </c>
      <c r="AT21">
        <v>3</v>
      </c>
      <c r="AU21">
        <f>IF(AS21*$H$13&gt;=AW21,1.0,(AW21/(AW21-AS21*$H$13)))</f>
        <v>0</v>
      </c>
      <c r="AV21">
        <f>(AU21-1)*100</f>
        <v>0</v>
      </c>
      <c r="AW21">
        <f>MAX(0,($B$13+$C$13*BV21)/(1+$D$13*BV21)*BO21/(BQ21+273)*$E$13)</f>
        <v>0</v>
      </c>
      <c r="AX21">
        <f>$B$11*BW21+$C$11*BX21+$F$11*CI21*(1-CL21)</f>
        <v>0</v>
      </c>
      <c r="AY21">
        <f>AX21*AZ21</f>
        <v>0</v>
      </c>
      <c r="AZ21">
        <f>($B$11*$D$9+$C$11*$D$9+$F$11*((CV21+CN21)/MAX(CV21+CN21+CW21, 0.1)*$I$9+CW21/MAX(CV21+CN21+CW21, 0.1)*$J$9))/($B$11+$C$11+$F$11)</f>
        <v>0</v>
      </c>
      <c r="BA21">
        <f>($B$11*$K$9+$C$11*$K$9+$F$11*((CV21+CN21)/MAX(CV21+CN21+CW21, 0.1)*$P$9+CW21/MAX(CV21+CN21+CW21, 0.1)*$Q$9))/($B$11+$C$11+$F$11)</f>
        <v>0</v>
      </c>
      <c r="BB21">
        <v>2.18</v>
      </c>
      <c r="BC21">
        <v>0.5</v>
      </c>
      <c r="BD21" t="s">
        <v>355</v>
      </c>
      <c r="BE21">
        <v>2</v>
      </c>
      <c r="BF21" t="b">
        <v>0</v>
      </c>
      <c r="BG21">
        <v>1678483582.7</v>
      </c>
      <c r="BH21">
        <v>420.2216</v>
      </c>
      <c r="BI21">
        <v>419.8238</v>
      </c>
      <c r="BJ21">
        <v>30.79314</v>
      </c>
      <c r="BK21">
        <v>30.78422</v>
      </c>
      <c r="BL21">
        <v>419.8275</v>
      </c>
      <c r="BM21">
        <v>30.40534</v>
      </c>
      <c r="BN21">
        <v>500.3835</v>
      </c>
      <c r="BO21">
        <v>90.04618</v>
      </c>
      <c r="BP21">
        <v>0.10003021</v>
      </c>
      <c r="BQ21">
        <v>27.81981</v>
      </c>
      <c r="BR21">
        <v>27.37744</v>
      </c>
      <c r="BS21">
        <v>999.9</v>
      </c>
      <c r="BT21">
        <v>0</v>
      </c>
      <c r="BU21">
        <v>0</v>
      </c>
      <c r="BV21">
        <v>9989.875</v>
      </c>
      <c r="BW21">
        <v>0</v>
      </c>
      <c r="BX21">
        <v>0.222567</v>
      </c>
      <c r="BY21">
        <v>0.3978637</v>
      </c>
      <c r="BZ21">
        <v>433.5726</v>
      </c>
      <c r="CA21">
        <v>433.1582</v>
      </c>
      <c r="CB21">
        <v>0.00891208</v>
      </c>
      <c r="CC21">
        <v>419.8238</v>
      </c>
      <c r="CD21">
        <v>30.78422</v>
      </c>
      <c r="CE21">
        <v>2.772804</v>
      </c>
      <c r="CF21">
        <v>2.772003</v>
      </c>
      <c r="CG21">
        <v>22.72307</v>
      </c>
      <c r="CH21">
        <v>22.71831</v>
      </c>
      <c r="CI21">
        <v>0</v>
      </c>
      <c r="CJ21">
        <v>0</v>
      </c>
      <c r="CK21">
        <v>0</v>
      </c>
      <c r="CL21">
        <v>0</v>
      </c>
      <c r="CM21">
        <v>-1.75</v>
      </c>
      <c r="CN21">
        <v>0</v>
      </c>
      <c r="CO21">
        <v>-9.89</v>
      </c>
      <c r="CP21">
        <v>-1.92</v>
      </c>
      <c r="CQ21">
        <v>38.187</v>
      </c>
      <c r="CR21">
        <v>43.2311</v>
      </c>
      <c r="CS21">
        <v>40.8687</v>
      </c>
      <c r="CT21">
        <v>42.0248</v>
      </c>
      <c r="CU21">
        <v>39.1061</v>
      </c>
      <c r="CV21">
        <v>0</v>
      </c>
      <c r="CW21">
        <v>0</v>
      </c>
      <c r="CX21">
        <v>0</v>
      </c>
      <c r="CY21">
        <v>1678483594.5</v>
      </c>
      <c r="CZ21">
        <v>0</v>
      </c>
      <c r="DA21">
        <v>0</v>
      </c>
      <c r="DB21" t="s">
        <v>356</v>
      </c>
      <c r="DC21">
        <v>1678311632</v>
      </c>
      <c r="DD21">
        <v>1678311637</v>
      </c>
      <c r="DE21">
        <v>0</v>
      </c>
      <c r="DF21">
        <v>0.412</v>
      </c>
      <c r="DG21">
        <v>0.049</v>
      </c>
      <c r="DH21">
        <v>0.78</v>
      </c>
      <c r="DI21">
        <v>0.502</v>
      </c>
      <c r="DJ21">
        <v>420</v>
      </c>
      <c r="DK21">
        <v>30</v>
      </c>
      <c r="DL21">
        <v>0.45</v>
      </c>
      <c r="DM21">
        <v>0.21</v>
      </c>
      <c r="DN21">
        <v>0.387719</v>
      </c>
      <c r="DO21">
        <v>0.0127629118198874</v>
      </c>
      <c r="DP21">
        <v>0.0420153487043723</v>
      </c>
      <c r="DQ21">
        <v>1</v>
      </c>
      <c r="DR21">
        <v>-0.005298518675</v>
      </c>
      <c r="DS21">
        <v>0.12653284017636</v>
      </c>
      <c r="DT21">
        <v>0.0124749055689459</v>
      </c>
      <c r="DU21">
        <v>0</v>
      </c>
      <c r="DV21">
        <v>1</v>
      </c>
      <c r="DW21">
        <v>2</v>
      </c>
      <c r="DX21" t="s">
        <v>369</v>
      </c>
      <c r="DY21">
        <v>2.84134</v>
      </c>
      <c r="DZ21">
        <v>2.71012</v>
      </c>
      <c r="EA21">
        <v>0.0904775</v>
      </c>
      <c r="EB21">
        <v>0.0904222</v>
      </c>
      <c r="EC21">
        <v>0.120948</v>
      </c>
      <c r="ED21">
        <v>0.120486</v>
      </c>
      <c r="EE21">
        <v>25597.6</v>
      </c>
      <c r="EF21">
        <v>22191.5</v>
      </c>
      <c r="EG21">
        <v>25193.2</v>
      </c>
      <c r="EH21">
        <v>23768.2</v>
      </c>
      <c r="EI21">
        <v>37826.2</v>
      </c>
      <c r="EJ21">
        <v>34600.8</v>
      </c>
      <c r="EK21">
        <v>45589.7</v>
      </c>
      <c r="EL21">
        <v>42402.2</v>
      </c>
      <c r="EM21">
        <v>1.73167</v>
      </c>
      <c r="EN21">
        <v>1.83302</v>
      </c>
      <c r="EO21">
        <v>0.0264347</v>
      </c>
      <c r="EP21">
        <v>0</v>
      </c>
      <c r="EQ21">
        <v>26.9502</v>
      </c>
      <c r="ER21">
        <v>999.9</v>
      </c>
      <c r="ES21">
        <v>53.736</v>
      </c>
      <c r="ET21">
        <v>33.405</v>
      </c>
      <c r="EU21">
        <v>30.8417</v>
      </c>
      <c r="EV21">
        <v>53.7707</v>
      </c>
      <c r="EW21">
        <v>44.1186</v>
      </c>
      <c r="EX21">
        <v>1</v>
      </c>
      <c r="EY21">
        <v>0.156357</v>
      </c>
      <c r="EZ21">
        <v>-0.250114</v>
      </c>
      <c r="FA21">
        <v>20.2443</v>
      </c>
      <c r="FB21">
        <v>5.23137</v>
      </c>
      <c r="FC21">
        <v>11.992</v>
      </c>
      <c r="FD21">
        <v>4.9558</v>
      </c>
      <c r="FE21">
        <v>3.304</v>
      </c>
      <c r="FF21">
        <v>9999</v>
      </c>
      <c r="FG21">
        <v>9999</v>
      </c>
      <c r="FH21">
        <v>9999</v>
      </c>
      <c r="FI21">
        <v>999.9</v>
      </c>
      <c r="FJ21">
        <v>1.86874</v>
      </c>
      <c r="FK21">
        <v>1.86448</v>
      </c>
      <c r="FL21">
        <v>1.87197</v>
      </c>
      <c r="FM21">
        <v>1.86295</v>
      </c>
      <c r="FN21">
        <v>1.86234</v>
      </c>
      <c r="FO21">
        <v>1.86874</v>
      </c>
      <c r="FP21">
        <v>1.85885</v>
      </c>
      <c r="FQ21">
        <v>1.86523</v>
      </c>
      <c r="FR21">
        <v>5</v>
      </c>
      <c r="FS21">
        <v>0</v>
      </c>
      <c r="FT21">
        <v>0</v>
      </c>
      <c r="FU21">
        <v>0</v>
      </c>
      <c r="FV21" t="s">
        <v>358</v>
      </c>
      <c r="FW21" t="s">
        <v>359</v>
      </c>
      <c r="FX21" t="s">
        <v>360</v>
      </c>
      <c r="FY21" t="s">
        <v>360</v>
      </c>
      <c r="FZ21" t="s">
        <v>360</v>
      </c>
      <c r="GA21" t="s">
        <v>360</v>
      </c>
      <c r="GB21">
        <v>0</v>
      </c>
      <c r="GC21">
        <v>100</v>
      </c>
      <c r="GD21">
        <v>100</v>
      </c>
      <c r="GE21">
        <v>0.394</v>
      </c>
      <c r="GF21">
        <v>0.3879</v>
      </c>
      <c r="GG21">
        <v>0.194837266885601</v>
      </c>
      <c r="GH21">
        <v>0.000627187234394091</v>
      </c>
      <c r="GI21">
        <v>-4.01537248521887e-07</v>
      </c>
      <c r="GJ21">
        <v>9.27123944784829e-11</v>
      </c>
      <c r="GK21">
        <v>0.387814043947855</v>
      </c>
      <c r="GL21">
        <v>0</v>
      </c>
      <c r="GM21">
        <v>0</v>
      </c>
      <c r="GN21">
        <v>0</v>
      </c>
      <c r="GO21">
        <v>1</v>
      </c>
      <c r="GP21">
        <v>1476</v>
      </c>
      <c r="GQ21">
        <v>2</v>
      </c>
      <c r="GR21">
        <v>27</v>
      </c>
      <c r="GS21">
        <v>2865.9</v>
      </c>
      <c r="GT21">
        <v>2865.8</v>
      </c>
      <c r="GU21">
        <v>1.05957</v>
      </c>
      <c r="GV21">
        <v>2.41089</v>
      </c>
      <c r="GW21">
        <v>1.44897</v>
      </c>
      <c r="GX21">
        <v>2.2998</v>
      </c>
      <c r="GY21">
        <v>1.44409</v>
      </c>
      <c r="GZ21">
        <v>2.30347</v>
      </c>
      <c r="HA21">
        <v>40.451</v>
      </c>
      <c r="HB21">
        <v>24.1663</v>
      </c>
      <c r="HC21">
        <v>18</v>
      </c>
      <c r="HD21">
        <v>412.089</v>
      </c>
      <c r="HE21">
        <v>459.306</v>
      </c>
      <c r="HF21">
        <v>27.3265</v>
      </c>
      <c r="HG21">
        <v>29.6553</v>
      </c>
      <c r="HH21">
        <v>29.9996</v>
      </c>
      <c r="HI21">
        <v>29.4517</v>
      </c>
      <c r="HJ21">
        <v>29.4414</v>
      </c>
      <c r="HK21">
        <v>21.2585</v>
      </c>
      <c r="HL21">
        <v>0</v>
      </c>
      <c r="HM21">
        <v>100</v>
      </c>
      <c r="HN21">
        <v>27.3563</v>
      </c>
      <c r="HO21">
        <v>419.819</v>
      </c>
      <c r="HP21">
        <v>39.0868</v>
      </c>
      <c r="HQ21">
        <v>96.4548</v>
      </c>
      <c r="HR21">
        <v>99.6876</v>
      </c>
    </row>
    <row r="22" spans="1:226">
      <c r="A22">
        <v>6</v>
      </c>
      <c r="B22">
        <v>1678483590.5</v>
      </c>
      <c r="C22">
        <v>25</v>
      </c>
      <c r="D22" t="s">
        <v>370</v>
      </c>
      <c r="E22" t="s">
        <v>371</v>
      </c>
      <c r="F22">
        <v>5</v>
      </c>
      <c r="G22" t="s">
        <v>353</v>
      </c>
      <c r="H22" t="s">
        <v>354</v>
      </c>
      <c r="I22">
        <v>1678483588</v>
      </c>
      <c r="J22">
        <f>(K22)/1000</f>
        <v>0</v>
      </c>
      <c r="K22">
        <f>IF(BF22, AN22, AH22)</f>
        <v>0</v>
      </c>
      <c r="L22">
        <f>IF(BF22, AI22, AG22)</f>
        <v>0</v>
      </c>
      <c r="M22">
        <f>BH22 - IF(AU22&gt;1, L22*BB22*100.0/(AW22*BV22), 0)</f>
        <v>0</v>
      </c>
      <c r="N22">
        <f>((T22-J22/2)*M22-L22)/(T22+J22/2)</f>
        <v>0</v>
      </c>
      <c r="O22">
        <f>N22*(BO22+BP22)/1000.0</f>
        <v>0</v>
      </c>
      <c r="P22">
        <f>(BH22 - IF(AU22&gt;1, L22*BB22*100.0/(AW22*BV22), 0))*(BO22+BP22)/1000.0</f>
        <v>0</v>
      </c>
      <c r="Q22">
        <f>2.0/((1/S22-1/R22)+SIGN(S22)*SQRT((1/S22-1/R22)*(1/S22-1/R22) + 4*BC22/((BC22+1)*(BC22+1))*(2*1/S22*1/R22-1/R22*1/R22)))</f>
        <v>0</v>
      </c>
      <c r="R22">
        <f>IF(LEFT(BD22,1)&lt;&gt;"0",IF(LEFT(BD22,1)="1",3.0,BE22),$D$5+$E$5*(BV22*BO22/($K$5*1000))+$F$5*(BV22*BO22/($K$5*1000))*MAX(MIN(BB22,$J$5),$I$5)*MAX(MIN(BB22,$J$5),$I$5)+$G$5*MAX(MIN(BB22,$J$5),$I$5)*(BV22*BO22/($K$5*1000))+$H$5*(BV22*BO22/($K$5*1000))*(BV22*BO22/($K$5*1000)))</f>
        <v>0</v>
      </c>
      <c r="S22">
        <f>J22*(1000-(1000*0.61365*exp(17.502*W22/(240.97+W22))/(BO22+BP22)+BJ22)/2)/(1000*0.61365*exp(17.502*W22/(240.97+W22))/(BO22+BP22)-BJ22)</f>
        <v>0</v>
      </c>
      <c r="T22">
        <f>1/((BC22+1)/(Q22/1.6)+1/(R22/1.37)) + BC22/((BC22+1)/(Q22/1.6) + BC22/(R22/1.37))</f>
        <v>0</v>
      </c>
      <c r="U22">
        <f>(AX22*BA22)</f>
        <v>0</v>
      </c>
      <c r="V22">
        <f>(BQ22+(U22+2*0.95*5.67E-8*(((BQ22+$B$7)+273)^4-(BQ22+273)^4)-44100*J22)/(1.84*29.3*R22+8*0.95*5.67E-8*(BQ22+273)^3))</f>
        <v>0</v>
      </c>
      <c r="W22">
        <f>($C$7*BR22+$D$7*BS22+$E$7*V22)</f>
        <v>0</v>
      </c>
      <c r="X22">
        <f>0.61365*exp(17.502*W22/(240.97+W22))</f>
        <v>0</v>
      </c>
      <c r="Y22">
        <f>(Z22/AA22*100)</f>
        <v>0</v>
      </c>
      <c r="Z22">
        <f>BJ22*(BO22+BP22)/1000</f>
        <v>0</v>
      </c>
      <c r="AA22">
        <f>0.61365*exp(17.502*BQ22/(240.97+BQ22))</f>
        <v>0</v>
      </c>
      <c r="AB22">
        <f>(X22-BJ22*(BO22+BP22)/1000)</f>
        <v>0</v>
      </c>
      <c r="AC22">
        <f>(-J22*44100)</f>
        <v>0</v>
      </c>
      <c r="AD22">
        <f>2*29.3*R22*0.92*(BQ22-W22)</f>
        <v>0</v>
      </c>
      <c r="AE22">
        <f>2*0.95*5.67E-8*(((BQ22+$B$7)+273)^4-(W22+273)^4)</f>
        <v>0</v>
      </c>
      <c r="AF22">
        <f>U22+AE22+AC22+AD22</f>
        <v>0</v>
      </c>
      <c r="AG22">
        <f>BN22*AU22*(BI22-BH22*(1000-AU22*BK22)/(1000-AU22*BJ22))/(100*BB22)</f>
        <v>0</v>
      </c>
      <c r="AH22">
        <f>1000*BN22*AU22*(BJ22-BK22)/(100*BB22*(1000-AU22*BJ22))</f>
        <v>0</v>
      </c>
      <c r="AI22">
        <f>(AJ22 - AK22 - BO22*1E3/(8.314*(BQ22+273.15)) * AM22/BN22 * AL22) * BN22/(100*BB22) * (1000 - BK22)/1000</f>
        <v>0</v>
      </c>
      <c r="AJ22">
        <v>433.093919678678</v>
      </c>
      <c r="AK22">
        <v>433.566872727273</v>
      </c>
      <c r="AL22">
        <v>-0.000435525922641981</v>
      </c>
      <c r="AM22">
        <v>67.0996269493433</v>
      </c>
      <c r="AN22">
        <f>(AP22 - AO22 + BO22*1E3/(8.314*(BQ22+273.15)) * AR22/BN22 * AQ22) * BN22/(100*BB22) * 1000/(1000 - AP22)</f>
        <v>0</v>
      </c>
      <c r="AO22">
        <v>30.7813761091038</v>
      </c>
      <c r="AP22">
        <v>30.7994915151515</v>
      </c>
      <c r="AQ22">
        <v>9.7789746656131e-05</v>
      </c>
      <c r="AR22">
        <v>115.199567111425</v>
      </c>
      <c r="AS22">
        <v>15</v>
      </c>
      <c r="AT22">
        <v>3</v>
      </c>
      <c r="AU22">
        <f>IF(AS22*$H$13&gt;=AW22,1.0,(AW22/(AW22-AS22*$H$13)))</f>
        <v>0</v>
      </c>
      <c r="AV22">
        <f>(AU22-1)*100</f>
        <v>0</v>
      </c>
      <c r="AW22">
        <f>MAX(0,($B$13+$C$13*BV22)/(1+$D$13*BV22)*BO22/(BQ22+273)*$E$13)</f>
        <v>0</v>
      </c>
      <c r="AX22">
        <f>$B$11*BW22+$C$11*BX22+$F$11*CI22*(1-CL22)</f>
        <v>0</v>
      </c>
      <c r="AY22">
        <f>AX22*AZ22</f>
        <v>0</v>
      </c>
      <c r="AZ22">
        <f>($B$11*$D$9+$C$11*$D$9+$F$11*((CV22+CN22)/MAX(CV22+CN22+CW22, 0.1)*$I$9+CW22/MAX(CV22+CN22+CW22, 0.1)*$J$9))/($B$11+$C$11+$F$11)</f>
        <v>0</v>
      </c>
      <c r="BA22">
        <f>($B$11*$K$9+$C$11*$K$9+$F$11*((CV22+CN22)/MAX(CV22+CN22+CW22, 0.1)*$P$9+CW22/MAX(CV22+CN22+CW22, 0.1)*$Q$9))/($B$11+$C$11+$F$11)</f>
        <v>0</v>
      </c>
      <c r="BB22">
        <v>2.18</v>
      </c>
      <c r="BC22">
        <v>0.5</v>
      </c>
      <c r="BD22" t="s">
        <v>355</v>
      </c>
      <c r="BE22">
        <v>2</v>
      </c>
      <c r="BF22" t="b">
        <v>0</v>
      </c>
      <c r="BG22">
        <v>1678483588</v>
      </c>
      <c r="BH22">
        <v>420.220333333333</v>
      </c>
      <c r="BI22">
        <v>419.781888888889</v>
      </c>
      <c r="BJ22">
        <v>30.7987</v>
      </c>
      <c r="BK22">
        <v>30.7810888888889</v>
      </c>
      <c r="BL22">
        <v>419.825888888889</v>
      </c>
      <c r="BM22">
        <v>30.4109</v>
      </c>
      <c r="BN22">
        <v>500.351444444444</v>
      </c>
      <c r="BO22">
        <v>90.0453222222222</v>
      </c>
      <c r="BP22">
        <v>0.0998570666666667</v>
      </c>
      <c r="BQ22">
        <v>27.8371666666667</v>
      </c>
      <c r="BR22">
        <v>27.3929555555556</v>
      </c>
      <c r="BS22">
        <v>999.9</v>
      </c>
      <c r="BT22">
        <v>0</v>
      </c>
      <c r="BU22">
        <v>0</v>
      </c>
      <c r="BV22">
        <v>10004.7777777778</v>
      </c>
      <c r="BW22">
        <v>0</v>
      </c>
      <c r="BX22">
        <v>0.222567</v>
      </c>
      <c r="BY22">
        <v>0.438425777777778</v>
      </c>
      <c r="BZ22">
        <v>433.573555555556</v>
      </c>
      <c r="CA22">
        <v>433.113555555556</v>
      </c>
      <c r="CB22">
        <v>0.0176171222222222</v>
      </c>
      <c r="CC22">
        <v>419.781888888889</v>
      </c>
      <c r="CD22">
        <v>30.7810888888889</v>
      </c>
      <c r="CE22">
        <v>2.77328111111111</v>
      </c>
      <c r="CF22">
        <v>2.77169222222222</v>
      </c>
      <c r="CG22">
        <v>22.7259</v>
      </c>
      <c r="CH22">
        <v>22.7164555555556</v>
      </c>
      <c r="CI22">
        <v>0</v>
      </c>
      <c r="CJ22">
        <v>0</v>
      </c>
      <c r="CK22">
        <v>0</v>
      </c>
      <c r="CL22">
        <v>0</v>
      </c>
      <c r="CM22">
        <v>3.27777777777778</v>
      </c>
      <c r="CN22">
        <v>0</v>
      </c>
      <c r="CO22">
        <v>-13.5666666666667</v>
      </c>
      <c r="CP22">
        <v>-3.13333333333333</v>
      </c>
      <c r="CQ22">
        <v>38.1525555555556</v>
      </c>
      <c r="CR22">
        <v>43.187</v>
      </c>
      <c r="CS22">
        <v>40.84</v>
      </c>
      <c r="CT22">
        <v>42</v>
      </c>
      <c r="CU22">
        <v>39.09</v>
      </c>
      <c r="CV22">
        <v>0</v>
      </c>
      <c r="CW22">
        <v>0</v>
      </c>
      <c r="CX22">
        <v>0</v>
      </c>
      <c r="CY22">
        <v>1678483599.9</v>
      </c>
      <c r="CZ22">
        <v>0</v>
      </c>
      <c r="DA22">
        <v>0</v>
      </c>
      <c r="DB22" t="s">
        <v>356</v>
      </c>
      <c r="DC22">
        <v>1678311632</v>
      </c>
      <c r="DD22">
        <v>1678311637</v>
      </c>
      <c r="DE22">
        <v>0</v>
      </c>
      <c r="DF22">
        <v>0.412</v>
      </c>
      <c r="DG22">
        <v>0.049</v>
      </c>
      <c r="DH22">
        <v>0.78</v>
      </c>
      <c r="DI22">
        <v>0.502</v>
      </c>
      <c r="DJ22">
        <v>420</v>
      </c>
      <c r="DK22">
        <v>30</v>
      </c>
      <c r="DL22">
        <v>0.45</v>
      </c>
      <c r="DM22">
        <v>0.21</v>
      </c>
      <c r="DN22">
        <v>0.390953075</v>
      </c>
      <c r="DO22">
        <v>0.369271283302063</v>
      </c>
      <c r="DP22">
        <v>0.0453334946250493</v>
      </c>
      <c r="DQ22">
        <v>0</v>
      </c>
      <c r="DR22">
        <v>0.004264688825</v>
      </c>
      <c r="DS22">
        <v>0.0977081652045028</v>
      </c>
      <c r="DT22">
        <v>0.00965403708533955</v>
      </c>
      <c r="DU22">
        <v>1</v>
      </c>
      <c r="DV22">
        <v>1</v>
      </c>
      <c r="DW22">
        <v>2</v>
      </c>
      <c r="DX22" t="s">
        <v>369</v>
      </c>
      <c r="DY22">
        <v>2.8416</v>
      </c>
      <c r="DZ22">
        <v>2.71031</v>
      </c>
      <c r="EA22">
        <v>0.0904738</v>
      </c>
      <c r="EB22">
        <v>0.0904214</v>
      </c>
      <c r="EC22">
        <v>0.120954</v>
      </c>
      <c r="ED22">
        <v>0.120477</v>
      </c>
      <c r="EE22">
        <v>25598.2</v>
      </c>
      <c r="EF22">
        <v>22191.9</v>
      </c>
      <c r="EG22">
        <v>25193.6</v>
      </c>
      <c r="EH22">
        <v>23768.6</v>
      </c>
      <c r="EI22">
        <v>37826.7</v>
      </c>
      <c r="EJ22">
        <v>34601.8</v>
      </c>
      <c r="EK22">
        <v>45590.6</v>
      </c>
      <c r="EL22">
        <v>42402.9</v>
      </c>
      <c r="EM22">
        <v>1.73142</v>
      </c>
      <c r="EN22">
        <v>1.83323</v>
      </c>
      <c r="EO22">
        <v>0.0284575</v>
      </c>
      <c r="EP22">
        <v>0</v>
      </c>
      <c r="EQ22">
        <v>26.9359</v>
      </c>
      <c r="ER22">
        <v>999.9</v>
      </c>
      <c r="ES22">
        <v>53.736</v>
      </c>
      <c r="ET22">
        <v>33.415</v>
      </c>
      <c r="EU22">
        <v>30.8594</v>
      </c>
      <c r="EV22">
        <v>53.8707</v>
      </c>
      <c r="EW22">
        <v>43.0649</v>
      </c>
      <c r="EX22">
        <v>1</v>
      </c>
      <c r="EY22">
        <v>0.155836</v>
      </c>
      <c r="EZ22">
        <v>-0.270074</v>
      </c>
      <c r="FA22">
        <v>20.2443</v>
      </c>
      <c r="FB22">
        <v>5.23077</v>
      </c>
      <c r="FC22">
        <v>11.992</v>
      </c>
      <c r="FD22">
        <v>4.9556</v>
      </c>
      <c r="FE22">
        <v>3.304</v>
      </c>
      <c r="FF22">
        <v>9999</v>
      </c>
      <c r="FG22">
        <v>9999</v>
      </c>
      <c r="FH22">
        <v>9999</v>
      </c>
      <c r="FI22">
        <v>999.9</v>
      </c>
      <c r="FJ22">
        <v>1.86874</v>
      </c>
      <c r="FK22">
        <v>1.86447</v>
      </c>
      <c r="FL22">
        <v>1.87197</v>
      </c>
      <c r="FM22">
        <v>1.86295</v>
      </c>
      <c r="FN22">
        <v>1.86234</v>
      </c>
      <c r="FO22">
        <v>1.86874</v>
      </c>
      <c r="FP22">
        <v>1.85887</v>
      </c>
      <c r="FQ22">
        <v>1.86523</v>
      </c>
      <c r="FR22">
        <v>5</v>
      </c>
      <c r="FS22">
        <v>0</v>
      </c>
      <c r="FT22">
        <v>0</v>
      </c>
      <c r="FU22">
        <v>0</v>
      </c>
      <c r="FV22" t="s">
        <v>358</v>
      </c>
      <c r="FW22" t="s">
        <v>359</v>
      </c>
      <c r="FX22" t="s">
        <v>360</v>
      </c>
      <c r="FY22" t="s">
        <v>360</v>
      </c>
      <c r="FZ22" t="s">
        <v>360</v>
      </c>
      <c r="GA22" t="s">
        <v>360</v>
      </c>
      <c r="GB22">
        <v>0</v>
      </c>
      <c r="GC22">
        <v>100</v>
      </c>
      <c r="GD22">
        <v>100</v>
      </c>
      <c r="GE22">
        <v>0.394</v>
      </c>
      <c r="GF22">
        <v>0.3879</v>
      </c>
      <c r="GG22">
        <v>0.194837266885601</v>
      </c>
      <c r="GH22">
        <v>0.000627187234394091</v>
      </c>
      <c r="GI22">
        <v>-4.01537248521887e-07</v>
      </c>
      <c r="GJ22">
        <v>9.27123944784829e-11</v>
      </c>
      <c r="GK22">
        <v>0.387814043947855</v>
      </c>
      <c r="GL22">
        <v>0</v>
      </c>
      <c r="GM22">
        <v>0</v>
      </c>
      <c r="GN22">
        <v>0</v>
      </c>
      <c r="GO22">
        <v>1</v>
      </c>
      <c r="GP22">
        <v>1476</v>
      </c>
      <c r="GQ22">
        <v>2</v>
      </c>
      <c r="GR22">
        <v>27</v>
      </c>
      <c r="GS22">
        <v>2866</v>
      </c>
      <c r="GT22">
        <v>2865.9</v>
      </c>
      <c r="GU22">
        <v>1.05957</v>
      </c>
      <c r="GV22">
        <v>2.37671</v>
      </c>
      <c r="GW22">
        <v>1.44775</v>
      </c>
      <c r="GX22">
        <v>2.2998</v>
      </c>
      <c r="GY22">
        <v>1.44409</v>
      </c>
      <c r="GZ22">
        <v>2.47437</v>
      </c>
      <c r="HA22">
        <v>40.451</v>
      </c>
      <c r="HB22">
        <v>24.1663</v>
      </c>
      <c r="HC22">
        <v>18</v>
      </c>
      <c r="HD22">
        <v>411.928</v>
      </c>
      <c r="HE22">
        <v>459.404</v>
      </c>
      <c r="HF22">
        <v>27.4144</v>
      </c>
      <c r="HG22">
        <v>29.647</v>
      </c>
      <c r="HH22">
        <v>29.9996</v>
      </c>
      <c r="HI22">
        <v>29.4486</v>
      </c>
      <c r="HJ22">
        <v>29.4378</v>
      </c>
      <c r="HK22">
        <v>21.2567</v>
      </c>
      <c r="HL22">
        <v>0</v>
      </c>
      <c r="HM22">
        <v>100</v>
      </c>
      <c r="HN22">
        <v>27.439</v>
      </c>
      <c r="HO22">
        <v>419.819</v>
      </c>
      <c r="HP22">
        <v>39.0868</v>
      </c>
      <c r="HQ22">
        <v>96.4565</v>
      </c>
      <c r="HR22">
        <v>99.6893</v>
      </c>
    </row>
    <row r="23" spans="1:226">
      <c r="A23">
        <v>7</v>
      </c>
      <c r="B23">
        <v>1678483595.5</v>
      </c>
      <c r="C23">
        <v>30</v>
      </c>
      <c r="D23" t="s">
        <v>372</v>
      </c>
      <c r="E23" t="s">
        <v>373</v>
      </c>
      <c r="F23">
        <v>5</v>
      </c>
      <c r="G23" t="s">
        <v>353</v>
      </c>
      <c r="H23" t="s">
        <v>354</v>
      </c>
      <c r="I23">
        <v>1678483592.7</v>
      </c>
      <c r="J23">
        <f>(K23)/1000</f>
        <v>0</v>
      </c>
      <c r="K23">
        <f>IF(BF23, AN23, AH23)</f>
        <v>0</v>
      </c>
      <c r="L23">
        <f>IF(BF23, AI23, AG23)</f>
        <v>0</v>
      </c>
      <c r="M23">
        <f>BH23 - IF(AU23&gt;1, L23*BB23*100.0/(AW23*BV23), 0)</f>
        <v>0</v>
      </c>
      <c r="N23">
        <f>((T23-J23/2)*M23-L23)/(T23+J23/2)</f>
        <v>0</v>
      </c>
      <c r="O23">
        <f>N23*(BO23+BP23)/1000.0</f>
        <v>0</v>
      </c>
      <c r="P23">
        <f>(BH23 - IF(AU23&gt;1, L23*BB23*100.0/(AW23*BV23), 0))*(BO23+BP23)/1000.0</f>
        <v>0</v>
      </c>
      <c r="Q23">
        <f>2.0/((1/S23-1/R23)+SIGN(S23)*SQRT((1/S23-1/R23)*(1/S23-1/R23) + 4*BC23/((BC23+1)*(BC23+1))*(2*1/S23*1/R23-1/R23*1/R23)))</f>
        <v>0</v>
      </c>
      <c r="R23">
        <f>IF(LEFT(BD23,1)&lt;&gt;"0",IF(LEFT(BD23,1)="1",3.0,BE23),$D$5+$E$5*(BV23*BO23/($K$5*1000))+$F$5*(BV23*BO23/($K$5*1000))*MAX(MIN(BB23,$J$5),$I$5)*MAX(MIN(BB23,$J$5),$I$5)+$G$5*MAX(MIN(BB23,$J$5),$I$5)*(BV23*BO23/($K$5*1000))+$H$5*(BV23*BO23/($K$5*1000))*(BV23*BO23/($K$5*1000)))</f>
        <v>0</v>
      </c>
      <c r="S23">
        <f>J23*(1000-(1000*0.61365*exp(17.502*W23/(240.97+W23))/(BO23+BP23)+BJ23)/2)/(1000*0.61365*exp(17.502*W23/(240.97+W23))/(BO23+BP23)-BJ23)</f>
        <v>0</v>
      </c>
      <c r="T23">
        <f>1/((BC23+1)/(Q23/1.6)+1/(R23/1.37)) + BC23/((BC23+1)/(Q23/1.6) + BC23/(R23/1.37))</f>
        <v>0</v>
      </c>
      <c r="U23">
        <f>(AX23*BA23)</f>
        <v>0</v>
      </c>
      <c r="V23">
        <f>(BQ23+(U23+2*0.95*5.67E-8*(((BQ23+$B$7)+273)^4-(BQ23+273)^4)-44100*J23)/(1.84*29.3*R23+8*0.95*5.67E-8*(BQ23+273)^3))</f>
        <v>0</v>
      </c>
      <c r="W23">
        <f>($C$7*BR23+$D$7*BS23+$E$7*V23)</f>
        <v>0</v>
      </c>
      <c r="X23">
        <f>0.61365*exp(17.502*W23/(240.97+W23))</f>
        <v>0</v>
      </c>
      <c r="Y23">
        <f>(Z23/AA23*100)</f>
        <v>0</v>
      </c>
      <c r="Z23">
        <f>BJ23*(BO23+BP23)/1000</f>
        <v>0</v>
      </c>
      <c r="AA23">
        <f>0.61365*exp(17.502*BQ23/(240.97+BQ23))</f>
        <v>0</v>
      </c>
      <c r="AB23">
        <f>(X23-BJ23*(BO23+BP23)/1000)</f>
        <v>0</v>
      </c>
      <c r="AC23">
        <f>(-J23*44100)</f>
        <v>0</v>
      </c>
      <c r="AD23">
        <f>2*29.3*R23*0.92*(BQ23-W23)</f>
        <v>0</v>
      </c>
      <c r="AE23">
        <f>2*0.95*5.67E-8*(((BQ23+$B$7)+273)^4-(W23+273)^4)</f>
        <v>0</v>
      </c>
      <c r="AF23">
        <f>U23+AE23+AC23+AD23</f>
        <v>0</v>
      </c>
      <c r="AG23">
        <f>BN23*AU23*(BI23-BH23*(1000-AU23*BK23)/(1000-AU23*BJ23))/(100*BB23)</f>
        <v>0</v>
      </c>
      <c r="AH23">
        <f>1000*BN23*AU23*(BJ23-BK23)/(100*BB23*(1000-AU23*BJ23))</f>
        <v>0</v>
      </c>
      <c r="AI23">
        <f>(AJ23 - AK23 - BO23*1E3/(8.314*(BQ23+273.15)) * AM23/BN23 * AL23) * BN23/(100*BB23) * (1000 - BK23)/1000</f>
        <v>0</v>
      </c>
      <c r="AJ23">
        <v>433.196596620127</v>
      </c>
      <c r="AK23">
        <v>433.56913939394</v>
      </c>
      <c r="AL23">
        <v>0.000182339086639238</v>
      </c>
      <c r="AM23">
        <v>67.0996269493433</v>
      </c>
      <c r="AN23">
        <f>(AP23 - AO23 + BO23*1E3/(8.314*(BQ23+273.15)) * AR23/BN23 * AQ23) * BN23/(100*BB23) * 1000/(1000 - AP23)</f>
        <v>0</v>
      </c>
      <c r="AO23">
        <v>30.7771992183963</v>
      </c>
      <c r="AP23">
        <v>30.7987103030303</v>
      </c>
      <c r="AQ23">
        <v>-2.55347418545918e-05</v>
      </c>
      <c r="AR23">
        <v>115.199567111425</v>
      </c>
      <c r="AS23">
        <v>14</v>
      </c>
      <c r="AT23">
        <v>3</v>
      </c>
      <c r="AU23">
        <f>IF(AS23*$H$13&gt;=AW23,1.0,(AW23/(AW23-AS23*$H$13)))</f>
        <v>0</v>
      </c>
      <c r="AV23">
        <f>(AU23-1)*100</f>
        <v>0</v>
      </c>
      <c r="AW23">
        <f>MAX(0,($B$13+$C$13*BV23)/(1+$D$13*BV23)*BO23/(BQ23+273)*$E$13)</f>
        <v>0</v>
      </c>
      <c r="AX23">
        <f>$B$11*BW23+$C$11*BX23+$F$11*CI23*(1-CL23)</f>
        <v>0</v>
      </c>
      <c r="AY23">
        <f>AX23*AZ23</f>
        <v>0</v>
      </c>
      <c r="AZ23">
        <f>($B$11*$D$9+$C$11*$D$9+$F$11*((CV23+CN23)/MAX(CV23+CN23+CW23, 0.1)*$I$9+CW23/MAX(CV23+CN23+CW23, 0.1)*$J$9))/($B$11+$C$11+$F$11)</f>
        <v>0</v>
      </c>
      <c r="BA23">
        <f>($B$11*$K$9+$C$11*$K$9+$F$11*((CV23+CN23)/MAX(CV23+CN23+CW23, 0.1)*$P$9+CW23/MAX(CV23+CN23+CW23, 0.1)*$Q$9))/($B$11+$C$11+$F$11)</f>
        <v>0</v>
      </c>
      <c r="BB23">
        <v>2.18</v>
      </c>
      <c r="BC23">
        <v>0.5</v>
      </c>
      <c r="BD23" t="s">
        <v>355</v>
      </c>
      <c r="BE23">
        <v>2</v>
      </c>
      <c r="BF23" t="b">
        <v>0</v>
      </c>
      <c r="BG23">
        <v>1678483592.7</v>
      </c>
      <c r="BH23">
        <v>420.1903</v>
      </c>
      <c r="BI23">
        <v>419.8507</v>
      </c>
      <c r="BJ23">
        <v>30.79774</v>
      </c>
      <c r="BK23">
        <v>30.77756</v>
      </c>
      <c r="BL23">
        <v>419.7962</v>
      </c>
      <c r="BM23">
        <v>30.40994</v>
      </c>
      <c r="BN23">
        <v>500.3911</v>
      </c>
      <c r="BO23">
        <v>90.04445</v>
      </c>
      <c r="BP23">
        <v>0.10004972</v>
      </c>
      <c r="BQ23">
        <v>27.85387</v>
      </c>
      <c r="BR23">
        <v>27.40996</v>
      </c>
      <c r="BS23">
        <v>999.9</v>
      </c>
      <c r="BT23">
        <v>0</v>
      </c>
      <c r="BU23">
        <v>0</v>
      </c>
      <c r="BV23">
        <v>9993.875</v>
      </c>
      <c r="BW23">
        <v>0</v>
      </c>
      <c r="BX23">
        <v>0.222567</v>
      </c>
      <c r="BY23">
        <v>0.3398957</v>
      </c>
      <c r="BZ23">
        <v>433.5425</v>
      </c>
      <c r="CA23">
        <v>433.1827</v>
      </c>
      <c r="CB23">
        <v>0.02017135</v>
      </c>
      <c r="CC23">
        <v>419.8507</v>
      </c>
      <c r="CD23">
        <v>30.77756</v>
      </c>
      <c r="CE23">
        <v>2.773165</v>
      </c>
      <c r="CF23">
        <v>2.771349</v>
      </c>
      <c r="CG23">
        <v>22.72522</v>
      </c>
      <c r="CH23">
        <v>22.71441</v>
      </c>
      <c r="CI23">
        <v>0</v>
      </c>
      <c r="CJ23">
        <v>0</v>
      </c>
      <c r="CK23">
        <v>0</v>
      </c>
      <c r="CL23">
        <v>0</v>
      </c>
      <c r="CM23">
        <v>1.52</v>
      </c>
      <c r="CN23">
        <v>0</v>
      </c>
      <c r="CO23">
        <v>-14.03</v>
      </c>
      <c r="CP23">
        <v>-2.58</v>
      </c>
      <c r="CQ23">
        <v>38.125</v>
      </c>
      <c r="CR23">
        <v>43.187</v>
      </c>
      <c r="CS23">
        <v>40.812</v>
      </c>
      <c r="CT23">
        <v>42</v>
      </c>
      <c r="CU23">
        <v>39.062</v>
      </c>
      <c r="CV23">
        <v>0</v>
      </c>
      <c r="CW23">
        <v>0</v>
      </c>
      <c r="CX23">
        <v>0</v>
      </c>
      <c r="CY23">
        <v>1678483604.7</v>
      </c>
      <c r="CZ23">
        <v>0</v>
      </c>
      <c r="DA23">
        <v>0</v>
      </c>
      <c r="DB23" t="s">
        <v>356</v>
      </c>
      <c r="DC23">
        <v>1678311632</v>
      </c>
      <c r="DD23">
        <v>1678311637</v>
      </c>
      <c r="DE23">
        <v>0</v>
      </c>
      <c r="DF23">
        <v>0.412</v>
      </c>
      <c r="DG23">
        <v>0.049</v>
      </c>
      <c r="DH23">
        <v>0.78</v>
      </c>
      <c r="DI23">
        <v>0.502</v>
      </c>
      <c r="DJ23">
        <v>420</v>
      </c>
      <c r="DK23">
        <v>30</v>
      </c>
      <c r="DL23">
        <v>0.45</v>
      </c>
      <c r="DM23">
        <v>0.21</v>
      </c>
      <c r="DN23">
        <v>0.394677725</v>
      </c>
      <c r="DO23">
        <v>-0.0945718311444669</v>
      </c>
      <c r="DP23">
        <v>0.0466304143365612</v>
      </c>
      <c r="DQ23">
        <v>1</v>
      </c>
      <c r="DR23">
        <v>0.011644694825</v>
      </c>
      <c r="DS23">
        <v>0.0680278627654784</v>
      </c>
      <c r="DT23">
        <v>0.00670815665227486</v>
      </c>
      <c r="DU23">
        <v>1</v>
      </c>
      <c r="DV23">
        <v>2</v>
      </c>
      <c r="DW23">
        <v>2</v>
      </c>
      <c r="DX23" t="s">
        <v>374</v>
      </c>
      <c r="DY23">
        <v>2.84127</v>
      </c>
      <c r="DZ23">
        <v>2.71018</v>
      </c>
      <c r="EA23">
        <v>0.0904728</v>
      </c>
      <c r="EB23">
        <v>0.0904182</v>
      </c>
      <c r="EC23">
        <v>0.120952</v>
      </c>
      <c r="ED23">
        <v>0.120467</v>
      </c>
      <c r="EE23">
        <v>25598.3</v>
      </c>
      <c r="EF23">
        <v>22191.8</v>
      </c>
      <c r="EG23">
        <v>25193.7</v>
      </c>
      <c r="EH23">
        <v>23768.4</v>
      </c>
      <c r="EI23">
        <v>37827</v>
      </c>
      <c r="EJ23">
        <v>34601.6</v>
      </c>
      <c r="EK23">
        <v>45590.9</v>
      </c>
      <c r="EL23">
        <v>42402.3</v>
      </c>
      <c r="EM23">
        <v>1.73207</v>
      </c>
      <c r="EN23">
        <v>1.8332</v>
      </c>
      <c r="EO23">
        <v>0.0303984</v>
      </c>
      <c r="EP23">
        <v>0</v>
      </c>
      <c r="EQ23">
        <v>26.9242</v>
      </c>
      <c r="ER23">
        <v>999.9</v>
      </c>
      <c r="ES23">
        <v>53.711</v>
      </c>
      <c r="ET23">
        <v>33.405</v>
      </c>
      <c r="EU23">
        <v>30.8295</v>
      </c>
      <c r="EV23">
        <v>54.3307</v>
      </c>
      <c r="EW23">
        <v>44.2147</v>
      </c>
      <c r="EX23">
        <v>1</v>
      </c>
      <c r="EY23">
        <v>0.155315</v>
      </c>
      <c r="EZ23">
        <v>-0.272958</v>
      </c>
      <c r="FA23">
        <v>20.2443</v>
      </c>
      <c r="FB23">
        <v>5.23092</v>
      </c>
      <c r="FC23">
        <v>11.992</v>
      </c>
      <c r="FD23">
        <v>4.9557</v>
      </c>
      <c r="FE23">
        <v>3.304</v>
      </c>
      <c r="FF23">
        <v>9999</v>
      </c>
      <c r="FG23">
        <v>9999</v>
      </c>
      <c r="FH23">
        <v>9999</v>
      </c>
      <c r="FI23">
        <v>999.9</v>
      </c>
      <c r="FJ23">
        <v>1.86874</v>
      </c>
      <c r="FK23">
        <v>1.86448</v>
      </c>
      <c r="FL23">
        <v>1.872</v>
      </c>
      <c r="FM23">
        <v>1.86295</v>
      </c>
      <c r="FN23">
        <v>1.86234</v>
      </c>
      <c r="FO23">
        <v>1.86874</v>
      </c>
      <c r="FP23">
        <v>1.85884</v>
      </c>
      <c r="FQ23">
        <v>1.86523</v>
      </c>
      <c r="FR23">
        <v>5</v>
      </c>
      <c r="FS23">
        <v>0</v>
      </c>
      <c r="FT23">
        <v>0</v>
      </c>
      <c r="FU23">
        <v>0</v>
      </c>
      <c r="FV23" t="s">
        <v>358</v>
      </c>
      <c r="FW23" t="s">
        <v>359</v>
      </c>
      <c r="FX23" t="s">
        <v>360</v>
      </c>
      <c r="FY23" t="s">
        <v>360</v>
      </c>
      <c r="FZ23" t="s">
        <v>360</v>
      </c>
      <c r="GA23" t="s">
        <v>360</v>
      </c>
      <c r="GB23">
        <v>0</v>
      </c>
      <c r="GC23">
        <v>100</v>
      </c>
      <c r="GD23">
        <v>100</v>
      </c>
      <c r="GE23">
        <v>0.394</v>
      </c>
      <c r="GF23">
        <v>0.3878</v>
      </c>
      <c r="GG23">
        <v>0.194837266885601</v>
      </c>
      <c r="GH23">
        <v>0.000627187234394091</v>
      </c>
      <c r="GI23">
        <v>-4.01537248521887e-07</v>
      </c>
      <c r="GJ23">
        <v>9.27123944784829e-11</v>
      </c>
      <c r="GK23">
        <v>0.387814043947855</v>
      </c>
      <c r="GL23">
        <v>0</v>
      </c>
      <c r="GM23">
        <v>0</v>
      </c>
      <c r="GN23">
        <v>0</v>
      </c>
      <c r="GO23">
        <v>1</v>
      </c>
      <c r="GP23">
        <v>1476</v>
      </c>
      <c r="GQ23">
        <v>2</v>
      </c>
      <c r="GR23">
        <v>27</v>
      </c>
      <c r="GS23">
        <v>2866.1</v>
      </c>
      <c r="GT23">
        <v>2866</v>
      </c>
      <c r="GU23">
        <v>1.05957</v>
      </c>
      <c r="GV23">
        <v>2.40967</v>
      </c>
      <c r="GW23">
        <v>1.44775</v>
      </c>
      <c r="GX23">
        <v>2.2998</v>
      </c>
      <c r="GY23">
        <v>1.44409</v>
      </c>
      <c r="GZ23">
        <v>2.24854</v>
      </c>
      <c r="HA23">
        <v>40.4765</v>
      </c>
      <c r="HB23">
        <v>24.1663</v>
      </c>
      <c r="HC23">
        <v>18</v>
      </c>
      <c r="HD23">
        <v>412.266</v>
      </c>
      <c r="HE23">
        <v>459.357</v>
      </c>
      <c r="HF23">
        <v>27.4908</v>
      </c>
      <c r="HG23">
        <v>29.6374</v>
      </c>
      <c r="HH23">
        <v>29.9995</v>
      </c>
      <c r="HI23">
        <v>29.4448</v>
      </c>
      <c r="HJ23">
        <v>29.4338</v>
      </c>
      <c r="HK23">
        <v>21.2575</v>
      </c>
      <c r="HL23">
        <v>0</v>
      </c>
      <c r="HM23">
        <v>100</v>
      </c>
      <c r="HN23">
        <v>27.5096</v>
      </c>
      <c r="HO23">
        <v>419.819</v>
      </c>
      <c r="HP23">
        <v>39.0868</v>
      </c>
      <c r="HQ23">
        <v>96.457</v>
      </c>
      <c r="HR23">
        <v>99.6879</v>
      </c>
    </row>
    <row r="24" spans="1:226">
      <c r="A24">
        <v>8</v>
      </c>
      <c r="B24">
        <v>1678483600.5</v>
      </c>
      <c r="C24">
        <v>35</v>
      </c>
      <c r="D24" t="s">
        <v>375</v>
      </c>
      <c r="E24" t="s">
        <v>376</v>
      </c>
      <c r="F24">
        <v>5</v>
      </c>
      <c r="G24" t="s">
        <v>353</v>
      </c>
      <c r="H24" t="s">
        <v>354</v>
      </c>
      <c r="I24">
        <v>1678483598</v>
      </c>
      <c r="J24">
        <f>(K24)/1000</f>
        <v>0</v>
      </c>
      <c r="K24">
        <f>IF(BF24, AN24, AH24)</f>
        <v>0</v>
      </c>
      <c r="L24">
        <f>IF(BF24, AI24, AG24)</f>
        <v>0</v>
      </c>
      <c r="M24">
        <f>BH24 - IF(AU24&gt;1, L24*BB24*100.0/(AW24*BV24), 0)</f>
        <v>0</v>
      </c>
      <c r="N24">
        <f>((T24-J24/2)*M24-L24)/(T24+J24/2)</f>
        <v>0</v>
      </c>
      <c r="O24">
        <f>N24*(BO24+BP24)/1000.0</f>
        <v>0</v>
      </c>
      <c r="P24">
        <f>(BH24 - IF(AU24&gt;1, L24*BB24*100.0/(AW24*BV24), 0))*(BO24+BP24)/1000.0</f>
        <v>0</v>
      </c>
      <c r="Q24">
        <f>2.0/((1/S24-1/R24)+SIGN(S24)*SQRT((1/S24-1/R24)*(1/S24-1/R24) + 4*BC24/((BC24+1)*(BC24+1))*(2*1/S24*1/R24-1/R24*1/R24)))</f>
        <v>0</v>
      </c>
      <c r="R24">
        <f>IF(LEFT(BD24,1)&lt;&gt;"0",IF(LEFT(BD24,1)="1",3.0,BE24),$D$5+$E$5*(BV24*BO24/($K$5*1000))+$F$5*(BV24*BO24/($K$5*1000))*MAX(MIN(BB24,$J$5),$I$5)*MAX(MIN(BB24,$J$5),$I$5)+$G$5*MAX(MIN(BB24,$J$5),$I$5)*(BV24*BO24/($K$5*1000))+$H$5*(BV24*BO24/($K$5*1000))*(BV24*BO24/($K$5*1000)))</f>
        <v>0</v>
      </c>
      <c r="S24">
        <f>J24*(1000-(1000*0.61365*exp(17.502*W24/(240.97+W24))/(BO24+BP24)+BJ24)/2)/(1000*0.61365*exp(17.502*W24/(240.97+W24))/(BO24+BP24)-BJ24)</f>
        <v>0</v>
      </c>
      <c r="T24">
        <f>1/((BC24+1)/(Q24/1.6)+1/(R24/1.37)) + BC24/((BC24+1)/(Q24/1.6) + BC24/(R24/1.37))</f>
        <v>0</v>
      </c>
      <c r="U24">
        <f>(AX24*BA24)</f>
        <v>0</v>
      </c>
      <c r="V24">
        <f>(BQ24+(U24+2*0.95*5.67E-8*(((BQ24+$B$7)+273)^4-(BQ24+273)^4)-44100*J24)/(1.84*29.3*R24+8*0.95*5.67E-8*(BQ24+273)^3))</f>
        <v>0</v>
      </c>
      <c r="W24">
        <f>($C$7*BR24+$D$7*BS24+$E$7*V24)</f>
        <v>0</v>
      </c>
      <c r="X24">
        <f>0.61365*exp(17.502*W24/(240.97+W24))</f>
        <v>0</v>
      </c>
      <c r="Y24">
        <f>(Z24/AA24*100)</f>
        <v>0</v>
      </c>
      <c r="Z24">
        <f>BJ24*(BO24+BP24)/1000</f>
        <v>0</v>
      </c>
      <c r="AA24">
        <f>0.61365*exp(17.502*BQ24/(240.97+BQ24))</f>
        <v>0</v>
      </c>
      <c r="AB24">
        <f>(X24-BJ24*(BO24+BP24)/1000)</f>
        <v>0</v>
      </c>
      <c r="AC24">
        <f>(-J24*44100)</f>
        <v>0</v>
      </c>
      <c r="AD24">
        <f>2*29.3*R24*0.92*(BQ24-W24)</f>
        <v>0</v>
      </c>
      <c r="AE24">
        <f>2*0.95*5.67E-8*(((BQ24+$B$7)+273)^4-(W24+273)^4)</f>
        <v>0</v>
      </c>
      <c r="AF24">
        <f>U24+AE24+AC24+AD24</f>
        <v>0</v>
      </c>
      <c r="AG24">
        <f>BN24*AU24*(BI24-BH24*(1000-AU24*BK24)/(1000-AU24*BJ24))/(100*BB24)</f>
        <v>0</v>
      </c>
      <c r="AH24">
        <f>1000*BN24*AU24*(BJ24-BK24)/(100*BB24*(1000-AU24*BJ24))</f>
        <v>0</v>
      </c>
      <c r="AI24">
        <f>(AJ24 - AK24 - BO24*1E3/(8.314*(BQ24+273.15)) * AM24/BN24 * AL24) * BN24/(100*BB24) * (1000 - BK24)/1000</f>
        <v>0</v>
      </c>
      <c r="AJ24">
        <v>433.148123897526</v>
      </c>
      <c r="AK24">
        <v>433.648333333333</v>
      </c>
      <c r="AL24">
        <v>0.0218583890154211</v>
      </c>
      <c r="AM24">
        <v>67.0996269493433</v>
      </c>
      <c r="AN24">
        <f>(AP24 - AO24 + BO24*1E3/(8.314*(BQ24+273.15)) * AR24/BN24 * AQ24) * BN24/(100*BB24) * 1000/(1000 - AP24)</f>
        <v>0</v>
      </c>
      <c r="AO24">
        <v>30.7753719207652</v>
      </c>
      <c r="AP24">
        <v>30.7947993939394</v>
      </c>
      <c r="AQ24">
        <v>-8.52771803264701e-05</v>
      </c>
      <c r="AR24">
        <v>115.199567111425</v>
      </c>
      <c r="AS24">
        <v>14</v>
      </c>
      <c r="AT24">
        <v>3</v>
      </c>
      <c r="AU24">
        <f>IF(AS24*$H$13&gt;=AW24,1.0,(AW24/(AW24-AS24*$H$13)))</f>
        <v>0</v>
      </c>
      <c r="AV24">
        <f>(AU24-1)*100</f>
        <v>0</v>
      </c>
      <c r="AW24">
        <f>MAX(0,($B$13+$C$13*BV24)/(1+$D$13*BV24)*BO24/(BQ24+273)*$E$13)</f>
        <v>0</v>
      </c>
      <c r="AX24">
        <f>$B$11*BW24+$C$11*BX24+$F$11*CI24*(1-CL24)</f>
        <v>0</v>
      </c>
      <c r="AY24">
        <f>AX24*AZ24</f>
        <v>0</v>
      </c>
      <c r="AZ24">
        <f>($B$11*$D$9+$C$11*$D$9+$F$11*((CV24+CN24)/MAX(CV24+CN24+CW24, 0.1)*$I$9+CW24/MAX(CV24+CN24+CW24, 0.1)*$J$9))/($B$11+$C$11+$F$11)</f>
        <v>0</v>
      </c>
      <c r="BA24">
        <f>($B$11*$K$9+$C$11*$K$9+$F$11*((CV24+CN24)/MAX(CV24+CN24+CW24, 0.1)*$P$9+CW24/MAX(CV24+CN24+CW24, 0.1)*$Q$9))/($B$11+$C$11+$F$11)</f>
        <v>0</v>
      </c>
      <c r="BB24">
        <v>2.18</v>
      </c>
      <c r="BC24">
        <v>0.5</v>
      </c>
      <c r="BD24" t="s">
        <v>355</v>
      </c>
      <c r="BE24">
        <v>2</v>
      </c>
      <c r="BF24" t="b">
        <v>0</v>
      </c>
      <c r="BG24">
        <v>1678483598</v>
      </c>
      <c r="BH24">
        <v>420.242</v>
      </c>
      <c r="BI24">
        <v>419.827333333333</v>
      </c>
      <c r="BJ24">
        <v>30.7960555555556</v>
      </c>
      <c r="BK24">
        <v>30.7754</v>
      </c>
      <c r="BL24">
        <v>419.847666666667</v>
      </c>
      <c r="BM24">
        <v>30.4082555555556</v>
      </c>
      <c r="BN24">
        <v>500.342777777778</v>
      </c>
      <c r="BO24">
        <v>90.0425333333333</v>
      </c>
      <c r="BP24">
        <v>0.0999884888888889</v>
      </c>
      <c r="BQ24">
        <v>27.8714555555556</v>
      </c>
      <c r="BR24">
        <v>27.4304666666667</v>
      </c>
      <c r="BS24">
        <v>999.9</v>
      </c>
      <c r="BT24">
        <v>0</v>
      </c>
      <c r="BU24">
        <v>0</v>
      </c>
      <c r="BV24">
        <v>9999.50555555555</v>
      </c>
      <c r="BW24">
        <v>0</v>
      </c>
      <c r="BX24">
        <v>0.222567</v>
      </c>
      <c r="BY24">
        <v>0.414533777777778</v>
      </c>
      <c r="BZ24">
        <v>433.595</v>
      </c>
      <c r="CA24">
        <v>433.158</v>
      </c>
      <c r="CB24">
        <v>0.0206777777777778</v>
      </c>
      <c r="CC24">
        <v>419.827333333333</v>
      </c>
      <c r="CD24">
        <v>30.7754</v>
      </c>
      <c r="CE24">
        <v>2.77295666666667</v>
      </c>
      <c r="CF24">
        <v>2.77109444444444</v>
      </c>
      <c r="CG24">
        <v>22.7239666666667</v>
      </c>
      <c r="CH24">
        <v>22.7129</v>
      </c>
      <c r="CI24">
        <v>0</v>
      </c>
      <c r="CJ24">
        <v>0</v>
      </c>
      <c r="CK24">
        <v>0</v>
      </c>
      <c r="CL24">
        <v>0</v>
      </c>
      <c r="CM24">
        <v>-2.95555555555556</v>
      </c>
      <c r="CN24">
        <v>0</v>
      </c>
      <c r="CO24">
        <v>-10.7888888888889</v>
      </c>
      <c r="CP24">
        <v>-2.68888888888889</v>
      </c>
      <c r="CQ24">
        <v>38.125</v>
      </c>
      <c r="CR24">
        <v>43.187</v>
      </c>
      <c r="CS24">
        <v>40.812</v>
      </c>
      <c r="CT24">
        <v>41.972</v>
      </c>
      <c r="CU24">
        <v>39.062</v>
      </c>
      <c r="CV24">
        <v>0</v>
      </c>
      <c r="CW24">
        <v>0</v>
      </c>
      <c r="CX24">
        <v>0</v>
      </c>
      <c r="CY24">
        <v>1678483609.5</v>
      </c>
      <c r="CZ24">
        <v>0</v>
      </c>
      <c r="DA24">
        <v>0</v>
      </c>
      <c r="DB24" t="s">
        <v>356</v>
      </c>
      <c r="DC24">
        <v>1678311632</v>
      </c>
      <c r="DD24">
        <v>1678311637</v>
      </c>
      <c r="DE24">
        <v>0</v>
      </c>
      <c r="DF24">
        <v>0.412</v>
      </c>
      <c r="DG24">
        <v>0.049</v>
      </c>
      <c r="DH24">
        <v>0.78</v>
      </c>
      <c r="DI24">
        <v>0.502</v>
      </c>
      <c r="DJ24">
        <v>420</v>
      </c>
      <c r="DK24">
        <v>30</v>
      </c>
      <c r="DL24">
        <v>0.45</v>
      </c>
      <c r="DM24">
        <v>0.21</v>
      </c>
      <c r="DN24">
        <v>0.398146025</v>
      </c>
      <c r="DO24">
        <v>-0.122729144465292</v>
      </c>
      <c r="DP24">
        <v>0.0445162852518533</v>
      </c>
      <c r="DQ24">
        <v>0</v>
      </c>
      <c r="DR24">
        <v>0.01617197575</v>
      </c>
      <c r="DS24">
        <v>0.0504166308067542</v>
      </c>
      <c r="DT24">
        <v>0.0052552495377341</v>
      </c>
      <c r="DU24">
        <v>1</v>
      </c>
      <c r="DV24">
        <v>1</v>
      </c>
      <c r="DW24">
        <v>2</v>
      </c>
      <c r="DX24" t="s">
        <v>369</v>
      </c>
      <c r="DY24">
        <v>2.84191</v>
      </c>
      <c r="DZ24">
        <v>2.71018</v>
      </c>
      <c r="EA24">
        <v>0.0904833</v>
      </c>
      <c r="EB24">
        <v>0.0904291</v>
      </c>
      <c r="EC24">
        <v>0.12094</v>
      </c>
      <c r="ED24">
        <v>0.120462</v>
      </c>
      <c r="EE24">
        <v>25598.6</v>
      </c>
      <c r="EF24">
        <v>22191.8</v>
      </c>
      <c r="EG24">
        <v>25194.3</v>
      </c>
      <c r="EH24">
        <v>23768.6</v>
      </c>
      <c r="EI24">
        <v>37828</v>
      </c>
      <c r="EJ24">
        <v>34602.2</v>
      </c>
      <c r="EK24">
        <v>45591.5</v>
      </c>
      <c r="EL24">
        <v>42402.7</v>
      </c>
      <c r="EM24">
        <v>1.73242</v>
      </c>
      <c r="EN24">
        <v>1.83298</v>
      </c>
      <c r="EO24">
        <v>0.032302</v>
      </c>
      <c r="EP24">
        <v>0</v>
      </c>
      <c r="EQ24">
        <v>26.9128</v>
      </c>
      <c r="ER24">
        <v>999.9</v>
      </c>
      <c r="ES24">
        <v>53.711</v>
      </c>
      <c r="ET24">
        <v>33.415</v>
      </c>
      <c r="EU24">
        <v>30.8481</v>
      </c>
      <c r="EV24">
        <v>54.4307</v>
      </c>
      <c r="EW24">
        <v>43.4375</v>
      </c>
      <c r="EX24">
        <v>1</v>
      </c>
      <c r="EY24">
        <v>0.154878</v>
      </c>
      <c r="EZ24">
        <v>-0.252734</v>
      </c>
      <c r="FA24">
        <v>20.2444</v>
      </c>
      <c r="FB24">
        <v>5.23167</v>
      </c>
      <c r="FC24">
        <v>11.992</v>
      </c>
      <c r="FD24">
        <v>4.9557</v>
      </c>
      <c r="FE24">
        <v>3.304</v>
      </c>
      <c r="FF24">
        <v>9999</v>
      </c>
      <c r="FG24">
        <v>9999</v>
      </c>
      <c r="FH24">
        <v>9999</v>
      </c>
      <c r="FI24">
        <v>999.9</v>
      </c>
      <c r="FJ24">
        <v>1.86874</v>
      </c>
      <c r="FK24">
        <v>1.86448</v>
      </c>
      <c r="FL24">
        <v>1.87195</v>
      </c>
      <c r="FM24">
        <v>1.86295</v>
      </c>
      <c r="FN24">
        <v>1.86234</v>
      </c>
      <c r="FO24">
        <v>1.86874</v>
      </c>
      <c r="FP24">
        <v>1.85883</v>
      </c>
      <c r="FQ24">
        <v>1.86522</v>
      </c>
      <c r="FR24">
        <v>5</v>
      </c>
      <c r="FS24">
        <v>0</v>
      </c>
      <c r="FT24">
        <v>0</v>
      </c>
      <c r="FU24">
        <v>0</v>
      </c>
      <c r="FV24" t="s">
        <v>358</v>
      </c>
      <c r="FW24" t="s">
        <v>359</v>
      </c>
      <c r="FX24" t="s">
        <v>360</v>
      </c>
      <c r="FY24" t="s">
        <v>360</v>
      </c>
      <c r="FZ24" t="s">
        <v>360</v>
      </c>
      <c r="GA24" t="s">
        <v>360</v>
      </c>
      <c r="GB24">
        <v>0</v>
      </c>
      <c r="GC24">
        <v>100</v>
      </c>
      <c r="GD24">
        <v>100</v>
      </c>
      <c r="GE24">
        <v>0.395</v>
      </c>
      <c r="GF24">
        <v>0.3878</v>
      </c>
      <c r="GG24">
        <v>0.194837266885601</v>
      </c>
      <c r="GH24">
        <v>0.000627187234394091</v>
      </c>
      <c r="GI24">
        <v>-4.01537248521887e-07</v>
      </c>
      <c r="GJ24">
        <v>9.27123944784829e-11</v>
      </c>
      <c r="GK24">
        <v>0.387814043947855</v>
      </c>
      <c r="GL24">
        <v>0</v>
      </c>
      <c r="GM24">
        <v>0</v>
      </c>
      <c r="GN24">
        <v>0</v>
      </c>
      <c r="GO24">
        <v>1</v>
      </c>
      <c r="GP24">
        <v>1476</v>
      </c>
      <c r="GQ24">
        <v>2</v>
      </c>
      <c r="GR24">
        <v>27</v>
      </c>
      <c r="GS24">
        <v>2866.1</v>
      </c>
      <c r="GT24">
        <v>2866.1</v>
      </c>
      <c r="GU24">
        <v>1.05957</v>
      </c>
      <c r="GV24">
        <v>2.3999</v>
      </c>
      <c r="GW24">
        <v>1.44775</v>
      </c>
      <c r="GX24">
        <v>2.2998</v>
      </c>
      <c r="GY24">
        <v>1.44409</v>
      </c>
      <c r="GZ24">
        <v>2.40967</v>
      </c>
      <c r="HA24">
        <v>40.451</v>
      </c>
      <c r="HB24">
        <v>24.1663</v>
      </c>
      <c r="HC24">
        <v>18</v>
      </c>
      <c r="HD24">
        <v>412.44</v>
      </c>
      <c r="HE24">
        <v>459.187</v>
      </c>
      <c r="HF24">
        <v>27.555</v>
      </c>
      <c r="HG24">
        <v>29.6297</v>
      </c>
      <c r="HH24">
        <v>29.9995</v>
      </c>
      <c r="HI24">
        <v>29.4416</v>
      </c>
      <c r="HJ24">
        <v>29.4302</v>
      </c>
      <c r="HK24">
        <v>21.2561</v>
      </c>
      <c r="HL24">
        <v>0</v>
      </c>
      <c r="HM24">
        <v>100</v>
      </c>
      <c r="HN24">
        <v>27.5669</v>
      </c>
      <c r="HO24">
        <v>419.819</v>
      </c>
      <c r="HP24">
        <v>39.0868</v>
      </c>
      <c r="HQ24">
        <v>96.4586</v>
      </c>
      <c r="HR24">
        <v>99.6888</v>
      </c>
    </row>
    <row r="25" spans="1:226">
      <c r="A25">
        <v>9</v>
      </c>
      <c r="B25">
        <v>1678483605.5</v>
      </c>
      <c r="C25">
        <v>40</v>
      </c>
      <c r="D25" t="s">
        <v>377</v>
      </c>
      <c r="E25" t="s">
        <v>378</v>
      </c>
      <c r="F25">
        <v>5</v>
      </c>
      <c r="G25" t="s">
        <v>353</v>
      </c>
      <c r="H25" t="s">
        <v>354</v>
      </c>
      <c r="I25">
        <v>1678483602.7</v>
      </c>
      <c r="J25">
        <f>(K25)/1000</f>
        <v>0</v>
      </c>
      <c r="K25">
        <f>IF(BF25, AN25, AH25)</f>
        <v>0</v>
      </c>
      <c r="L25">
        <f>IF(BF25, AI25, AG25)</f>
        <v>0</v>
      </c>
      <c r="M25">
        <f>BH25 - IF(AU25&gt;1, L25*BB25*100.0/(AW25*BV25), 0)</f>
        <v>0</v>
      </c>
      <c r="N25">
        <f>((T25-J25/2)*M25-L25)/(T25+J25/2)</f>
        <v>0</v>
      </c>
      <c r="O25">
        <f>N25*(BO25+BP25)/1000.0</f>
        <v>0</v>
      </c>
      <c r="P25">
        <f>(BH25 - IF(AU25&gt;1, L25*BB25*100.0/(AW25*BV25), 0))*(BO25+BP25)/1000.0</f>
        <v>0</v>
      </c>
      <c r="Q25">
        <f>2.0/((1/S25-1/R25)+SIGN(S25)*SQRT((1/S25-1/R25)*(1/S25-1/R25) + 4*BC25/((BC25+1)*(BC25+1))*(2*1/S25*1/R25-1/R25*1/R25)))</f>
        <v>0</v>
      </c>
      <c r="R25">
        <f>IF(LEFT(BD25,1)&lt;&gt;"0",IF(LEFT(BD25,1)="1",3.0,BE25),$D$5+$E$5*(BV25*BO25/($K$5*1000))+$F$5*(BV25*BO25/($K$5*1000))*MAX(MIN(BB25,$J$5),$I$5)*MAX(MIN(BB25,$J$5),$I$5)+$G$5*MAX(MIN(BB25,$J$5),$I$5)*(BV25*BO25/($K$5*1000))+$H$5*(BV25*BO25/($K$5*1000))*(BV25*BO25/($K$5*1000)))</f>
        <v>0</v>
      </c>
      <c r="S25">
        <f>J25*(1000-(1000*0.61365*exp(17.502*W25/(240.97+W25))/(BO25+BP25)+BJ25)/2)/(1000*0.61365*exp(17.502*W25/(240.97+W25))/(BO25+BP25)-BJ25)</f>
        <v>0</v>
      </c>
      <c r="T25">
        <f>1/((BC25+1)/(Q25/1.6)+1/(R25/1.37)) + BC25/((BC25+1)/(Q25/1.6) + BC25/(R25/1.37))</f>
        <v>0</v>
      </c>
      <c r="U25">
        <f>(AX25*BA25)</f>
        <v>0</v>
      </c>
      <c r="V25">
        <f>(BQ25+(U25+2*0.95*5.67E-8*(((BQ25+$B$7)+273)^4-(BQ25+273)^4)-44100*J25)/(1.84*29.3*R25+8*0.95*5.67E-8*(BQ25+273)^3))</f>
        <v>0</v>
      </c>
      <c r="W25">
        <f>($C$7*BR25+$D$7*BS25+$E$7*V25)</f>
        <v>0</v>
      </c>
      <c r="X25">
        <f>0.61365*exp(17.502*W25/(240.97+W25))</f>
        <v>0</v>
      </c>
      <c r="Y25">
        <f>(Z25/AA25*100)</f>
        <v>0</v>
      </c>
      <c r="Z25">
        <f>BJ25*(BO25+BP25)/1000</f>
        <v>0</v>
      </c>
      <c r="AA25">
        <f>0.61365*exp(17.502*BQ25/(240.97+BQ25))</f>
        <v>0</v>
      </c>
      <c r="AB25">
        <f>(X25-BJ25*(BO25+BP25)/1000)</f>
        <v>0</v>
      </c>
      <c r="AC25">
        <f>(-J25*44100)</f>
        <v>0</v>
      </c>
      <c r="AD25">
        <f>2*29.3*R25*0.92*(BQ25-W25)</f>
        <v>0</v>
      </c>
      <c r="AE25">
        <f>2*0.95*5.67E-8*(((BQ25+$B$7)+273)^4-(W25+273)^4)</f>
        <v>0</v>
      </c>
      <c r="AF25">
        <f>U25+AE25+AC25+AD25</f>
        <v>0</v>
      </c>
      <c r="AG25">
        <f>BN25*AU25*(BI25-BH25*(1000-AU25*BK25)/(1000-AU25*BJ25))/(100*BB25)</f>
        <v>0</v>
      </c>
      <c r="AH25">
        <f>1000*BN25*AU25*(BJ25-BK25)/(100*BB25*(1000-AU25*BJ25))</f>
        <v>0</v>
      </c>
      <c r="AI25">
        <f>(AJ25 - AK25 - BO25*1E3/(8.314*(BQ25+273.15)) * AM25/BN25 * AL25) * BN25/(100*BB25) * (1000 - BK25)/1000</f>
        <v>0</v>
      </c>
      <c r="AJ25">
        <v>433.166059311317</v>
      </c>
      <c r="AK25">
        <v>433.600248484848</v>
      </c>
      <c r="AL25">
        <v>-0.00266641310658896</v>
      </c>
      <c r="AM25">
        <v>67.0996269493433</v>
      </c>
      <c r="AN25">
        <f>(AP25 - AO25 + BO25*1E3/(8.314*(BQ25+273.15)) * AR25/BN25 * AQ25) * BN25/(100*BB25) * 1000/(1000 - AP25)</f>
        <v>0</v>
      </c>
      <c r="AO25">
        <v>30.772945238584</v>
      </c>
      <c r="AP25">
        <v>30.7897836363636</v>
      </c>
      <c r="AQ25">
        <v>1.30904151577983e-05</v>
      </c>
      <c r="AR25">
        <v>115.199567111425</v>
      </c>
      <c r="AS25">
        <v>15</v>
      </c>
      <c r="AT25">
        <v>3</v>
      </c>
      <c r="AU25">
        <f>IF(AS25*$H$13&gt;=AW25,1.0,(AW25/(AW25-AS25*$H$13)))</f>
        <v>0</v>
      </c>
      <c r="AV25">
        <f>(AU25-1)*100</f>
        <v>0</v>
      </c>
      <c r="AW25">
        <f>MAX(0,($B$13+$C$13*BV25)/(1+$D$13*BV25)*BO25/(BQ25+273)*$E$13)</f>
        <v>0</v>
      </c>
      <c r="AX25">
        <f>$B$11*BW25+$C$11*BX25+$F$11*CI25*(1-CL25)</f>
        <v>0</v>
      </c>
      <c r="AY25">
        <f>AX25*AZ25</f>
        <v>0</v>
      </c>
      <c r="AZ25">
        <f>($B$11*$D$9+$C$11*$D$9+$F$11*((CV25+CN25)/MAX(CV25+CN25+CW25, 0.1)*$I$9+CW25/MAX(CV25+CN25+CW25, 0.1)*$J$9))/($B$11+$C$11+$F$11)</f>
        <v>0</v>
      </c>
      <c r="BA25">
        <f>($B$11*$K$9+$C$11*$K$9+$F$11*((CV25+CN25)/MAX(CV25+CN25+CW25, 0.1)*$P$9+CW25/MAX(CV25+CN25+CW25, 0.1)*$Q$9))/($B$11+$C$11+$F$11)</f>
        <v>0</v>
      </c>
      <c r="BB25">
        <v>2.18</v>
      </c>
      <c r="BC25">
        <v>0.5</v>
      </c>
      <c r="BD25" t="s">
        <v>355</v>
      </c>
      <c r="BE25">
        <v>2</v>
      </c>
      <c r="BF25" t="b">
        <v>0</v>
      </c>
      <c r="BG25">
        <v>1678483602.7</v>
      </c>
      <c r="BH25">
        <v>420.2435</v>
      </c>
      <c r="BI25">
        <v>419.8404</v>
      </c>
      <c r="BJ25">
        <v>30.79353</v>
      </c>
      <c r="BK25">
        <v>30.77288</v>
      </c>
      <c r="BL25">
        <v>419.8492</v>
      </c>
      <c r="BM25">
        <v>30.40573</v>
      </c>
      <c r="BN25">
        <v>500.3334</v>
      </c>
      <c r="BO25">
        <v>90.04186</v>
      </c>
      <c r="BP25">
        <v>0.0998955</v>
      </c>
      <c r="BQ25">
        <v>27.88848</v>
      </c>
      <c r="BR25">
        <v>27.45189</v>
      </c>
      <c r="BS25">
        <v>999.9</v>
      </c>
      <c r="BT25">
        <v>0</v>
      </c>
      <c r="BU25">
        <v>0</v>
      </c>
      <c r="BV25">
        <v>10003.306</v>
      </c>
      <c r="BW25">
        <v>0</v>
      </c>
      <c r="BX25">
        <v>0.2330003</v>
      </c>
      <c r="BY25">
        <v>0.4029877</v>
      </c>
      <c r="BZ25">
        <v>433.5954</v>
      </c>
      <c r="CA25">
        <v>433.1705</v>
      </c>
      <c r="CB25">
        <v>0.02065962</v>
      </c>
      <c r="CC25">
        <v>419.8404</v>
      </c>
      <c r="CD25">
        <v>30.77288</v>
      </c>
      <c r="CE25">
        <v>2.772709</v>
      </c>
      <c r="CF25">
        <v>2.770847</v>
      </c>
      <c r="CG25">
        <v>22.7225</v>
      </c>
      <c r="CH25">
        <v>22.71144</v>
      </c>
      <c r="CI25">
        <v>0</v>
      </c>
      <c r="CJ25">
        <v>0</v>
      </c>
      <c r="CK25">
        <v>0</v>
      </c>
      <c r="CL25">
        <v>0</v>
      </c>
      <c r="CM25">
        <v>2.34</v>
      </c>
      <c r="CN25">
        <v>0</v>
      </c>
      <c r="CO25">
        <v>-13.77</v>
      </c>
      <c r="CP25">
        <v>-2.7</v>
      </c>
      <c r="CQ25">
        <v>38.125</v>
      </c>
      <c r="CR25">
        <v>43.187</v>
      </c>
      <c r="CS25">
        <v>40.812</v>
      </c>
      <c r="CT25">
        <v>41.9433</v>
      </c>
      <c r="CU25">
        <v>39.062</v>
      </c>
      <c r="CV25">
        <v>0</v>
      </c>
      <c r="CW25">
        <v>0</v>
      </c>
      <c r="CX25">
        <v>0</v>
      </c>
      <c r="CY25">
        <v>1678483614.9</v>
      </c>
      <c r="CZ25">
        <v>0</v>
      </c>
      <c r="DA25">
        <v>0</v>
      </c>
      <c r="DB25" t="s">
        <v>356</v>
      </c>
      <c r="DC25">
        <v>1678311632</v>
      </c>
      <c r="DD25">
        <v>1678311637</v>
      </c>
      <c r="DE25">
        <v>0</v>
      </c>
      <c r="DF25">
        <v>0.412</v>
      </c>
      <c r="DG25">
        <v>0.049</v>
      </c>
      <c r="DH25">
        <v>0.78</v>
      </c>
      <c r="DI25">
        <v>0.502</v>
      </c>
      <c r="DJ25">
        <v>420</v>
      </c>
      <c r="DK25">
        <v>30</v>
      </c>
      <c r="DL25">
        <v>0.45</v>
      </c>
      <c r="DM25">
        <v>0.21</v>
      </c>
      <c r="DN25">
        <v>0.396899425</v>
      </c>
      <c r="DO25">
        <v>-0.0603723714821768</v>
      </c>
      <c r="DP25">
        <v>0.0434291002876456</v>
      </c>
      <c r="DQ25">
        <v>1</v>
      </c>
      <c r="DR25">
        <v>0.0192942575</v>
      </c>
      <c r="DS25">
        <v>0.0213721339587242</v>
      </c>
      <c r="DT25">
        <v>0.00272574193586696</v>
      </c>
      <c r="DU25">
        <v>1</v>
      </c>
      <c r="DV25">
        <v>2</v>
      </c>
      <c r="DW25">
        <v>2</v>
      </c>
      <c r="DX25" t="s">
        <v>374</v>
      </c>
      <c r="DY25">
        <v>2.8414</v>
      </c>
      <c r="DZ25">
        <v>2.71028</v>
      </c>
      <c r="EA25">
        <v>0.0904824</v>
      </c>
      <c r="EB25">
        <v>0.0904206</v>
      </c>
      <c r="EC25">
        <v>0.120928</v>
      </c>
      <c r="ED25">
        <v>0.120454</v>
      </c>
      <c r="EE25">
        <v>25598.7</v>
      </c>
      <c r="EF25">
        <v>22192.6</v>
      </c>
      <c r="EG25">
        <v>25194.2</v>
      </c>
      <c r="EH25">
        <v>23769.2</v>
      </c>
      <c r="EI25">
        <v>37828.7</v>
      </c>
      <c r="EJ25">
        <v>34603.4</v>
      </c>
      <c r="EK25">
        <v>45591.7</v>
      </c>
      <c r="EL25">
        <v>42403.7</v>
      </c>
      <c r="EM25">
        <v>1.73195</v>
      </c>
      <c r="EN25">
        <v>1.8331</v>
      </c>
      <c r="EO25">
        <v>0.0345968</v>
      </c>
      <c r="EP25">
        <v>0</v>
      </c>
      <c r="EQ25">
        <v>26.9028</v>
      </c>
      <c r="ER25">
        <v>999.9</v>
      </c>
      <c r="ES25">
        <v>53.711</v>
      </c>
      <c r="ET25">
        <v>33.415</v>
      </c>
      <c r="EU25">
        <v>30.8464</v>
      </c>
      <c r="EV25">
        <v>54.3507</v>
      </c>
      <c r="EW25">
        <v>43.4776</v>
      </c>
      <c r="EX25">
        <v>1</v>
      </c>
      <c r="EY25">
        <v>0.154472</v>
      </c>
      <c r="EZ25">
        <v>-0.225338</v>
      </c>
      <c r="FA25">
        <v>20.2446</v>
      </c>
      <c r="FB25">
        <v>5.23286</v>
      </c>
      <c r="FC25">
        <v>11.992</v>
      </c>
      <c r="FD25">
        <v>4.9557</v>
      </c>
      <c r="FE25">
        <v>3.304</v>
      </c>
      <c r="FF25">
        <v>9999</v>
      </c>
      <c r="FG25">
        <v>9999</v>
      </c>
      <c r="FH25">
        <v>9999</v>
      </c>
      <c r="FI25">
        <v>999.9</v>
      </c>
      <c r="FJ25">
        <v>1.86874</v>
      </c>
      <c r="FK25">
        <v>1.86447</v>
      </c>
      <c r="FL25">
        <v>1.87195</v>
      </c>
      <c r="FM25">
        <v>1.86295</v>
      </c>
      <c r="FN25">
        <v>1.86234</v>
      </c>
      <c r="FO25">
        <v>1.86874</v>
      </c>
      <c r="FP25">
        <v>1.85884</v>
      </c>
      <c r="FQ25">
        <v>1.86521</v>
      </c>
      <c r="FR25">
        <v>5</v>
      </c>
      <c r="FS25">
        <v>0</v>
      </c>
      <c r="FT25">
        <v>0</v>
      </c>
      <c r="FU25">
        <v>0</v>
      </c>
      <c r="FV25" t="s">
        <v>358</v>
      </c>
      <c r="FW25" t="s">
        <v>359</v>
      </c>
      <c r="FX25" t="s">
        <v>360</v>
      </c>
      <c r="FY25" t="s">
        <v>360</v>
      </c>
      <c r="FZ25" t="s">
        <v>360</v>
      </c>
      <c r="GA25" t="s">
        <v>360</v>
      </c>
      <c r="GB25">
        <v>0</v>
      </c>
      <c r="GC25">
        <v>100</v>
      </c>
      <c r="GD25">
        <v>100</v>
      </c>
      <c r="GE25">
        <v>0.394</v>
      </c>
      <c r="GF25">
        <v>0.3878</v>
      </c>
      <c r="GG25">
        <v>0.194837266885601</v>
      </c>
      <c r="GH25">
        <v>0.000627187234394091</v>
      </c>
      <c r="GI25">
        <v>-4.01537248521887e-07</v>
      </c>
      <c r="GJ25">
        <v>9.27123944784829e-11</v>
      </c>
      <c r="GK25">
        <v>0.387814043947855</v>
      </c>
      <c r="GL25">
        <v>0</v>
      </c>
      <c r="GM25">
        <v>0</v>
      </c>
      <c r="GN25">
        <v>0</v>
      </c>
      <c r="GO25">
        <v>1</v>
      </c>
      <c r="GP25">
        <v>1476</v>
      </c>
      <c r="GQ25">
        <v>2</v>
      </c>
      <c r="GR25">
        <v>27</v>
      </c>
      <c r="GS25">
        <v>2866.2</v>
      </c>
      <c r="GT25">
        <v>2866.1</v>
      </c>
      <c r="GU25">
        <v>1.05835</v>
      </c>
      <c r="GV25">
        <v>2.38281</v>
      </c>
      <c r="GW25">
        <v>1.44775</v>
      </c>
      <c r="GX25">
        <v>2.2998</v>
      </c>
      <c r="GY25">
        <v>1.44409</v>
      </c>
      <c r="GZ25">
        <v>2.55249</v>
      </c>
      <c r="HA25">
        <v>40.451</v>
      </c>
      <c r="HB25">
        <v>24.1751</v>
      </c>
      <c r="HC25">
        <v>18</v>
      </c>
      <c r="HD25">
        <v>412.15</v>
      </c>
      <c r="HE25">
        <v>459.234</v>
      </c>
      <c r="HF25">
        <v>27.6043</v>
      </c>
      <c r="HG25">
        <v>29.6214</v>
      </c>
      <c r="HH25">
        <v>29.9996</v>
      </c>
      <c r="HI25">
        <v>29.4379</v>
      </c>
      <c r="HJ25">
        <v>29.4262</v>
      </c>
      <c r="HK25">
        <v>21.2563</v>
      </c>
      <c r="HL25">
        <v>0</v>
      </c>
      <c r="HM25">
        <v>100</v>
      </c>
      <c r="HN25">
        <v>27.6107</v>
      </c>
      <c r="HO25">
        <v>419.819</v>
      </c>
      <c r="HP25">
        <v>39.0868</v>
      </c>
      <c r="HQ25">
        <v>96.4589</v>
      </c>
      <c r="HR25">
        <v>99.6913</v>
      </c>
    </row>
    <row r="26" spans="1:226">
      <c r="A26">
        <v>10</v>
      </c>
      <c r="B26">
        <v>1678483610.5</v>
      </c>
      <c r="C26">
        <v>45</v>
      </c>
      <c r="D26" t="s">
        <v>379</v>
      </c>
      <c r="E26" t="s">
        <v>380</v>
      </c>
      <c r="F26">
        <v>5</v>
      </c>
      <c r="G26" t="s">
        <v>353</v>
      </c>
      <c r="H26" t="s">
        <v>354</v>
      </c>
      <c r="I26">
        <v>1678483608</v>
      </c>
      <c r="J26">
        <f>(K26)/1000</f>
        <v>0</v>
      </c>
      <c r="K26">
        <f>IF(BF26, AN26, AH26)</f>
        <v>0</v>
      </c>
      <c r="L26">
        <f>IF(BF26, AI26, AG26)</f>
        <v>0</v>
      </c>
      <c r="M26">
        <f>BH26 - IF(AU26&gt;1, L26*BB26*100.0/(AW26*BV26), 0)</f>
        <v>0</v>
      </c>
      <c r="N26">
        <f>((T26-J26/2)*M26-L26)/(T26+J26/2)</f>
        <v>0</v>
      </c>
      <c r="O26">
        <f>N26*(BO26+BP26)/1000.0</f>
        <v>0</v>
      </c>
      <c r="P26">
        <f>(BH26 - IF(AU26&gt;1, L26*BB26*100.0/(AW26*BV26), 0))*(BO26+BP26)/1000.0</f>
        <v>0</v>
      </c>
      <c r="Q26">
        <f>2.0/((1/S26-1/R26)+SIGN(S26)*SQRT((1/S26-1/R26)*(1/S26-1/R26) + 4*BC26/((BC26+1)*(BC26+1))*(2*1/S26*1/R26-1/R26*1/R26)))</f>
        <v>0</v>
      </c>
      <c r="R26">
        <f>IF(LEFT(BD26,1)&lt;&gt;"0",IF(LEFT(BD26,1)="1",3.0,BE26),$D$5+$E$5*(BV26*BO26/($K$5*1000))+$F$5*(BV26*BO26/($K$5*1000))*MAX(MIN(BB26,$J$5),$I$5)*MAX(MIN(BB26,$J$5),$I$5)+$G$5*MAX(MIN(BB26,$J$5),$I$5)*(BV26*BO26/($K$5*1000))+$H$5*(BV26*BO26/($K$5*1000))*(BV26*BO26/($K$5*1000)))</f>
        <v>0</v>
      </c>
      <c r="S26">
        <f>J26*(1000-(1000*0.61365*exp(17.502*W26/(240.97+W26))/(BO26+BP26)+BJ26)/2)/(1000*0.61365*exp(17.502*W26/(240.97+W26))/(BO26+BP26)-BJ26)</f>
        <v>0</v>
      </c>
      <c r="T26">
        <f>1/((BC26+1)/(Q26/1.6)+1/(R26/1.37)) + BC26/((BC26+1)/(Q26/1.6) + BC26/(R26/1.37))</f>
        <v>0</v>
      </c>
      <c r="U26">
        <f>(AX26*BA26)</f>
        <v>0</v>
      </c>
      <c r="V26">
        <f>(BQ26+(U26+2*0.95*5.67E-8*(((BQ26+$B$7)+273)^4-(BQ26+273)^4)-44100*J26)/(1.84*29.3*R26+8*0.95*5.67E-8*(BQ26+273)^3))</f>
        <v>0</v>
      </c>
      <c r="W26">
        <f>($C$7*BR26+$D$7*BS26+$E$7*V26)</f>
        <v>0</v>
      </c>
      <c r="X26">
        <f>0.61365*exp(17.502*W26/(240.97+W26))</f>
        <v>0</v>
      </c>
      <c r="Y26">
        <f>(Z26/AA26*100)</f>
        <v>0</v>
      </c>
      <c r="Z26">
        <f>BJ26*(BO26+BP26)/1000</f>
        <v>0</v>
      </c>
      <c r="AA26">
        <f>0.61365*exp(17.502*BQ26/(240.97+BQ26))</f>
        <v>0</v>
      </c>
      <c r="AB26">
        <f>(X26-BJ26*(BO26+BP26)/1000)</f>
        <v>0</v>
      </c>
      <c r="AC26">
        <f>(-J26*44100)</f>
        <v>0</v>
      </c>
      <c r="AD26">
        <f>2*29.3*R26*0.92*(BQ26-W26)</f>
        <v>0</v>
      </c>
      <c r="AE26">
        <f>2*0.95*5.67E-8*(((BQ26+$B$7)+273)^4-(W26+273)^4)</f>
        <v>0</v>
      </c>
      <c r="AF26">
        <f>U26+AE26+AC26+AD26</f>
        <v>0</v>
      </c>
      <c r="AG26">
        <f>BN26*AU26*(BI26-BH26*(1000-AU26*BK26)/(1000-AU26*BJ26))/(100*BB26)</f>
        <v>0</v>
      </c>
      <c r="AH26">
        <f>1000*BN26*AU26*(BJ26-BK26)/(100*BB26*(1000-AU26*BJ26))</f>
        <v>0</v>
      </c>
      <c r="AI26">
        <f>(AJ26 - AK26 - BO26*1E3/(8.314*(BQ26+273.15)) * AM26/BN26 * AL26) * BN26/(100*BB26) * (1000 - BK26)/1000</f>
        <v>0</v>
      </c>
      <c r="AJ26">
        <v>433.123096038724</v>
      </c>
      <c r="AK26">
        <v>433.656903030303</v>
      </c>
      <c r="AL26">
        <v>0.00292017723961821</v>
      </c>
      <c r="AM26">
        <v>67.0996269493433</v>
      </c>
      <c r="AN26">
        <f>(AP26 - AO26 + BO26*1E3/(8.314*(BQ26+273.15)) * AR26/BN26 * AQ26) * BN26/(100*BB26) * 1000/(1000 - AP26)</f>
        <v>0</v>
      </c>
      <c r="AO26">
        <v>30.7698560010264</v>
      </c>
      <c r="AP26">
        <v>30.782143030303</v>
      </c>
      <c r="AQ26">
        <v>-5.1832025672704e-05</v>
      </c>
      <c r="AR26">
        <v>115.199567111425</v>
      </c>
      <c r="AS26">
        <v>15</v>
      </c>
      <c r="AT26">
        <v>3</v>
      </c>
      <c r="AU26">
        <f>IF(AS26*$H$13&gt;=AW26,1.0,(AW26/(AW26-AS26*$H$13)))</f>
        <v>0</v>
      </c>
      <c r="AV26">
        <f>(AU26-1)*100</f>
        <v>0</v>
      </c>
      <c r="AW26">
        <f>MAX(0,($B$13+$C$13*BV26)/(1+$D$13*BV26)*BO26/(BQ26+273)*$E$13)</f>
        <v>0</v>
      </c>
      <c r="AX26">
        <f>$B$11*BW26+$C$11*BX26+$F$11*CI26*(1-CL26)</f>
        <v>0</v>
      </c>
      <c r="AY26">
        <f>AX26*AZ26</f>
        <v>0</v>
      </c>
      <c r="AZ26">
        <f>($B$11*$D$9+$C$11*$D$9+$F$11*((CV26+CN26)/MAX(CV26+CN26+CW26, 0.1)*$I$9+CW26/MAX(CV26+CN26+CW26, 0.1)*$J$9))/($B$11+$C$11+$F$11)</f>
        <v>0</v>
      </c>
      <c r="BA26">
        <f>($B$11*$K$9+$C$11*$K$9+$F$11*((CV26+CN26)/MAX(CV26+CN26+CW26, 0.1)*$P$9+CW26/MAX(CV26+CN26+CW26, 0.1)*$Q$9))/($B$11+$C$11+$F$11)</f>
        <v>0</v>
      </c>
      <c r="BB26">
        <v>2.18</v>
      </c>
      <c r="BC26">
        <v>0.5</v>
      </c>
      <c r="BD26" t="s">
        <v>355</v>
      </c>
      <c r="BE26">
        <v>2</v>
      </c>
      <c r="BF26" t="b">
        <v>0</v>
      </c>
      <c r="BG26">
        <v>1678483608</v>
      </c>
      <c r="BH26">
        <v>420.272111111111</v>
      </c>
      <c r="BI26">
        <v>419.802444444444</v>
      </c>
      <c r="BJ26">
        <v>30.7848222222222</v>
      </c>
      <c r="BK26">
        <v>30.7697111111111</v>
      </c>
      <c r="BL26">
        <v>419.878</v>
      </c>
      <c r="BM26">
        <v>30.3970222222222</v>
      </c>
      <c r="BN26">
        <v>500.371</v>
      </c>
      <c r="BO26">
        <v>90.0433222222222</v>
      </c>
      <c r="BP26">
        <v>0.0999475777777778</v>
      </c>
      <c r="BQ26">
        <v>27.9089666666667</v>
      </c>
      <c r="BR26">
        <v>27.4804111111111</v>
      </c>
      <c r="BS26">
        <v>999.9</v>
      </c>
      <c r="BT26">
        <v>0</v>
      </c>
      <c r="BU26">
        <v>0</v>
      </c>
      <c r="BV26">
        <v>10009.4444444444</v>
      </c>
      <c r="BW26">
        <v>0</v>
      </c>
      <c r="BX26">
        <v>0.222567</v>
      </c>
      <c r="BY26">
        <v>0.469658777777778</v>
      </c>
      <c r="BZ26">
        <v>433.621222222222</v>
      </c>
      <c r="CA26">
        <v>433.129777777778</v>
      </c>
      <c r="CB26">
        <v>0.0151112888888889</v>
      </c>
      <c r="CC26">
        <v>419.802444444444</v>
      </c>
      <c r="CD26">
        <v>30.7697111111111</v>
      </c>
      <c r="CE26">
        <v>2.77196777777778</v>
      </c>
      <c r="CF26">
        <v>2.77060666666667</v>
      </c>
      <c r="CG26">
        <v>22.7181</v>
      </c>
      <c r="CH26">
        <v>22.7100222222222</v>
      </c>
      <c r="CI26">
        <v>0</v>
      </c>
      <c r="CJ26">
        <v>0</v>
      </c>
      <c r="CK26">
        <v>0</v>
      </c>
      <c r="CL26">
        <v>0</v>
      </c>
      <c r="CM26">
        <v>1.63333333333333</v>
      </c>
      <c r="CN26">
        <v>0</v>
      </c>
      <c r="CO26">
        <v>-13.5555555555556</v>
      </c>
      <c r="CP26">
        <v>-2.91111111111111</v>
      </c>
      <c r="CQ26">
        <v>38.09</v>
      </c>
      <c r="CR26">
        <v>43.1801111111111</v>
      </c>
      <c r="CS26">
        <v>40.7637777777778</v>
      </c>
      <c r="CT26">
        <v>41.937</v>
      </c>
      <c r="CU26">
        <v>39.0344444444444</v>
      </c>
      <c r="CV26">
        <v>0</v>
      </c>
      <c r="CW26">
        <v>0</v>
      </c>
      <c r="CX26">
        <v>0</v>
      </c>
      <c r="CY26">
        <v>1678483619.7</v>
      </c>
      <c r="CZ26">
        <v>0</v>
      </c>
      <c r="DA26">
        <v>0</v>
      </c>
      <c r="DB26" t="s">
        <v>356</v>
      </c>
      <c r="DC26">
        <v>1678311632</v>
      </c>
      <c r="DD26">
        <v>1678311637</v>
      </c>
      <c r="DE26">
        <v>0</v>
      </c>
      <c r="DF26">
        <v>0.412</v>
      </c>
      <c r="DG26">
        <v>0.049</v>
      </c>
      <c r="DH26">
        <v>0.78</v>
      </c>
      <c r="DI26">
        <v>0.502</v>
      </c>
      <c r="DJ26">
        <v>420</v>
      </c>
      <c r="DK26">
        <v>30</v>
      </c>
      <c r="DL26">
        <v>0.45</v>
      </c>
      <c r="DM26">
        <v>0.21</v>
      </c>
      <c r="DN26">
        <v>0.40301895</v>
      </c>
      <c r="DO26">
        <v>0.346728675422137</v>
      </c>
      <c r="DP26">
        <v>0.0488655871912689</v>
      </c>
      <c r="DQ26">
        <v>0</v>
      </c>
      <c r="DR26">
        <v>0.01955952</v>
      </c>
      <c r="DS26">
        <v>-0.0113520630393997</v>
      </c>
      <c r="DT26">
        <v>0.00217058773943833</v>
      </c>
      <c r="DU26">
        <v>1</v>
      </c>
      <c r="DV26">
        <v>1</v>
      </c>
      <c r="DW26">
        <v>2</v>
      </c>
      <c r="DX26" t="s">
        <v>369</v>
      </c>
      <c r="DY26">
        <v>2.84148</v>
      </c>
      <c r="DZ26">
        <v>2.71028</v>
      </c>
      <c r="EA26">
        <v>0.0904922</v>
      </c>
      <c r="EB26">
        <v>0.0904291</v>
      </c>
      <c r="EC26">
        <v>0.12091</v>
      </c>
      <c r="ED26">
        <v>0.120452</v>
      </c>
      <c r="EE26">
        <v>25599.2</v>
      </c>
      <c r="EF26">
        <v>22192.3</v>
      </c>
      <c r="EG26">
        <v>25194.9</v>
      </c>
      <c r="EH26">
        <v>23769</v>
      </c>
      <c r="EI26">
        <v>37829.9</v>
      </c>
      <c r="EJ26">
        <v>34603.3</v>
      </c>
      <c r="EK26">
        <v>45592.4</v>
      </c>
      <c r="EL26">
        <v>42403.5</v>
      </c>
      <c r="EM26">
        <v>1.73175</v>
      </c>
      <c r="EN26">
        <v>1.83358</v>
      </c>
      <c r="EO26">
        <v>0.0359714</v>
      </c>
      <c r="EP26">
        <v>0</v>
      </c>
      <c r="EQ26">
        <v>26.8948</v>
      </c>
      <c r="ER26">
        <v>999.9</v>
      </c>
      <c r="ES26">
        <v>53.711</v>
      </c>
      <c r="ET26">
        <v>33.405</v>
      </c>
      <c r="EU26">
        <v>30.8288</v>
      </c>
      <c r="EV26">
        <v>53.4007</v>
      </c>
      <c r="EW26">
        <v>44.379</v>
      </c>
      <c r="EX26">
        <v>1</v>
      </c>
      <c r="EY26">
        <v>0.154078</v>
      </c>
      <c r="EZ26">
        <v>-0.165994</v>
      </c>
      <c r="FA26">
        <v>20.2448</v>
      </c>
      <c r="FB26">
        <v>5.23361</v>
      </c>
      <c r="FC26">
        <v>11.992</v>
      </c>
      <c r="FD26">
        <v>4.95565</v>
      </c>
      <c r="FE26">
        <v>3.304</v>
      </c>
      <c r="FF26">
        <v>9999</v>
      </c>
      <c r="FG26">
        <v>9999</v>
      </c>
      <c r="FH26">
        <v>9999</v>
      </c>
      <c r="FI26">
        <v>999.9</v>
      </c>
      <c r="FJ26">
        <v>1.86872</v>
      </c>
      <c r="FK26">
        <v>1.86447</v>
      </c>
      <c r="FL26">
        <v>1.87195</v>
      </c>
      <c r="FM26">
        <v>1.86295</v>
      </c>
      <c r="FN26">
        <v>1.86234</v>
      </c>
      <c r="FO26">
        <v>1.86874</v>
      </c>
      <c r="FP26">
        <v>1.85885</v>
      </c>
      <c r="FQ26">
        <v>1.86521</v>
      </c>
      <c r="FR26">
        <v>5</v>
      </c>
      <c r="FS26">
        <v>0</v>
      </c>
      <c r="FT26">
        <v>0</v>
      </c>
      <c r="FU26">
        <v>0</v>
      </c>
      <c r="FV26" t="s">
        <v>358</v>
      </c>
      <c r="FW26" t="s">
        <v>359</v>
      </c>
      <c r="FX26" t="s">
        <v>360</v>
      </c>
      <c r="FY26" t="s">
        <v>360</v>
      </c>
      <c r="FZ26" t="s">
        <v>360</v>
      </c>
      <c r="GA26" t="s">
        <v>360</v>
      </c>
      <c r="GB26">
        <v>0</v>
      </c>
      <c r="GC26">
        <v>100</v>
      </c>
      <c r="GD26">
        <v>100</v>
      </c>
      <c r="GE26">
        <v>0.395</v>
      </c>
      <c r="GF26">
        <v>0.3878</v>
      </c>
      <c r="GG26">
        <v>0.194837266885601</v>
      </c>
      <c r="GH26">
        <v>0.000627187234394091</v>
      </c>
      <c r="GI26">
        <v>-4.01537248521887e-07</v>
      </c>
      <c r="GJ26">
        <v>9.27123944784829e-11</v>
      </c>
      <c r="GK26">
        <v>0.387814043947855</v>
      </c>
      <c r="GL26">
        <v>0</v>
      </c>
      <c r="GM26">
        <v>0</v>
      </c>
      <c r="GN26">
        <v>0</v>
      </c>
      <c r="GO26">
        <v>1</v>
      </c>
      <c r="GP26">
        <v>1476</v>
      </c>
      <c r="GQ26">
        <v>2</v>
      </c>
      <c r="GR26">
        <v>27</v>
      </c>
      <c r="GS26">
        <v>2866.3</v>
      </c>
      <c r="GT26">
        <v>2866.2</v>
      </c>
      <c r="GU26">
        <v>1.05957</v>
      </c>
      <c r="GV26">
        <v>2.40723</v>
      </c>
      <c r="GW26">
        <v>1.44775</v>
      </c>
      <c r="GX26">
        <v>2.2998</v>
      </c>
      <c r="GY26">
        <v>1.44409</v>
      </c>
      <c r="GZ26">
        <v>2.27539</v>
      </c>
      <c r="HA26">
        <v>40.451</v>
      </c>
      <c r="HB26">
        <v>24.1663</v>
      </c>
      <c r="HC26">
        <v>18</v>
      </c>
      <c r="HD26">
        <v>412.018</v>
      </c>
      <c r="HE26">
        <v>459.499</v>
      </c>
      <c r="HF26">
        <v>27.6388</v>
      </c>
      <c r="HG26">
        <v>29.6119</v>
      </c>
      <c r="HH26">
        <v>29.9997</v>
      </c>
      <c r="HI26">
        <v>29.4347</v>
      </c>
      <c r="HJ26">
        <v>29.4218</v>
      </c>
      <c r="HK26">
        <v>21.2549</v>
      </c>
      <c r="HL26">
        <v>0</v>
      </c>
      <c r="HM26">
        <v>100</v>
      </c>
      <c r="HN26">
        <v>27.6361</v>
      </c>
      <c r="HO26">
        <v>419.819</v>
      </c>
      <c r="HP26">
        <v>39.0868</v>
      </c>
      <c r="HQ26">
        <v>96.4607</v>
      </c>
      <c r="HR26">
        <v>99.6909</v>
      </c>
    </row>
    <row r="27" spans="1:226">
      <c r="A27">
        <v>11</v>
      </c>
      <c r="B27">
        <v>1678483615.5</v>
      </c>
      <c r="C27">
        <v>50</v>
      </c>
      <c r="D27" t="s">
        <v>381</v>
      </c>
      <c r="E27" t="s">
        <v>382</v>
      </c>
      <c r="F27">
        <v>5</v>
      </c>
      <c r="G27" t="s">
        <v>353</v>
      </c>
      <c r="H27" t="s">
        <v>354</v>
      </c>
      <c r="I27">
        <v>1678483612.7</v>
      </c>
      <c r="J27">
        <f>(K27)/1000</f>
        <v>0</v>
      </c>
      <c r="K27">
        <f>IF(BF27, AN27, AH27)</f>
        <v>0</v>
      </c>
      <c r="L27">
        <f>IF(BF27, AI27, AG27)</f>
        <v>0</v>
      </c>
      <c r="M27">
        <f>BH27 - IF(AU27&gt;1, L27*BB27*100.0/(AW27*BV27), 0)</f>
        <v>0</v>
      </c>
      <c r="N27">
        <f>((T27-J27/2)*M27-L27)/(T27+J27/2)</f>
        <v>0</v>
      </c>
      <c r="O27">
        <f>N27*(BO27+BP27)/1000.0</f>
        <v>0</v>
      </c>
      <c r="P27">
        <f>(BH27 - IF(AU27&gt;1, L27*BB27*100.0/(AW27*BV27), 0))*(BO27+BP27)/1000.0</f>
        <v>0</v>
      </c>
      <c r="Q27">
        <f>2.0/((1/S27-1/R27)+SIGN(S27)*SQRT((1/S27-1/R27)*(1/S27-1/R27) + 4*BC27/((BC27+1)*(BC27+1))*(2*1/S27*1/R27-1/R27*1/R27)))</f>
        <v>0</v>
      </c>
      <c r="R27">
        <f>IF(LEFT(BD27,1)&lt;&gt;"0",IF(LEFT(BD27,1)="1",3.0,BE27),$D$5+$E$5*(BV27*BO27/($K$5*1000))+$F$5*(BV27*BO27/($K$5*1000))*MAX(MIN(BB27,$J$5),$I$5)*MAX(MIN(BB27,$J$5),$I$5)+$G$5*MAX(MIN(BB27,$J$5),$I$5)*(BV27*BO27/($K$5*1000))+$H$5*(BV27*BO27/($K$5*1000))*(BV27*BO27/($K$5*1000)))</f>
        <v>0</v>
      </c>
      <c r="S27">
        <f>J27*(1000-(1000*0.61365*exp(17.502*W27/(240.97+W27))/(BO27+BP27)+BJ27)/2)/(1000*0.61365*exp(17.502*W27/(240.97+W27))/(BO27+BP27)-BJ27)</f>
        <v>0</v>
      </c>
      <c r="T27">
        <f>1/((BC27+1)/(Q27/1.6)+1/(R27/1.37)) + BC27/((BC27+1)/(Q27/1.6) + BC27/(R27/1.37))</f>
        <v>0</v>
      </c>
      <c r="U27">
        <f>(AX27*BA27)</f>
        <v>0</v>
      </c>
      <c r="V27">
        <f>(BQ27+(U27+2*0.95*5.67E-8*(((BQ27+$B$7)+273)^4-(BQ27+273)^4)-44100*J27)/(1.84*29.3*R27+8*0.95*5.67E-8*(BQ27+273)^3))</f>
        <v>0</v>
      </c>
      <c r="W27">
        <f>($C$7*BR27+$D$7*BS27+$E$7*V27)</f>
        <v>0</v>
      </c>
      <c r="X27">
        <f>0.61365*exp(17.502*W27/(240.97+W27))</f>
        <v>0</v>
      </c>
      <c r="Y27">
        <f>(Z27/AA27*100)</f>
        <v>0</v>
      </c>
      <c r="Z27">
        <f>BJ27*(BO27+BP27)/1000</f>
        <v>0</v>
      </c>
      <c r="AA27">
        <f>0.61365*exp(17.502*BQ27/(240.97+BQ27))</f>
        <v>0</v>
      </c>
      <c r="AB27">
        <f>(X27-BJ27*(BO27+BP27)/1000)</f>
        <v>0</v>
      </c>
      <c r="AC27">
        <f>(-J27*44100)</f>
        <v>0</v>
      </c>
      <c r="AD27">
        <f>2*29.3*R27*0.92*(BQ27-W27)</f>
        <v>0</v>
      </c>
      <c r="AE27">
        <f>2*0.95*5.67E-8*(((BQ27+$B$7)+273)^4-(W27+273)^4)</f>
        <v>0</v>
      </c>
      <c r="AF27">
        <f>U27+AE27+AC27+AD27</f>
        <v>0</v>
      </c>
      <c r="AG27">
        <f>BN27*AU27*(BI27-BH27*(1000-AU27*BK27)/(1000-AU27*BJ27))/(100*BB27)</f>
        <v>0</v>
      </c>
      <c r="AH27">
        <f>1000*BN27*AU27*(BJ27-BK27)/(100*BB27*(1000-AU27*BJ27))</f>
        <v>0</v>
      </c>
      <c r="AI27">
        <f>(AJ27 - AK27 - BO27*1E3/(8.314*(BQ27+273.15)) * AM27/BN27 * AL27) * BN27/(100*BB27) * (1000 - BK27)/1000</f>
        <v>0</v>
      </c>
      <c r="AJ27">
        <v>433.170546861658</v>
      </c>
      <c r="AK27">
        <v>433.597351515152</v>
      </c>
      <c r="AL27">
        <v>-0.00251801246578219</v>
      </c>
      <c r="AM27">
        <v>67.0996269493433</v>
      </c>
      <c r="AN27">
        <f>(AP27 - AO27 + BO27*1E3/(8.314*(BQ27+273.15)) * AR27/BN27 * AQ27) * BN27/(100*BB27) * 1000/(1000 - AP27)</f>
        <v>0</v>
      </c>
      <c r="AO27">
        <v>30.7683274165785</v>
      </c>
      <c r="AP27">
        <v>30.7718703030303</v>
      </c>
      <c r="AQ27">
        <v>-8.09915452777739e-05</v>
      </c>
      <c r="AR27">
        <v>115.199567111425</v>
      </c>
      <c r="AS27">
        <v>14</v>
      </c>
      <c r="AT27">
        <v>3</v>
      </c>
      <c r="AU27">
        <f>IF(AS27*$H$13&gt;=AW27,1.0,(AW27/(AW27-AS27*$H$13)))</f>
        <v>0</v>
      </c>
      <c r="AV27">
        <f>(AU27-1)*100</f>
        <v>0</v>
      </c>
      <c r="AW27">
        <f>MAX(0,($B$13+$C$13*BV27)/(1+$D$13*BV27)*BO27/(BQ27+273)*$E$13)</f>
        <v>0</v>
      </c>
      <c r="AX27">
        <f>$B$11*BW27+$C$11*BX27+$F$11*CI27*(1-CL27)</f>
        <v>0</v>
      </c>
      <c r="AY27">
        <f>AX27*AZ27</f>
        <v>0</v>
      </c>
      <c r="AZ27">
        <f>($B$11*$D$9+$C$11*$D$9+$F$11*((CV27+CN27)/MAX(CV27+CN27+CW27, 0.1)*$I$9+CW27/MAX(CV27+CN27+CW27, 0.1)*$J$9))/($B$11+$C$11+$F$11)</f>
        <v>0</v>
      </c>
      <c r="BA27">
        <f>($B$11*$K$9+$C$11*$K$9+$F$11*((CV27+CN27)/MAX(CV27+CN27+CW27, 0.1)*$P$9+CW27/MAX(CV27+CN27+CW27, 0.1)*$Q$9))/($B$11+$C$11+$F$11)</f>
        <v>0</v>
      </c>
      <c r="BB27">
        <v>2.18</v>
      </c>
      <c r="BC27">
        <v>0.5</v>
      </c>
      <c r="BD27" t="s">
        <v>355</v>
      </c>
      <c r="BE27">
        <v>2</v>
      </c>
      <c r="BF27" t="b">
        <v>0</v>
      </c>
      <c r="BG27">
        <v>1678483612.7</v>
      </c>
      <c r="BH27">
        <v>420.2886</v>
      </c>
      <c r="BI27">
        <v>419.8366</v>
      </c>
      <c r="BJ27">
        <v>30.77557</v>
      </c>
      <c r="BK27">
        <v>30.76814</v>
      </c>
      <c r="BL27">
        <v>419.8943</v>
      </c>
      <c r="BM27">
        <v>30.38776</v>
      </c>
      <c r="BN27">
        <v>500.382</v>
      </c>
      <c r="BO27">
        <v>90.04516</v>
      </c>
      <c r="BP27">
        <v>0.1000526</v>
      </c>
      <c r="BQ27">
        <v>27.92589</v>
      </c>
      <c r="BR27">
        <v>27.4861</v>
      </c>
      <c r="BS27">
        <v>999.9</v>
      </c>
      <c r="BT27">
        <v>0</v>
      </c>
      <c r="BU27">
        <v>0</v>
      </c>
      <c r="BV27">
        <v>10006.424</v>
      </c>
      <c r="BW27">
        <v>0</v>
      </c>
      <c r="BX27">
        <v>0.222567</v>
      </c>
      <c r="BY27">
        <v>0.4520843</v>
      </c>
      <c r="BZ27">
        <v>433.6337</v>
      </c>
      <c r="CA27">
        <v>433.1643</v>
      </c>
      <c r="CB27">
        <v>0.007431981</v>
      </c>
      <c r="CC27">
        <v>419.8366</v>
      </c>
      <c r="CD27">
        <v>30.76814</v>
      </c>
      <c r="CE27">
        <v>2.771192</v>
      </c>
      <c r="CF27">
        <v>2.770523</v>
      </c>
      <c r="CG27">
        <v>22.71349</v>
      </c>
      <c r="CH27">
        <v>22.70951</v>
      </c>
      <c r="CI27">
        <v>0</v>
      </c>
      <c r="CJ27">
        <v>0</v>
      </c>
      <c r="CK27">
        <v>0</v>
      </c>
      <c r="CL27">
        <v>0</v>
      </c>
      <c r="CM27">
        <v>1.61</v>
      </c>
      <c r="CN27">
        <v>0</v>
      </c>
      <c r="CO27">
        <v>-10.6</v>
      </c>
      <c r="CP27">
        <v>-2.15</v>
      </c>
      <c r="CQ27">
        <v>38.062</v>
      </c>
      <c r="CR27">
        <v>43.125</v>
      </c>
      <c r="CS27">
        <v>40.7624</v>
      </c>
      <c r="CT27">
        <v>41.937</v>
      </c>
      <c r="CU27">
        <v>39.0062</v>
      </c>
      <c r="CV27">
        <v>0</v>
      </c>
      <c r="CW27">
        <v>0</v>
      </c>
      <c r="CX27">
        <v>0</v>
      </c>
      <c r="CY27">
        <v>1678483624.5</v>
      </c>
      <c r="CZ27">
        <v>0</v>
      </c>
      <c r="DA27">
        <v>0</v>
      </c>
      <c r="DB27" t="s">
        <v>356</v>
      </c>
      <c r="DC27">
        <v>1678311632</v>
      </c>
      <c r="DD27">
        <v>1678311637</v>
      </c>
      <c r="DE27">
        <v>0</v>
      </c>
      <c r="DF27">
        <v>0.412</v>
      </c>
      <c r="DG27">
        <v>0.049</v>
      </c>
      <c r="DH27">
        <v>0.78</v>
      </c>
      <c r="DI27">
        <v>0.502</v>
      </c>
      <c r="DJ27">
        <v>420</v>
      </c>
      <c r="DK27">
        <v>30</v>
      </c>
      <c r="DL27">
        <v>0.45</v>
      </c>
      <c r="DM27">
        <v>0.21</v>
      </c>
      <c r="DN27">
        <v>0.430253625</v>
      </c>
      <c r="DO27">
        <v>0.253617759849907</v>
      </c>
      <c r="DP27">
        <v>0.0378730809551372</v>
      </c>
      <c r="DQ27">
        <v>0</v>
      </c>
      <c r="DR27">
        <v>0.01693515225</v>
      </c>
      <c r="DS27">
        <v>-0.0487463350469043</v>
      </c>
      <c r="DT27">
        <v>0.00519275146891871</v>
      </c>
      <c r="DU27">
        <v>1</v>
      </c>
      <c r="DV27">
        <v>1</v>
      </c>
      <c r="DW27">
        <v>2</v>
      </c>
      <c r="DX27" t="s">
        <v>369</v>
      </c>
      <c r="DY27">
        <v>2.84208</v>
      </c>
      <c r="DZ27">
        <v>2.71024</v>
      </c>
      <c r="EA27">
        <v>0.0904865</v>
      </c>
      <c r="EB27">
        <v>0.0904308</v>
      </c>
      <c r="EC27">
        <v>0.120887</v>
      </c>
      <c r="ED27">
        <v>0.12045</v>
      </c>
      <c r="EE27">
        <v>25599.6</v>
      </c>
      <c r="EF27">
        <v>22192.7</v>
      </c>
      <c r="EG27">
        <v>25195.2</v>
      </c>
      <c r="EH27">
        <v>23769.4</v>
      </c>
      <c r="EI27">
        <v>37831.3</v>
      </c>
      <c r="EJ27">
        <v>34604</v>
      </c>
      <c r="EK27">
        <v>45592.8</v>
      </c>
      <c r="EL27">
        <v>42404.3</v>
      </c>
      <c r="EM27">
        <v>1.73267</v>
      </c>
      <c r="EN27">
        <v>1.8332</v>
      </c>
      <c r="EO27">
        <v>0.0370108</v>
      </c>
      <c r="EP27">
        <v>0</v>
      </c>
      <c r="EQ27">
        <v>26.8863</v>
      </c>
      <c r="ER27">
        <v>999.9</v>
      </c>
      <c r="ES27">
        <v>53.711</v>
      </c>
      <c r="ET27">
        <v>33.415</v>
      </c>
      <c r="EU27">
        <v>30.846</v>
      </c>
      <c r="EV27">
        <v>53.5307</v>
      </c>
      <c r="EW27">
        <v>43.109</v>
      </c>
      <c r="EX27">
        <v>1</v>
      </c>
      <c r="EY27">
        <v>0.153351</v>
      </c>
      <c r="EZ27">
        <v>-0.10844</v>
      </c>
      <c r="FA27">
        <v>20.2448</v>
      </c>
      <c r="FB27">
        <v>5.23346</v>
      </c>
      <c r="FC27">
        <v>11.992</v>
      </c>
      <c r="FD27">
        <v>4.95575</v>
      </c>
      <c r="FE27">
        <v>3.304</v>
      </c>
      <c r="FF27">
        <v>9999</v>
      </c>
      <c r="FG27">
        <v>9999</v>
      </c>
      <c r="FH27">
        <v>9999</v>
      </c>
      <c r="FI27">
        <v>999.9</v>
      </c>
      <c r="FJ27">
        <v>1.86872</v>
      </c>
      <c r="FK27">
        <v>1.86447</v>
      </c>
      <c r="FL27">
        <v>1.87195</v>
      </c>
      <c r="FM27">
        <v>1.86295</v>
      </c>
      <c r="FN27">
        <v>1.86234</v>
      </c>
      <c r="FO27">
        <v>1.86874</v>
      </c>
      <c r="FP27">
        <v>1.85884</v>
      </c>
      <c r="FQ27">
        <v>1.8652</v>
      </c>
      <c r="FR27">
        <v>5</v>
      </c>
      <c r="FS27">
        <v>0</v>
      </c>
      <c r="FT27">
        <v>0</v>
      </c>
      <c r="FU27">
        <v>0</v>
      </c>
      <c r="FV27" t="s">
        <v>358</v>
      </c>
      <c r="FW27" t="s">
        <v>359</v>
      </c>
      <c r="FX27" t="s">
        <v>360</v>
      </c>
      <c r="FY27" t="s">
        <v>360</v>
      </c>
      <c r="FZ27" t="s">
        <v>360</v>
      </c>
      <c r="GA27" t="s">
        <v>360</v>
      </c>
      <c r="GB27">
        <v>0</v>
      </c>
      <c r="GC27">
        <v>100</v>
      </c>
      <c r="GD27">
        <v>100</v>
      </c>
      <c r="GE27">
        <v>0.395</v>
      </c>
      <c r="GF27">
        <v>0.3878</v>
      </c>
      <c r="GG27">
        <v>0.194837266885601</v>
      </c>
      <c r="GH27">
        <v>0.000627187234394091</v>
      </c>
      <c r="GI27">
        <v>-4.01537248521887e-07</v>
      </c>
      <c r="GJ27">
        <v>9.27123944784829e-11</v>
      </c>
      <c r="GK27">
        <v>0.387814043947855</v>
      </c>
      <c r="GL27">
        <v>0</v>
      </c>
      <c r="GM27">
        <v>0</v>
      </c>
      <c r="GN27">
        <v>0</v>
      </c>
      <c r="GO27">
        <v>1</v>
      </c>
      <c r="GP27">
        <v>1476</v>
      </c>
      <c r="GQ27">
        <v>2</v>
      </c>
      <c r="GR27">
        <v>27</v>
      </c>
      <c r="GS27">
        <v>2866.4</v>
      </c>
      <c r="GT27">
        <v>2866.3</v>
      </c>
      <c r="GU27">
        <v>1.05957</v>
      </c>
      <c r="GV27">
        <v>2.37671</v>
      </c>
      <c r="GW27">
        <v>1.44775</v>
      </c>
      <c r="GX27">
        <v>2.2998</v>
      </c>
      <c r="GY27">
        <v>1.44409</v>
      </c>
      <c r="GZ27">
        <v>2.48657</v>
      </c>
      <c r="HA27">
        <v>40.451</v>
      </c>
      <c r="HB27">
        <v>24.1751</v>
      </c>
      <c r="HC27">
        <v>18</v>
      </c>
      <c r="HD27">
        <v>412.51</v>
      </c>
      <c r="HE27">
        <v>459.232</v>
      </c>
      <c r="HF27">
        <v>27.6554</v>
      </c>
      <c r="HG27">
        <v>29.6036</v>
      </c>
      <c r="HH27">
        <v>29.9995</v>
      </c>
      <c r="HI27">
        <v>29.431</v>
      </c>
      <c r="HJ27">
        <v>29.418</v>
      </c>
      <c r="HK27">
        <v>21.2541</v>
      </c>
      <c r="HL27">
        <v>0</v>
      </c>
      <c r="HM27">
        <v>100</v>
      </c>
      <c r="HN27">
        <v>27.6477</v>
      </c>
      <c r="HO27">
        <v>419.819</v>
      </c>
      <c r="HP27">
        <v>39.0868</v>
      </c>
      <c r="HQ27">
        <v>96.4617</v>
      </c>
      <c r="HR27">
        <v>99.6926</v>
      </c>
    </row>
    <row r="28" spans="1:226">
      <c r="A28">
        <v>12</v>
      </c>
      <c r="B28">
        <v>1678483620.5</v>
      </c>
      <c r="C28">
        <v>55</v>
      </c>
      <c r="D28" t="s">
        <v>383</v>
      </c>
      <c r="E28" t="s">
        <v>384</v>
      </c>
      <c r="F28">
        <v>5</v>
      </c>
      <c r="G28" t="s">
        <v>353</v>
      </c>
      <c r="H28" t="s">
        <v>354</v>
      </c>
      <c r="I28">
        <v>1678483618</v>
      </c>
      <c r="J28">
        <f>(K28)/1000</f>
        <v>0</v>
      </c>
      <c r="K28">
        <f>IF(BF28, AN28, AH28)</f>
        <v>0</v>
      </c>
      <c r="L28">
        <f>IF(BF28, AI28, AG28)</f>
        <v>0</v>
      </c>
      <c r="M28">
        <f>BH28 - IF(AU28&gt;1, L28*BB28*100.0/(AW28*BV28), 0)</f>
        <v>0</v>
      </c>
      <c r="N28">
        <f>((T28-J28/2)*M28-L28)/(T28+J28/2)</f>
        <v>0</v>
      </c>
      <c r="O28">
        <f>N28*(BO28+BP28)/1000.0</f>
        <v>0</v>
      </c>
      <c r="P28">
        <f>(BH28 - IF(AU28&gt;1, L28*BB28*100.0/(AW28*BV28), 0))*(BO28+BP28)/1000.0</f>
        <v>0</v>
      </c>
      <c r="Q28">
        <f>2.0/((1/S28-1/R28)+SIGN(S28)*SQRT((1/S28-1/R28)*(1/S28-1/R28) + 4*BC28/((BC28+1)*(BC28+1))*(2*1/S28*1/R28-1/R28*1/R28)))</f>
        <v>0</v>
      </c>
      <c r="R28">
        <f>IF(LEFT(BD28,1)&lt;&gt;"0",IF(LEFT(BD28,1)="1",3.0,BE28),$D$5+$E$5*(BV28*BO28/($K$5*1000))+$F$5*(BV28*BO28/($K$5*1000))*MAX(MIN(BB28,$J$5),$I$5)*MAX(MIN(BB28,$J$5),$I$5)+$G$5*MAX(MIN(BB28,$J$5),$I$5)*(BV28*BO28/($K$5*1000))+$H$5*(BV28*BO28/($K$5*1000))*(BV28*BO28/($K$5*1000)))</f>
        <v>0</v>
      </c>
      <c r="S28">
        <f>J28*(1000-(1000*0.61365*exp(17.502*W28/(240.97+W28))/(BO28+BP28)+BJ28)/2)/(1000*0.61365*exp(17.502*W28/(240.97+W28))/(BO28+BP28)-BJ28)</f>
        <v>0</v>
      </c>
      <c r="T28">
        <f>1/((BC28+1)/(Q28/1.6)+1/(R28/1.37)) + BC28/((BC28+1)/(Q28/1.6) + BC28/(R28/1.37))</f>
        <v>0</v>
      </c>
      <c r="U28">
        <f>(AX28*BA28)</f>
        <v>0</v>
      </c>
      <c r="V28">
        <f>(BQ28+(U28+2*0.95*5.67E-8*(((BQ28+$B$7)+273)^4-(BQ28+273)^4)-44100*J28)/(1.84*29.3*R28+8*0.95*5.67E-8*(BQ28+273)^3))</f>
        <v>0</v>
      </c>
      <c r="W28">
        <f>($C$7*BR28+$D$7*BS28+$E$7*V28)</f>
        <v>0</v>
      </c>
      <c r="X28">
        <f>0.61365*exp(17.502*W28/(240.97+W28))</f>
        <v>0</v>
      </c>
      <c r="Y28">
        <f>(Z28/AA28*100)</f>
        <v>0</v>
      </c>
      <c r="Z28">
        <f>BJ28*(BO28+BP28)/1000</f>
        <v>0</v>
      </c>
      <c r="AA28">
        <f>0.61365*exp(17.502*BQ28/(240.97+BQ28))</f>
        <v>0</v>
      </c>
      <c r="AB28">
        <f>(X28-BJ28*(BO28+BP28)/1000)</f>
        <v>0</v>
      </c>
      <c r="AC28">
        <f>(-J28*44100)</f>
        <v>0</v>
      </c>
      <c r="AD28">
        <f>2*29.3*R28*0.92*(BQ28-W28)</f>
        <v>0</v>
      </c>
      <c r="AE28">
        <f>2*0.95*5.67E-8*(((BQ28+$B$7)+273)^4-(W28+273)^4)</f>
        <v>0</v>
      </c>
      <c r="AF28">
        <f>U28+AE28+AC28+AD28</f>
        <v>0</v>
      </c>
      <c r="AG28">
        <f>BN28*AU28*(BI28-BH28*(1000-AU28*BK28)/(1000-AU28*BJ28))/(100*BB28)</f>
        <v>0</v>
      </c>
      <c r="AH28">
        <f>1000*BN28*AU28*(BJ28-BK28)/(100*BB28*(1000-AU28*BJ28))</f>
        <v>0</v>
      </c>
      <c r="AI28">
        <f>(AJ28 - AK28 - BO28*1E3/(8.314*(BQ28+273.15)) * AM28/BN28 * AL28) * BN28/(100*BB28) * (1000 - BK28)/1000</f>
        <v>0</v>
      </c>
      <c r="AJ28">
        <v>433.184887879936</v>
      </c>
      <c r="AK28">
        <v>433.615375757576</v>
      </c>
      <c r="AL28">
        <v>0.000839821267493935</v>
      </c>
      <c r="AM28">
        <v>67.0996269493433</v>
      </c>
      <c r="AN28">
        <f>(AP28 - AO28 + BO28*1E3/(8.314*(BQ28+273.15)) * AR28/BN28 * AQ28) * BN28/(100*BB28) * 1000/(1000 - AP28)</f>
        <v>0</v>
      </c>
      <c r="AO28">
        <v>30.7649946658093</v>
      </c>
      <c r="AP28">
        <v>30.7648163636364</v>
      </c>
      <c r="AQ28">
        <v>-4.42458549555679e-05</v>
      </c>
      <c r="AR28">
        <v>115.199567111425</v>
      </c>
      <c r="AS28">
        <v>15</v>
      </c>
      <c r="AT28">
        <v>3</v>
      </c>
      <c r="AU28">
        <f>IF(AS28*$H$13&gt;=AW28,1.0,(AW28/(AW28-AS28*$H$13)))</f>
        <v>0</v>
      </c>
      <c r="AV28">
        <f>(AU28-1)*100</f>
        <v>0</v>
      </c>
      <c r="AW28">
        <f>MAX(0,($B$13+$C$13*BV28)/(1+$D$13*BV28)*BO28/(BQ28+273)*$E$13)</f>
        <v>0</v>
      </c>
      <c r="AX28">
        <f>$B$11*BW28+$C$11*BX28+$F$11*CI28*(1-CL28)</f>
        <v>0</v>
      </c>
      <c r="AY28">
        <f>AX28*AZ28</f>
        <v>0</v>
      </c>
      <c r="AZ28">
        <f>($B$11*$D$9+$C$11*$D$9+$F$11*((CV28+CN28)/MAX(CV28+CN28+CW28, 0.1)*$I$9+CW28/MAX(CV28+CN28+CW28, 0.1)*$J$9))/($B$11+$C$11+$F$11)</f>
        <v>0</v>
      </c>
      <c r="BA28">
        <f>($B$11*$K$9+$C$11*$K$9+$F$11*((CV28+CN28)/MAX(CV28+CN28+CW28, 0.1)*$P$9+CW28/MAX(CV28+CN28+CW28, 0.1)*$Q$9))/($B$11+$C$11+$F$11)</f>
        <v>0</v>
      </c>
      <c r="BB28">
        <v>2.18</v>
      </c>
      <c r="BC28">
        <v>0.5</v>
      </c>
      <c r="BD28" t="s">
        <v>355</v>
      </c>
      <c r="BE28">
        <v>2</v>
      </c>
      <c r="BF28" t="b">
        <v>0</v>
      </c>
      <c r="BG28">
        <v>1678483618</v>
      </c>
      <c r="BH28">
        <v>420.244222222222</v>
      </c>
      <c r="BI28">
        <v>419.862888888889</v>
      </c>
      <c r="BJ28">
        <v>30.7682333333333</v>
      </c>
      <c r="BK28">
        <v>30.7646888888889</v>
      </c>
      <c r="BL28">
        <v>419.85</v>
      </c>
      <c r="BM28">
        <v>30.3804222222222</v>
      </c>
      <c r="BN28">
        <v>500.354333333333</v>
      </c>
      <c r="BO28">
        <v>90.0445</v>
      </c>
      <c r="BP28">
        <v>0.0998257666666667</v>
      </c>
      <c r="BQ28">
        <v>27.9434</v>
      </c>
      <c r="BR28">
        <v>27.5015555555556</v>
      </c>
      <c r="BS28">
        <v>999.9</v>
      </c>
      <c r="BT28">
        <v>0</v>
      </c>
      <c r="BU28">
        <v>0</v>
      </c>
      <c r="BV28">
        <v>10026.8055555556</v>
      </c>
      <c r="BW28">
        <v>0</v>
      </c>
      <c r="BX28">
        <v>0.222567</v>
      </c>
      <c r="BY28">
        <v>0.381452777777778</v>
      </c>
      <c r="BZ28">
        <v>433.584777777778</v>
      </c>
      <c r="CA28">
        <v>433.189777777778</v>
      </c>
      <c r="CB28">
        <v>0.00351460666666667</v>
      </c>
      <c r="CC28">
        <v>419.862888888889</v>
      </c>
      <c r="CD28">
        <v>30.7646888888889</v>
      </c>
      <c r="CE28">
        <v>2.77050888888889</v>
      </c>
      <c r="CF28">
        <v>2.77019111111111</v>
      </c>
      <c r="CG28">
        <v>22.7094111111111</v>
      </c>
      <c r="CH28">
        <v>22.7075222222222</v>
      </c>
      <c r="CI28">
        <v>0</v>
      </c>
      <c r="CJ28">
        <v>0</v>
      </c>
      <c r="CK28">
        <v>0</v>
      </c>
      <c r="CL28">
        <v>0</v>
      </c>
      <c r="CM28">
        <v>-0.288888888888889</v>
      </c>
      <c r="CN28">
        <v>0</v>
      </c>
      <c r="CO28">
        <v>-14.0444444444444</v>
      </c>
      <c r="CP28">
        <v>-2.94444444444444</v>
      </c>
      <c r="CQ28">
        <v>38.062</v>
      </c>
      <c r="CR28">
        <v>43.125</v>
      </c>
      <c r="CS28">
        <v>40.75</v>
      </c>
      <c r="CT28">
        <v>41.937</v>
      </c>
      <c r="CU28">
        <v>39</v>
      </c>
      <c r="CV28">
        <v>0</v>
      </c>
      <c r="CW28">
        <v>0</v>
      </c>
      <c r="CX28">
        <v>0</v>
      </c>
      <c r="CY28">
        <v>1678483629.9</v>
      </c>
      <c r="CZ28">
        <v>0</v>
      </c>
      <c r="DA28">
        <v>0</v>
      </c>
      <c r="DB28" t="s">
        <v>356</v>
      </c>
      <c r="DC28">
        <v>1678311632</v>
      </c>
      <c r="DD28">
        <v>1678311637</v>
      </c>
      <c r="DE28">
        <v>0</v>
      </c>
      <c r="DF28">
        <v>0.412</v>
      </c>
      <c r="DG28">
        <v>0.049</v>
      </c>
      <c r="DH28">
        <v>0.78</v>
      </c>
      <c r="DI28">
        <v>0.502</v>
      </c>
      <c r="DJ28">
        <v>420</v>
      </c>
      <c r="DK28">
        <v>30</v>
      </c>
      <c r="DL28">
        <v>0.45</v>
      </c>
      <c r="DM28">
        <v>0.21</v>
      </c>
      <c r="DN28">
        <v>0.428878025</v>
      </c>
      <c r="DO28">
        <v>-0.0472359512195129</v>
      </c>
      <c r="DP28">
        <v>0.0397445260938456</v>
      </c>
      <c r="DQ28">
        <v>1</v>
      </c>
      <c r="DR28">
        <v>0.01268820375</v>
      </c>
      <c r="DS28">
        <v>-0.06683046630394</v>
      </c>
      <c r="DT28">
        <v>0.00663712647293002</v>
      </c>
      <c r="DU28">
        <v>1</v>
      </c>
      <c r="DV28">
        <v>2</v>
      </c>
      <c r="DW28">
        <v>2</v>
      </c>
      <c r="DX28" t="s">
        <v>374</v>
      </c>
      <c r="DY28">
        <v>2.84172</v>
      </c>
      <c r="DZ28">
        <v>2.71044</v>
      </c>
      <c r="EA28">
        <v>0.0904888</v>
      </c>
      <c r="EB28">
        <v>0.0904405</v>
      </c>
      <c r="EC28">
        <v>0.120859</v>
      </c>
      <c r="ED28">
        <v>0.120439</v>
      </c>
      <c r="EE28">
        <v>25600.2</v>
      </c>
      <c r="EF28">
        <v>22193.1</v>
      </c>
      <c r="EG28">
        <v>25195.8</v>
      </c>
      <c r="EH28">
        <v>23770.1</v>
      </c>
      <c r="EI28">
        <v>37833.4</v>
      </c>
      <c r="EJ28">
        <v>34605</v>
      </c>
      <c r="EK28">
        <v>45593.9</v>
      </c>
      <c r="EL28">
        <v>42405</v>
      </c>
      <c r="EM28">
        <v>1.73207</v>
      </c>
      <c r="EN28">
        <v>1.83342</v>
      </c>
      <c r="EO28">
        <v>0.0385046</v>
      </c>
      <c r="EP28">
        <v>0</v>
      </c>
      <c r="EQ28">
        <v>26.8792</v>
      </c>
      <c r="ER28">
        <v>999.9</v>
      </c>
      <c r="ES28">
        <v>53.711</v>
      </c>
      <c r="ET28">
        <v>33.415</v>
      </c>
      <c r="EU28">
        <v>30.8448</v>
      </c>
      <c r="EV28">
        <v>54.3807</v>
      </c>
      <c r="EW28">
        <v>44.1627</v>
      </c>
      <c r="EX28">
        <v>1</v>
      </c>
      <c r="EY28">
        <v>0.152721</v>
      </c>
      <c r="EZ28">
        <v>-0.0768682</v>
      </c>
      <c r="FA28">
        <v>20.2449</v>
      </c>
      <c r="FB28">
        <v>5.23406</v>
      </c>
      <c r="FC28">
        <v>11.992</v>
      </c>
      <c r="FD28">
        <v>4.9558</v>
      </c>
      <c r="FE28">
        <v>3.304</v>
      </c>
      <c r="FF28">
        <v>9999</v>
      </c>
      <c r="FG28">
        <v>9999</v>
      </c>
      <c r="FH28">
        <v>9999</v>
      </c>
      <c r="FI28">
        <v>999.9</v>
      </c>
      <c r="FJ28">
        <v>1.86871</v>
      </c>
      <c r="FK28">
        <v>1.86448</v>
      </c>
      <c r="FL28">
        <v>1.87195</v>
      </c>
      <c r="FM28">
        <v>1.86295</v>
      </c>
      <c r="FN28">
        <v>1.86234</v>
      </c>
      <c r="FO28">
        <v>1.86873</v>
      </c>
      <c r="FP28">
        <v>1.85884</v>
      </c>
      <c r="FQ28">
        <v>1.86522</v>
      </c>
      <c r="FR28">
        <v>5</v>
      </c>
      <c r="FS28">
        <v>0</v>
      </c>
      <c r="FT28">
        <v>0</v>
      </c>
      <c r="FU28">
        <v>0</v>
      </c>
      <c r="FV28" t="s">
        <v>358</v>
      </c>
      <c r="FW28" t="s">
        <v>359</v>
      </c>
      <c r="FX28" t="s">
        <v>360</v>
      </c>
      <c r="FY28" t="s">
        <v>360</v>
      </c>
      <c r="FZ28" t="s">
        <v>360</v>
      </c>
      <c r="GA28" t="s">
        <v>360</v>
      </c>
      <c r="GB28">
        <v>0</v>
      </c>
      <c r="GC28">
        <v>100</v>
      </c>
      <c r="GD28">
        <v>100</v>
      </c>
      <c r="GE28">
        <v>0.395</v>
      </c>
      <c r="GF28">
        <v>0.3879</v>
      </c>
      <c r="GG28">
        <v>0.194837266885601</v>
      </c>
      <c r="GH28">
        <v>0.000627187234394091</v>
      </c>
      <c r="GI28">
        <v>-4.01537248521887e-07</v>
      </c>
      <c r="GJ28">
        <v>9.27123944784829e-11</v>
      </c>
      <c r="GK28">
        <v>0.387814043947855</v>
      </c>
      <c r="GL28">
        <v>0</v>
      </c>
      <c r="GM28">
        <v>0</v>
      </c>
      <c r="GN28">
        <v>0</v>
      </c>
      <c r="GO28">
        <v>1</v>
      </c>
      <c r="GP28">
        <v>1476</v>
      </c>
      <c r="GQ28">
        <v>2</v>
      </c>
      <c r="GR28">
        <v>27</v>
      </c>
      <c r="GS28">
        <v>2866.5</v>
      </c>
      <c r="GT28">
        <v>2866.4</v>
      </c>
      <c r="GU28">
        <v>1.05957</v>
      </c>
      <c r="GV28">
        <v>2.41577</v>
      </c>
      <c r="GW28">
        <v>1.44775</v>
      </c>
      <c r="GX28">
        <v>2.2998</v>
      </c>
      <c r="GY28">
        <v>1.44409</v>
      </c>
      <c r="GZ28">
        <v>2.24487</v>
      </c>
      <c r="HA28">
        <v>40.451</v>
      </c>
      <c r="HB28">
        <v>24.1663</v>
      </c>
      <c r="HC28">
        <v>18</v>
      </c>
      <c r="HD28">
        <v>412.15</v>
      </c>
      <c r="HE28">
        <v>459.34</v>
      </c>
      <c r="HF28">
        <v>27.6607</v>
      </c>
      <c r="HG28">
        <v>29.5951</v>
      </c>
      <c r="HH28">
        <v>29.9995</v>
      </c>
      <c r="HI28">
        <v>29.4272</v>
      </c>
      <c r="HJ28">
        <v>29.4136</v>
      </c>
      <c r="HK28">
        <v>21.2503</v>
      </c>
      <c r="HL28">
        <v>0</v>
      </c>
      <c r="HM28">
        <v>100</v>
      </c>
      <c r="HN28">
        <v>27.6546</v>
      </c>
      <c r="HO28">
        <v>419.819</v>
      </c>
      <c r="HP28">
        <v>39.0868</v>
      </c>
      <c r="HQ28">
        <v>96.464</v>
      </c>
      <c r="HR28">
        <v>99.6946</v>
      </c>
    </row>
    <row r="29" spans="1:226">
      <c r="A29">
        <v>13</v>
      </c>
      <c r="B29">
        <v>1678483836.5</v>
      </c>
      <c r="C29">
        <v>271</v>
      </c>
      <c r="D29" t="s">
        <v>385</v>
      </c>
      <c r="E29" t="s">
        <v>386</v>
      </c>
      <c r="F29">
        <v>5</v>
      </c>
      <c r="G29" t="s">
        <v>353</v>
      </c>
      <c r="H29" t="s">
        <v>354</v>
      </c>
      <c r="I29">
        <v>1678483833.5</v>
      </c>
      <c r="J29">
        <f>(K29)/1000</f>
        <v>0</v>
      </c>
      <c r="K29">
        <f>IF(BF29, AN29, AH29)</f>
        <v>0</v>
      </c>
      <c r="L29">
        <f>IF(BF29, AI29, AG29)</f>
        <v>0</v>
      </c>
      <c r="M29">
        <f>BH29 - IF(AU29&gt;1, L29*BB29*100.0/(AW29*BV29), 0)</f>
        <v>0</v>
      </c>
      <c r="N29">
        <f>((T29-J29/2)*M29-L29)/(T29+J29/2)</f>
        <v>0</v>
      </c>
      <c r="O29">
        <f>N29*(BO29+BP29)/1000.0</f>
        <v>0</v>
      </c>
      <c r="P29">
        <f>(BH29 - IF(AU29&gt;1, L29*BB29*100.0/(AW29*BV29), 0))*(BO29+BP29)/1000.0</f>
        <v>0</v>
      </c>
      <c r="Q29">
        <f>2.0/((1/S29-1/R29)+SIGN(S29)*SQRT((1/S29-1/R29)*(1/S29-1/R29) + 4*BC29/((BC29+1)*(BC29+1))*(2*1/S29*1/R29-1/R29*1/R29)))</f>
        <v>0</v>
      </c>
      <c r="R29">
        <f>IF(LEFT(BD29,1)&lt;&gt;"0",IF(LEFT(BD29,1)="1",3.0,BE29),$D$5+$E$5*(BV29*BO29/($K$5*1000))+$F$5*(BV29*BO29/($K$5*1000))*MAX(MIN(BB29,$J$5),$I$5)*MAX(MIN(BB29,$J$5),$I$5)+$G$5*MAX(MIN(BB29,$J$5),$I$5)*(BV29*BO29/($K$5*1000))+$H$5*(BV29*BO29/($K$5*1000))*(BV29*BO29/($K$5*1000)))</f>
        <v>0</v>
      </c>
      <c r="S29">
        <f>J29*(1000-(1000*0.61365*exp(17.502*W29/(240.97+W29))/(BO29+BP29)+BJ29)/2)/(1000*0.61365*exp(17.502*W29/(240.97+W29))/(BO29+BP29)-BJ29)</f>
        <v>0</v>
      </c>
      <c r="T29">
        <f>1/((BC29+1)/(Q29/1.6)+1/(R29/1.37)) + BC29/((BC29+1)/(Q29/1.6) + BC29/(R29/1.37))</f>
        <v>0</v>
      </c>
      <c r="U29">
        <f>(AX29*BA29)</f>
        <v>0</v>
      </c>
      <c r="V29">
        <f>(BQ29+(U29+2*0.95*5.67E-8*(((BQ29+$B$7)+273)^4-(BQ29+273)^4)-44100*J29)/(1.84*29.3*R29+8*0.95*5.67E-8*(BQ29+273)^3))</f>
        <v>0</v>
      </c>
      <c r="W29">
        <f>($C$7*BR29+$D$7*BS29+$E$7*V29)</f>
        <v>0</v>
      </c>
      <c r="X29">
        <f>0.61365*exp(17.502*W29/(240.97+W29))</f>
        <v>0</v>
      </c>
      <c r="Y29">
        <f>(Z29/AA29*100)</f>
        <v>0</v>
      </c>
      <c r="Z29">
        <f>BJ29*(BO29+BP29)/1000</f>
        <v>0</v>
      </c>
      <c r="AA29">
        <f>0.61365*exp(17.502*BQ29/(240.97+BQ29))</f>
        <v>0</v>
      </c>
      <c r="AB29">
        <f>(X29-BJ29*(BO29+BP29)/1000)</f>
        <v>0</v>
      </c>
      <c r="AC29">
        <f>(-J29*44100)</f>
        <v>0</v>
      </c>
      <c r="AD29">
        <f>2*29.3*R29*0.92*(BQ29-W29)</f>
        <v>0</v>
      </c>
      <c r="AE29">
        <f>2*0.95*5.67E-8*(((BQ29+$B$7)+273)^4-(W29+273)^4)</f>
        <v>0</v>
      </c>
      <c r="AF29">
        <f>U29+AE29+AC29+AD29</f>
        <v>0</v>
      </c>
      <c r="AG29">
        <f>BN29*AU29*(BI29-BH29*(1000-AU29*BK29)/(1000-AU29*BJ29))/(100*BB29)</f>
        <v>0</v>
      </c>
      <c r="AH29">
        <f>1000*BN29*AU29*(BJ29-BK29)/(100*BB29*(1000-AU29*BJ29))</f>
        <v>0</v>
      </c>
      <c r="AI29">
        <f>(AJ29 - AK29 - BO29*1E3/(8.314*(BQ29+273.15)) * AM29/BN29 * AL29) * BN29/(100*BB29) * (1000 - BK29)/1000</f>
        <v>0</v>
      </c>
      <c r="AJ29">
        <v>433.067504840377</v>
      </c>
      <c r="AK29">
        <v>433.870357575758</v>
      </c>
      <c r="AL29">
        <v>0.00908908989435622</v>
      </c>
      <c r="AM29">
        <v>67.0996269493433</v>
      </c>
      <c r="AN29">
        <f>(AP29 - AO29 + BO29*1E3/(8.314*(BQ29+273.15)) * AR29/BN29 * AQ29) * BN29/(100*BB29) * 1000/(1000 - AP29)</f>
        <v>0</v>
      </c>
      <c r="AO29">
        <v>30.6559515452635</v>
      </c>
      <c r="AP29">
        <v>31.2779624242424</v>
      </c>
      <c r="AQ29">
        <v>-3.46220520537966e-05</v>
      </c>
      <c r="AR29">
        <v>115.199567111425</v>
      </c>
      <c r="AS29">
        <v>12</v>
      </c>
      <c r="AT29">
        <v>2</v>
      </c>
      <c r="AU29">
        <f>IF(AS29*$H$13&gt;=AW29,1.0,(AW29/(AW29-AS29*$H$13)))</f>
        <v>0</v>
      </c>
      <c r="AV29">
        <f>(AU29-1)*100</f>
        <v>0</v>
      </c>
      <c r="AW29">
        <f>MAX(0,($B$13+$C$13*BV29)/(1+$D$13*BV29)*BO29/(BQ29+273)*$E$13)</f>
        <v>0</v>
      </c>
      <c r="AX29">
        <f>$B$11*BW29+$C$11*BX29+$F$11*CI29*(1-CL29)</f>
        <v>0</v>
      </c>
      <c r="AY29">
        <f>AX29*AZ29</f>
        <v>0</v>
      </c>
      <c r="AZ29">
        <f>($B$11*$D$9+$C$11*$D$9+$F$11*((CV29+CN29)/MAX(CV29+CN29+CW29, 0.1)*$I$9+CW29/MAX(CV29+CN29+CW29, 0.1)*$J$9))/($B$11+$C$11+$F$11)</f>
        <v>0</v>
      </c>
      <c r="BA29">
        <f>($B$11*$K$9+$C$11*$K$9+$F$11*((CV29+CN29)/MAX(CV29+CN29+CW29, 0.1)*$P$9+CW29/MAX(CV29+CN29+CW29, 0.1)*$Q$9))/($B$11+$C$11+$F$11)</f>
        <v>0</v>
      </c>
      <c r="BB29">
        <v>2.18</v>
      </c>
      <c r="BC29">
        <v>0.5</v>
      </c>
      <c r="BD29" t="s">
        <v>355</v>
      </c>
      <c r="BE29">
        <v>2</v>
      </c>
      <c r="BF29" t="b">
        <v>0</v>
      </c>
      <c r="BG29">
        <v>1678483833.5</v>
      </c>
      <c r="BH29">
        <v>420.276454545454</v>
      </c>
      <c r="BI29">
        <v>419.787636363636</v>
      </c>
      <c r="BJ29">
        <v>31.2811909090909</v>
      </c>
      <c r="BK29">
        <v>30.6563272727273</v>
      </c>
      <c r="BL29">
        <v>419.882363636364</v>
      </c>
      <c r="BM29">
        <v>30.8933727272727</v>
      </c>
      <c r="BN29">
        <v>500.355909090909</v>
      </c>
      <c r="BO29">
        <v>90.0303363636364</v>
      </c>
      <c r="BP29">
        <v>0.0999562454545455</v>
      </c>
      <c r="BQ29">
        <v>32.8945818181818</v>
      </c>
      <c r="BR29">
        <v>32.6202636363636</v>
      </c>
      <c r="BS29">
        <v>999.9</v>
      </c>
      <c r="BT29">
        <v>0</v>
      </c>
      <c r="BU29">
        <v>0</v>
      </c>
      <c r="BV29">
        <v>9994.87636363637</v>
      </c>
      <c r="BW29">
        <v>0</v>
      </c>
      <c r="BX29">
        <v>0.222567</v>
      </c>
      <c r="BY29">
        <v>0.488714090909091</v>
      </c>
      <c r="BZ29">
        <v>433.847818181818</v>
      </c>
      <c r="CA29">
        <v>433.063818181818</v>
      </c>
      <c r="CB29">
        <v>0.624847545454545</v>
      </c>
      <c r="CC29">
        <v>419.787636363636</v>
      </c>
      <c r="CD29">
        <v>30.6563272727273</v>
      </c>
      <c r="CE29">
        <v>2.81625545454546</v>
      </c>
      <c r="CF29">
        <v>2.75999909090909</v>
      </c>
      <c r="CG29">
        <v>22.9796727272727</v>
      </c>
      <c r="CH29">
        <v>22.6467909090909</v>
      </c>
      <c r="CI29">
        <v>0</v>
      </c>
      <c r="CJ29">
        <v>0</v>
      </c>
      <c r="CK29">
        <v>0</v>
      </c>
      <c r="CL29">
        <v>0</v>
      </c>
      <c r="CM29">
        <v>1.35454545454545</v>
      </c>
      <c r="CN29">
        <v>0</v>
      </c>
      <c r="CO29">
        <v>-13.9454545454545</v>
      </c>
      <c r="CP29">
        <v>-3.09090909090909</v>
      </c>
      <c r="CQ29">
        <v>37.562</v>
      </c>
      <c r="CR29">
        <v>42.625</v>
      </c>
      <c r="CS29">
        <v>40.187</v>
      </c>
      <c r="CT29">
        <v>41.437</v>
      </c>
      <c r="CU29">
        <v>38.75</v>
      </c>
      <c r="CV29">
        <v>0</v>
      </c>
      <c r="CW29">
        <v>0</v>
      </c>
      <c r="CX29">
        <v>0</v>
      </c>
      <c r="CY29">
        <v>1678483845.9</v>
      </c>
      <c r="CZ29">
        <v>0</v>
      </c>
      <c r="DA29">
        <v>0</v>
      </c>
      <c r="DB29" t="s">
        <v>356</v>
      </c>
      <c r="DC29">
        <v>1678311632</v>
      </c>
      <c r="DD29">
        <v>1678311637</v>
      </c>
      <c r="DE29">
        <v>0</v>
      </c>
      <c r="DF29">
        <v>0.412</v>
      </c>
      <c r="DG29">
        <v>0.049</v>
      </c>
      <c r="DH29">
        <v>0.78</v>
      </c>
      <c r="DI29">
        <v>0.502</v>
      </c>
      <c r="DJ29">
        <v>420</v>
      </c>
      <c r="DK29">
        <v>30</v>
      </c>
      <c r="DL29">
        <v>0.45</v>
      </c>
      <c r="DM29">
        <v>0.21</v>
      </c>
      <c r="DN29">
        <v>0.497861609756098</v>
      </c>
      <c r="DO29">
        <v>-0.0263603205574924</v>
      </c>
      <c r="DP29">
        <v>0.0211403687150599</v>
      </c>
      <c r="DQ29">
        <v>1</v>
      </c>
      <c r="DR29">
        <v>0.624186487804878</v>
      </c>
      <c r="DS29">
        <v>0.0117672543554001</v>
      </c>
      <c r="DT29">
        <v>0.00190350923837606</v>
      </c>
      <c r="DU29">
        <v>1</v>
      </c>
      <c r="DV29">
        <v>2</v>
      </c>
      <c r="DW29">
        <v>2</v>
      </c>
      <c r="DX29" t="s">
        <v>374</v>
      </c>
      <c r="DY29">
        <v>2.84479</v>
      </c>
      <c r="DZ29">
        <v>2.71018</v>
      </c>
      <c r="EA29">
        <v>0.0905261</v>
      </c>
      <c r="EB29">
        <v>0.0904613</v>
      </c>
      <c r="EC29">
        <v>0.122312</v>
      </c>
      <c r="ED29">
        <v>0.12019</v>
      </c>
      <c r="EE29">
        <v>25612.4</v>
      </c>
      <c r="EF29">
        <v>22203.8</v>
      </c>
      <c r="EG29">
        <v>25207.4</v>
      </c>
      <c r="EH29">
        <v>23780.8</v>
      </c>
      <c r="EI29">
        <v>37784.2</v>
      </c>
      <c r="EJ29">
        <v>34629.7</v>
      </c>
      <c r="EK29">
        <v>45612.1</v>
      </c>
      <c r="EL29">
        <v>42422.9</v>
      </c>
      <c r="EM29">
        <v>1.73945</v>
      </c>
      <c r="EN29">
        <v>1.8345</v>
      </c>
      <c r="EO29">
        <v>0.245281</v>
      </c>
      <c r="EP29">
        <v>0</v>
      </c>
      <c r="EQ29">
        <v>28.7263</v>
      </c>
      <c r="ER29">
        <v>999.9</v>
      </c>
      <c r="ES29">
        <v>53.492</v>
      </c>
      <c r="ET29">
        <v>33.415</v>
      </c>
      <c r="EU29">
        <v>30.7251</v>
      </c>
      <c r="EV29">
        <v>54.2307</v>
      </c>
      <c r="EW29">
        <v>43.4335</v>
      </c>
      <c r="EX29">
        <v>1</v>
      </c>
      <c r="EY29">
        <v>0.149278</v>
      </c>
      <c r="EZ29">
        <v>-6.66667</v>
      </c>
      <c r="FA29">
        <v>20.1238</v>
      </c>
      <c r="FB29">
        <v>5.23556</v>
      </c>
      <c r="FC29">
        <v>11.992</v>
      </c>
      <c r="FD29">
        <v>4.9566</v>
      </c>
      <c r="FE29">
        <v>3.304</v>
      </c>
      <c r="FF29">
        <v>9999</v>
      </c>
      <c r="FG29">
        <v>9999</v>
      </c>
      <c r="FH29">
        <v>9999</v>
      </c>
      <c r="FI29">
        <v>999.9</v>
      </c>
      <c r="FJ29">
        <v>1.86865</v>
      </c>
      <c r="FK29">
        <v>1.86447</v>
      </c>
      <c r="FL29">
        <v>1.87195</v>
      </c>
      <c r="FM29">
        <v>1.86293</v>
      </c>
      <c r="FN29">
        <v>1.86232</v>
      </c>
      <c r="FO29">
        <v>1.86871</v>
      </c>
      <c r="FP29">
        <v>1.85884</v>
      </c>
      <c r="FQ29">
        <v>1.86516</v>
      </c>
      <c r="FR29">
        <v>5</v>
      </c>
      <c r="FS29">
        <v>0</v>
      </c>
      <c r="FT29">
        <v>0</v>
      </c>
      <c r="FU29">
        <v>0</v>
      </c>
      <c r="FV29" t="s">
        <v>358</v>
      </c>
      <c r="FW29" t="s">
        <v>359</v>
      </c>
      <c r="FX29" t="s">
        <v>360</v>
      </c>
      <c r="FY29" t="s">
        <v>360</v>
      </c>
      <c r="FZ29" t="s">
        <v>360</v>
      </c>
      <c r="GA29" t="s">
        <v>360</v>
      </c>
      <c r="GB29">
        <v>0</v>
      </c>
      <c r="GC29">
        <v>100</v>
      </c>
      <c r="GD29">
        <v>100</v>
      </c>
      <c r="GE29">
        <v>0.394</v>
      </c>
      <c r="GF29">
        <v>0.3878</v>
      </c>
      <c r="GG29">
        <v>0.194837266885601</v>
      </c>
      <c r="GH29">
        <v>0.000627187234394091</v>
      </c>
      <c r="GI29">
        <v>-4.01537248521887e-07</v>
      </c>
      <c r="GJ29">
        <v>9.27123944784829e-11</v>
      </c>
      <c r="GK29">
        <v>0.387814043947855</v>
      </c>
      <c r="GL29">
        <v>0</v>
      </c>
      <c r="GM29">
        <v>0</v>
      </c>
      <c r="GN29">
        <v>0</v>
      </c>
      <c r="GO29">
        <v>1</v>
      </c>
      <c r="GP29">
        <v>1476</v>
      </c>
      <c r="GQ29">
        <v>2</v>
      </c>
      <c r="GR29">
        <v>27</v>
      </c>
      <c r="GS29">
        <v>2870.1</v>
      </c>
      <c r="GT29">
        <v>2870</v>
      </c>
      <c r="GU29">
        <v>1.05957</v>
      </c>
      <c r="GV29">
        <v>2.41211</v>
      </c>
      <c r="GW29">
        <v>1.44775</v>
      </c>
      <c r="GX29">
        <v>2.2998</v>
      </c>
      <c r="GY29">
        <v>1.44409</v>
      </c>
      <c r="GZ29">
        <v>2.23755</v>
      </c>
      <c r="HA29">
        <v>40.3237</v>
      </c>
      <c r="HB29">
        <v>24.1225</v>
      </c>
      <c r="HC29">
        <v>18</v>
      </c>
      <c r="HD29">
        <v>414.994</v>
      </c>
      <c r="HE29">
        <v>458.439</v>
      </c>
      <c r="HF29">
        <v>41.905</v>
      </c>
      <c r="HG29">
        <v>29.2875</v>
      </c>
      <c r="HH29">
        <v>29.9998</v>
      </c>
      <c r="HI29">
        <v>29.2345</v>
      </c>
      <c r="HJ29">
        <v>29.2132</v>
      </c>
      <c r="HK29">
        <v>21.2451</v>
      </c>
      <c r="HL29">
        <v>0</v>
      </c>
      <c r="HM29">
        <v>100</v>
      </c>
      <c r="HN29">
        <v>136.177</v>
      </c>
      <c r="HO29">
        <v>419.819</v>
      </c>
      <c r="HP29">
        <v>39.0868</v>
      </c>
      <c r="HQ29">
        <v>96.5046</v>
      </c>
      <c r="HR29">
        <v>99.7377</v>
      </c>
    </row>
    <row r="30" spans="1:226">
      <c r="A30">
        <v>14</v>
      </c>
      <c r="B30">
        <v>1678483841.5</v>
      </c>
      <c r="C30">
        <v>276</v>
      </c>
      <c r="D30" t="s">
        <v>387</v>
      </c>
      <c r="E30" t="s">
        <v>388</v>
      </c>
      <c r="F30">
        <v>5</v>
      </c>
      <c r="G30" t="s">
        <v>353</v>
      </c>
      <c r="H30" t="s">
        <v>354</v>
      </c>
      <c r="I30">
        <v>1678483839</v>
      </c>
      <c r="J30">
        <f>(K30)/1000</f>
        <v>0</v>
      </c>
      <c r="K30">
        <f>IF(BF30, AN30, AH30)</f>
        <v>0</v>
      </c>
      <c r="L30">
        <f>IF(BF30, AI30, AG30)</f>
        <v>0</v>
      </c>
      <c r="M30">
        <f>BH30 - IF(AU30&gt;1, L30*BB30*100.0/(AW30*BV30), 0)</f>
        <v>0</v>
      </c>
      <c r="N30">
        <f>((T30-J30/2)*M30-L30)/(T30+J30/2)</f>
        <v>0</v>
      </c>
      <c r="O30">
        <f>N30*(BO30+BP30)/1000.0</f>
        <v>0</v>
      </c>
      <c r="P30">
        <f>(BH30 - IF(AU30&gt;1, L30*BB30*100.0/(AW30*BV30), 0))*(BO30+BP30)/1000.0</f>
        <v>0</v>
      </c>
      <c r="Q30">
        <f>2.0/((1/S30-1/R30)+SIGN(S30)*SQRT((1/S30-1/R30)*(1/S30-1/R30) + 4*BC30/((BC30+1)*(BC30+1))*(2*1/S30*1/R30-1/R30*1/R30)))</f>
        <v>0</v>
      </c>
      <c r="R30">
        <f>IF(LEFT(BD30,1)&lt;&gt;"0",IF(LEFT(BD30,1)="1",3.0,BE30),$D$5+$E$5*(BV30*BO30/($K$5*1000))+$F$5*(BV30*BO30/($K$5*1000))*MAX(MIN(BB30,$J$5),$I$5)*MAX(MIN(BB30,$J$5),$I$5)+$G$5*MAX(MIN(BB30,$J$5),$I$5)*(BV30*BO30/($K$5*1000))+$H$5*(BV30*BO30/($K$5*1000))*(BV30*BO30/($K$5*1000)))</f>
        <v>0</v>
      </c>
      <c r="S30">
        <f>J30*(1000-(1000*0.61365*exp(17.502*W30/(240.97+W30))/(BO30+BP30)+BJ30)/2)/(1000*0.61365*exp(17.502*W30/(240.97+W30))/(BO30+BP30)-BJ30)</f>
        <v>0</v>
      </c>
      <c r="T30">
        <f>1/((BC30+1)/(Q30/1.6)+1/(R30/1.37)) + BC30/((BC30+1)/(Q30/1.6) + BC30/(R30/1.37))</f>
        <v>0</v>
      </c>
      <c r="U30">
        <f>(AX30*BA30)</f>
        <v>0</v>
      </c>
      <c r="V30">
        <f>(BQ30+(U30+2*0.95*5.67E-8*(((BQ30+$B$7)+273)^4-(BQ30+273)^4)-44100*J30)/(1.84*29.3*R30+8*0.95*5.67E-8*(BQ30+273)^3))</f>
        <v>0</v>
      </c>
      <c r="W30">
        <f>($C$7*BR30+$D$7*BS30+$E$7*V30)</f>
        <v>0</v>
      </c>
      <c r="X30">
        <f>0.61365*exp(17.502*W30/(240.97+W30))</f>
        <v>0</v>
      </c>
      <c r="Y30">
        <f>(Z30/AA30*100)</f>
        <v>0</v>
      </c>
      <c r="Z30">
        <f>BJ30*(BO30+BP30)/1000</f>
        <v>0</v>
      </c>
      <c r="AA30">
        <f>0.61365*exp(17.502*BQ30/(240.97+BQ30))</f>
        <v>0</v>
      </c>
      <c r="AB30">
        <f>(X30-BJ30*(BO30+BP30)/1000)</f>
        <v>0</v>
      </c>
      <c r="AC30">
        <f>(-J30*44100)</f>
        <v>0</v>
      </c>
      <c r="AD30">
        <f>2*29.3*R30*0.92*(BQ30-W30)</f>
        <v>0</v>
      </c>
      <c r="AE30">
        <f>2*0.95*5.67E-8*(((BQ30+$B$7)+273)^4-(W30+273)^4)</f>
        <v>0</v>
      </c>
      <c r="AF30">
        <f>U30+AE30+AC30+AD30</f>
        <v>0</v>
      </c>
      <c r="AG30">
        <f>BN30*AU30*(BI30-BH30*(1000-AU30*BK30)/(1000-AU30*BJ30))/(100*BB30)</f>
        <v>0</v>
      </c>
      <c r="AH30">
        <f>1000*BN30*AU30*(BJ30-BK30)/(100*BB30*(1000-AU30*BJ30))</f>
        <v>0</v>
      </c>
      <c r="AI30">
        <f>(AJ30 - AK30 - BO30*1E3/(8.314*(BQ30+273.15)) * AM30/BN30 * AL30) * BN30/(100*BB30) * (1000 - BK30)/1000</f>
        <v>0</v>
      </c>
      <c r="AJ30">
        <v>433.082403336602</v>
      </c>
      <c r="AK30">
        <v>433.915036363636</v>
      </c>
      <c r="AL30">
        <v>0.00509684532824208</v>
      </c>
      <c r="AM30">
        <v>67.0996269493433</v>
      </c>
      <c r="AN30">
        <f>(AP30 - AO30 + BO30*1E3/(8.314*(BQ30+273.15)) * AR30/BN30 * AQ30) * BN30/(100*BB30) * 1000/(1000 - AP30)</f>
        <v>0</v>
      </c>
      <c r="AO30">
        <v>30.6525310467029</v>
      </c>
      <c r="AP30">
        <v>31.2767866666667</v>
      </c>
      <c r="AQ30">
        <v>-1.26566153375047e-05</v>
      </c>
      <c r="AR30">
        <v>115.199567111425</v>
      </c>
      <c r="AS30">
        <v>12</v>
      </c>
      <c r="AT30">
        <v>2</v>
      </c>
      <c r="AU30">
        <f>IF(AS30*$H$13&gt;=AW30,1.0,(AW30/(AW30-AS30*$H$13)))</f>
        <v>0</v>
      </c>
      <c r="AV30">
        <f>(AU30-1)*100</f>
        <v>0</v>
      </c>
      <c r="AW30">
        <f>MAX(0,($B$13+$C$13*BV30)/(1+$D$13*BV30)*BO30/(BQ30+273)*$E$13)</f>
        <v>0</v>
      </c>
      <c r="AX30">
        <f>$B$11*BW30+$C$11*BX30+$F$11*CI30*(1-CL30)</f>
        <v>0</v>
      </c>
      <c r="AY30">
        <f>AX30*AZ30</f>
        <v>0</v>
      </c>
      <c r="AZ30">
        <f>($B$11*$D$9+$C$11*$D$9+$F$11*((CV30+CN30)/MAX(CV30+CN30+CW30, 0.1)*$I$9+CW30/MAX(CV30+CN30+CW30, 0.1)*$J$9))/($B$11+$C$11+$F$11)</f>
        <v>0</v>
      </c>
      <c r="BA30">
        <f>($B$11*$K$9+$C$11*$K$9+$F$11*((CV30+CN30)/MAX(CV30+CN30+CW30, 0.1)*$P$9+CW30/MAX(CV30+CN30+CW30, 0.1)*$Q$9))/($B$11+$C$11+$F$11)</f>
        <v>0</v>
      </c>
      <c r="BB30">
        <v>2.18</v>
      </c>
      <c r="BC30">
        <v>0.5</v>
      </c>
      <c r="BD30" t="s">
        <v>355</v>
      </c>
      <c r="BE30">
        <v>2</v>
      </c>
      <c r="BF30" t="b">
        <v>0</v>
      </c>
      <c r="BG30">
        <v>1678483839</v>
      </c>
      <c r="BH30">
        <v>420.301222222222</v>
      </c>
      <c r="BI30">
        <v>419.807333333333</v>
      </c>
      <c r="BJ30">
        <v>31.2769111111111</v>
      </c>
      <c r="BK30">
        <v>30.6524111111111</v>
      </c>
      <c r="BL30">
        <v>419.906777777778</v>
      </c>
      <c r="BM30">
        <v>30.8890777777778</v>
      </c>
      <c r="BN30">
        <v>500.388777777778</v>
      </c>
      <c r="BO30">
        <v>90.0313777777778</v>
      </c>
      <c r="BP30">
        <v>0.0999540444444445</v>
      </c>
      <c r="BQ30">
        <v>33.0716</v>
      </c>
      <c r="BR30">
        <v>32.7952666666667</v>
      </c>
      <c r="BS30">
        <v>999.9</v>
      </c>
      <c r="BT30">
        <v>0</v>
      </c>
      <c r="BU30">
        <v>0</v>
      </c>
      <c r="BV30">
        <v>9990.69666666667</v>
      </c>
      <c r="BW30">
        <v>0</v>
      </c>
      <c r="BX30">
        <v>0.222567</v>
      </c>
      <c r="BY30">
        <v>0.493720222222222</v>
      </c>
      <c r="BZ30">
        <v>433.871222222222</v>
      </c>
      <c r="CA30">
        <v>433.082444444444</v>
      </c>
      <c r="CB30">
        <v>0.624497555555556</v>
      </c>
      <c r="CC30">
        <v>419.807333333333</v>
      </c>
      <c r="CD30">
        <v>30.6524111111111</v>
      </c>
      <c r="CE30">
        <v>2.81590333333333</v>
      </c>
      <c r="CF30">
        <v>2.75967888888889</v>
      </c>
      <c r="CG30">
        <v>22.9775888888889</v>
      </c>
      <c r="CH30">
        <v>22.6448666666667</v>
      </c>
      <c r="CI30">
        <v>0</v>
      </c>
      <c r="CJ30">
        <v>0</v>
      </c>
      <c r="CK30">
        <v>0</v>
      </c>
      <c r="CL30">
        <v>0</v>
      </c>
      <c r="CM30">
        <v>-0.544444444444445</v>
      </c>
      <c r="CN30">
        <v>0</v>
      </c>
      <c r="CO30">
        <v>-13.3333333333333</v>
      </c>
      <c r="CP30">
        <v>-2.67777777777778</v>
      </c>
      <c r="CQ30">
        <v>37.562</v>
      </c>
      <c r="CR30">
        <v>42.625</v>
      </c>
      <c r="CS30">
        <v>40.187</v>
      </c>
      <c r="CT30">
        <v>41.437</v>
      </c>
      <c r="CU30">
        <v>38.75</v>
      </c>
      <c r="CV30">
        <v>0</v>
      </c>
      <c r="CW30">
        <v>0</v>
      </c>
      <c r="CX30">
        <v>0</v>
      </c>
      <c r="CY30">
        <v>1678483850.7</v>
      </c>
      <c r="CZ30">
        <v>0</v>
      </c>
      <c r="DA30">
        <v>0</v>
      </c>
      <c r="DB30" t="s">
        <v>356</v>
      </c>
      <c r="DC30">
        <v>1678311632</v>
      </c>
      <c r="DD30">
        <v>1678311637</v>
      </c>
      <c r="DE30">
        <v>0</v>
      </c>
      <c r="DF30">
        <v>0.412</v>
      </c>
      <c r="DG30">
        <v>0.049</v>
      </c>
      <c r="DH30">
        <v>0.78</v>
      </c>
      <c r="DI30">
        <v>0.502</v>
      </c>
      <c r="DJ30">
        <v>420</v>
      </c>
      <c r="DK30">
        <v>30</v>
      </c>
      <c r="DL30">
        <v>0.45</v>
      </c>
      <c r="DM30">
        <v>0.21</v>
      </c>
      <c r="DN30">
        <v>0.4926026</v>
      </c>
      <c r="DO30">
        <v>-0.0733261688555364</v>
      </c>
      <c r="DP30">
        <v>0.0245353024148878</v>
      </c>
      <c r="DQ30">
        <v>1</v>
      </c>
      <c r="DR30">
        <v>0.6246498</v>
      </c>
      <c r="DS30">
        <v>-0.00104595872420314</v>
      </c>
      <c r="DT30">
        <v>0.00156639939351368</v>
      </c>
      <c r="DU30">
        <v>1</v>
      </c>
      <c r="DV30">
        <v>2</v>
      </c>
      <c r="DW30">
        <v>2</v>
      </c>
      <c r="DX30" t="s">
        <v>374</v>
      </c>
      <c r="DY30">
        <v>2.84424</v>
      </c>
      <c r="DZ30">
        <v>2.71013</v>
      </c>
      <c r="EA30">
        <v>0.0905372</v>
      </c>
      <c r="EB30">
        <v>0.090454</v>
      </c>
      <c r="EC30">
        <v>0.122311</v>
      </c>
      <c r="ED30">
        <v>0.120178</v>
      </c>
      <c r="EE30">
        <v>25612.5</v>
      </c>
      <c r="EF30">
        <v>22203.8</v>
      </c>
      <c r="EG30">
        <v>25207.8</v>
      </c>
      <c r="EH30">
        <v>23780.6</v>
      </c>
      <c r="EI30">
        <v>37784.5</v>
      </c>
      <c r="EJ30">
        <v>34629.8</v>
      </c>
      <c r="EK30">
        <v>45612.5</v>
      </c>
      <c r="EL30">
        <v>42422.4</v>
      </c>
      <c r="EM30">
        <v>1.73955</v>
      </c>
      <c r="EN30">
        <v>1.83463</v>
      </c>
      <c r="EO30">
        <v>0.24908</v>
      </c>
      <c r="EP30">
        <v>0</v>
      </c>
      <c r="EQ30">
        <v>28.8273</v>
      </c>
      <c r="ER30">
        <v>999.9</v>
      </c>
      <c r="ES30">
        <v>53.492</v>
      </c>
      <c r="ET30">
        <v>33.415</v>
      </c>
      <c r="EU30">
        <v>30.7264</v>
      </c>
      <c r="EV30">
        <v>54.0607</v>
      </c>
      <c r="EW30">
        <v>44.0705</v>
      </c>
      <c r="EX30">
        <v>1</v>
      </c>
      <c r="EY30">
        <v>0.148755</v>
      </c>
      <c r="EZ30">
        <v>-6.66667</v>
      </c>
      <c r="FA30">
        <v>20.124</v>
      </c>
      <c r="FB30">
        <v>5.23616</v>
      </c>
      <c r="FC30">
        <v>11.992</v>
      </c>
      <c r="FD30">
        <v>4.9567</v>
      </c>
      <c r="FE30">
        <v>3.304</v>
      </c>
      <c r="FF30">
        <v>9999</v>
      </c>
      <c r="FG30">
        <v>9999</v>
      </c>
      <c r="FH30">
        <v>9999</v>
      </c>
      <c r="FI30">
        <v>999.9</v>
      </c>
      <c r="FJ30">
        <v>1.86868</v>
      </c>
      <c r="FK30">
        <v>1.86447</v>
      </c>
      <c r="FL30">
        <v>1.87195</v>
      </c>
      <c r="FM30">
        <v>1.86293</v>
      </c>
      <c r="FN30">
        <v>1.86234</v>
      </c>
      <c r="FO30">
        <v>1.86871</v>
      </c>
      <c r="FP30">
        <v>1.85883</v>
      </c>
      <c r="FQ30">
        <v>1.86521</v>
      </c>
      <c r="FR30">
        <v>5</v>
      </c>
      <c r="FS30">
        <v>0</v>
      </c>
      <c r="FT30">
        <v>0</v>
      </c>
      <c r="FU30">
        <v>0</v>
      </c>
      <c r="FV30" t="s">
        <v>358</v>
      </c>
      <c r="FW30" t="s">
        <v>359</v>
      </c>
      <c r="FX30" t="s">
        <v>360</v>
      </c>
      <c r="FY30" t="s">
        <v>360</v>
      </c>
      <c r="FZ30" t="s">
        <v>360</v>
      </c>
      <c r="GA30" t="s">
        <v>360</v>
      </c>
      <c r="GB30">
        <v>0</v>
      </c>
      <c r="GC30">
        <v>100</v>
      </c>
      <c r="GD30">
        <v>100</v>
      </c>
      <c r="GE30">
        <v>0.395</v>
      </c>
      <c r="GF30">
        <v>0.3878</v>
      </c>
      <c r="GG30">
        <v>0.194837266885601</v>
      </c>
      <c r="GH30">
        <v>0.000627187234394091</v>
      </c>
      <c r="GI30">
        <v>-4.01537248521887e-07</v>
      </c>
      <c r="GJ30">
        <v>9.27123944784829e-11</v>
      </c>
      <c r="GK30">
        <v>0.387814043947855</v>
      </c>
      <c r="GL30">
        <v>0</v>
      </c>
      <c r="GM30">
        <v>0</v>
      </c>
      <c r="GN30">
        <v>0</v>
      </c>
      <c r="GO30">
        <v>1</v>
      </c>
      <c r="GP30">
        <v>1476</v>
      </c>
      <c r="GQ30">
        <v>2</v>
      </c>
      <c r="GR30">
        <v>27</v>
      </c>
      <c r="GS30">
        <v>2870.2</v>
      </c>
      <c r="GT30">
        <v>2870.1</v>
      </c>
      <c r="GU30">
        <v>1.05957</v>
      </c>
      <c r="GV30">
        <v>2.3938</v>
      </c>
      <c r="GW30">
        <v>1.44775</v>
      </c>
      <c r="GX30">
        <v>2.2998</v>
      </c>
      <c r="GY30">
        <v>1.44409</v>
      </c>
      <c r="GZ30">
        <v>2.45361</v>
      </c>
      <c r="HA30">
        <v>40.3237</v>
      </c>
      <c r="HB30">
        <v>24.1225</v>
      </c>
      <c r="HC30">
        <v>18</v>
      </c>
      <c r="HD30">
        <v>415.021</v>
      </c>
      <c r="HE30">
        <v>458.486</v>
      </c>
      <c r="HF30">
        <v>42.0707</v>
      </c>
      <c r="HG30">
        <v>29.285</v>
      </c>
      <c r="HH30">
        <v>29.9998</v>
      </c>
      <c r="HI30">
        <v>29.2301</v>
      </c>
      <c r="HJ30">
        <v>29.2092</v>
      </c>
      <c r="HK30">
        <v>21.2489</v>
      </c>
      <c r="HL30">
        <v>0</v>
      </c>
      <c r="HM30">
        <v>100</v>
      </c>
      <c r="HN30">
        <v>137.816</v>
      </c>
      <c r="HO30">
        <v>419.819</v>
      </c>
      <c r="HP30">
        <v>39.0868</v>
      </c>
      <c r="HQ30">
        <v>96.5056</v>
      </c>
      <c r="HR30">
        <v>99.7368</v>
      </c>
    </row>
    <row r="31" spans="1:226">
      <c r="A31">
        <v>15</v>
      </c>
      <c r="B31">
        <v>1678483846.5</v>
      </c>
      <c r="C31">
        <v>281</v>
      </c>
      <c r="D31" t="s">
        <v>389</v>
      </c>
      <c r="E31" t="s">
        <v>390</v>
      </c>
      <c r="F31">
        <v>5</v>
      </c>
      <c r="G31" t="s">
        <v>353</v>
      </c>
      <c r="H31" t="s">
        <v>354</v>
      </c>
      <c r="I31">
        <v>1678483843.7</v>
      </c>
      <c r="J31">
        <f>(K31)/1000</f>
        <v>0</v>
      </c>
      <c r="K31">
        <f>IF(BF31, AN31, AH31)</f>
        <v>0</v>
      </c>
      <c r="L31">
        <f>IF(BF31, AI31, AG31)</f>
        <v>0</v>
      </c>
      <c r="M31">
        <f>BH31 - IF(AU31&gt;1, L31*BB31*100.0/(AW31*BV31), 0)</f>
        <v>0</v>
      </c>
      <c r="N31">
        <f>((T31-J31/2)*M31-L31)/(T31+J31/2)</f>
        <v>0</v>
      </c>
      <c r="O31">
        <f>N31*(BO31+BP31)/1000.0</f>
        <v>0</v>
      </c>
      <c r="P31">
        <f>(BH31 - IF(AU31&gt;1, L31*BB31*100.0/(AW31*BV31), 0))*(BO31+BP31)/1000.0</f>
        <v>0</v>
      </c>
      <c r="Q31">
        <f>2.0/((1/S31-1/R31)+SIGN(S31)*SQRT((1/S31-1/R31)*(1/S31-1/R31) + 4*BC31/((BC31+1)*(BC31+1))*(2*1/S31*1/R31-1/R31*1/R31)))</f>
        <v>0</v>
      </c>
      <c r="R31">
        <f>IF(LEFT(BD31,1)&lt;&gt;"0",IF(LEFT(BD31,1)="1",3.0,BE31),$D$5+$E$5*(BV31*BO31/($K$5*1000))+$F$5*(BV31*BO31/($K$5*1000))*MAX(MIN(BB31,$J$5),$I$5)*MAX(MIN(BB31,$J$5),$I$5)+$G$5*MAX(MIN(BB31,$J$5),$I$5)*(BV31*BO31/($K$5*1000))+$H$5*(BV31*BO31/($K$5*1000))*(BV31*BO31/($K$5*1000)))</f>
        <v>0</v>
      </c>
      <c r="S31">
        <f>J31*(1000-(1000*0.61365*exp(17.502*W31/(240.97+W31))/(BO31+BP31)+BJ31)/2)/(1000*0.61365*exp(17.502*W31/(240.97+W31))/(BO31+BP31)-BJ31)</f>
        <v>0</v>
      </c>
      <c r="T31">
        <f>1/((BC31+1)/(Q31/1.6)+1/(R31/1.37)) + BC31/((BC31+1)/(Q31/1.6) + BC31/(R31/1.37))</f>
        <v>0</v>
      </c>
      <c r="U31">
        <f>(AX31*BA31)</f>
        <v>0</v>
      </c>
      <c r="V31">
        <f>(BQ31+(U31+2*0.95*5.67E-8*(((BQ31+$B$7)+273)^4-(BQ31+273)^4)-44100*J31)/(1.84*29.3*R31+8*0.95*5.67E-8*(BQ31+273)^3))</f>
        <v>0</v>
      </c>
      <c r="W31">
        <f>($C$7*BR31+$D$7*BS31+$E$7*V31)</f>
        <v>0</v>
      </c>
      <c r="X31">
        <f>0.61365*exp(17.502*W31/(240.97+W31))</f>
        <v>0</v>
      </c>
      <c r="Y31">
        <f>(Z31/AA31*100)</f>
        <v>0</v>
      </c>
      <c r="Z31">
        <f>BJ31*(BO31+BP31)/1000</f>
        <v>0</v>
      </c>
      <c r="AA31">
        <f>0.61365*exp(17.502*BQ31/(240.97+BQ31))</f>
        <v>0</v>
      </c>
      <c r="AB31">
        <f>(X31-BJ31*(BO31+BP31)/1000)</f>
        <v>0</v>
      </c>
      <c r="AC31">
        <f>(-J31*44100)</f>
        <v>0</v>
      </c>
      <c r="AD31">
        <f>2*29.3*R31*0.92*(BQ31-W31)</f>
        <v>0</v>
      </c>
      <c r="AE31">
        <f>2*0.95*5.67E-8*(((BQ31+$B$7)+273)^4-(W31+273)^4)</f>
        <v>0</v>
      </c>
      <c r="AF31">
        <f>U31+AE31+AC31+AD31</f>
        <v>0</v>
      </c>
      <c r="AG31">
        <f>BN31*AU31*(BI31-BH31*(1000-AU31*BK31)/(1000-AU31*BJ31))/(100*BB31)</f>
        <v>0</v>
      </c>
      <c r="AH31">
        <f>1000*BN31*AU31*(BJ31-BK31)/(100*BB31*(1000-AU31*BJ31))</f>
        <v>0</v>
      </c>
      <c r="AI31">
        <f>(AJ31 - AK31 - BO31*1E3/(8.314*(BQ31+273.15)) * AM31/BN31 * AL31) * BN31/(100*BB31) * (1000 - BK31)/1000</f>
        <v>0</v>
      </c>
      <c r="AJ31">
        <v>433.121263213959</v>
      </c>
      <c r="AK31">
        <v>433.943842424242</v>
      </c>
      <c r="AL31">
        <v>0.00274916560791126</v>
      </c>
      <c r="AM31">
        <v>67.0996269493433</v>
      </c>
      <c r="AN31">
        <f>(AP31 - AO31 + BO31*1E3/(8.314*(BQ31+273.15)) * AR31/BN31 * AQ31) * BN31/(100*BB31) * 1000/(1000 - AP31)</f>
        <v>0</v>
      </c>
      <c r="AO31">
        <v>30.6490382510644</v>
      </c>
      <c r="AP31">
        <v>31.2824581818182</v>
      </c>
      <c r="AQ31">
        <v>6.98898219323724e-06</v>
      </c>
      <c r="AR31">
        <v>115.199567111425</v>
      </c>
      <c r="AS31">
        <v>12</v>
      </c>
      <c r="AT31">
        <v>2</v>
      </c>
      <c r="AU31">
        <f>IF(AS31*$H$13&gt;=AW31,1.0,(AW31/(AW31-AS31*$H$13)))</f>
        <v>0</v>
      </c>
      <c r="AV31">
        <f>(AU31-1)*100</f>
        <v>0</v>
      </c>
      <c r="AW31">
        <f>MAX(0,($B$13+$C$13*BV31)/(1+$D$13*BV31)*BO31/(BQ31+273)*$E$13)</f>
        <v>0</v>
      </c>
      <c r="AX31">
        <f>$B$11*BW31+$C$11*BX31+$F$11*CI31*(1-CL31)</f>
        <v>0</v>
      </c>
      <c r="AY31">
        <f>AX31*AZ31</f>
        <v>0</v>
      </c>
      <c r="AZ31">
        <f>($B$11*$D$9+$C$11*$D$9+$F$11*((CV31+CN31)/MAX(CV31+CN31+CW31, 0.1)*$I$9+CW31/MAX(CV31+CN31+CW31, 0.1)*$J$9))/($B$11+$C$11+$F$11)</f>
        <v>0</v>
      </c>
      <c r="BA31">
        <f>($B$11*$K$9+$C$11*$K$9+$F$11*((CV31+CN31)/MAX(CV31+CN31+CW31, 0.1)*$P$9+CW31/MAX(CV31+CN31+CW31, 0.1)*$Q$9))/($B$11+$C$11+$F$11)</f>
        <v>0</v>
      </c>
      <c r="BB31">
        <v>2.18</v>
      </c>
      <c r="BC31">
        <v>0.5</v>
      </c>
      <c r="BD31" t="s">
        <v>355</v>
      </c>
      <c r="BE31">
        <v>2</v>
      </c>
      <c r="BF31" t="b">
        <v>0</v>
      </c>
      <c r="BG31">
        <v>1678483843.7</v>
      </c>
      <c r="BH31">
        <v>420.3487</v>
      </c>
      <c r="BI31">
        <v>419.8356</v>
      </c>
      <c r="BJ31">
        <v>31.27938</v>
      </c>
      <c r="BK31">
        <v>30.64884</v>
      </c>
      <c r="BL31">
        <v>419.9543</v>
      </c>
      <c r="BM31">
        <v>30.89157</v>
      </c>
      <c r="BN31">
        <v>500.3702</v>
      </c>
      <c r="BO31">
        <v>90.02998</v>
      </c>
      <c r="BP31">
        <v>0.10005863</v>
      </c>
      <c r="BQ31">
        <v>33.22606</v>
      </c>
      <c r="BR31">
        <v>32.9446</v>
      </c>
      <c r="BS31">
        <v>999.9</v>
      </c>
      <c r="BT31">
        <v>0</v>
      </c>
      <c r="BU31">
        <v>0</v>
      </c>
      <c r="BV31">
        <v>10007.755</v>
      </c>
      <c r="BW31">
        <v>0</v>
      </c>
      <c r="BX31">
        <v>0.222567</v>
      </c>
      <c r="BY31">
        <v>0.5131591</v>
      </c>
      <c r="BZ31">
        <v>433.9216</v>
      </c>
      <c r="CA31">
        <v>433.1098</v>
      </c>
      <c r="CB31">
        <v>0.630539</v>
      </c>
      <c r="CC31">
        <v>419.8356</v>
      </c>
      <c r="CD31">
        <v>30.64884</v>
      </c>
      <c r="CE31">
        <v>2.816083</v>
      </c>
      <c r="CF31">
        <v>2.759316</v>
      </c>
      <c r="CG31">
        <v>22.97866</v>
      </c>
      <c r="CH31">
        <v>22.6427</v>
      </c>
      <c r="CI31">
        <v>0</v>
      </c>
      <c r="CJ31">
        <v>0</v>
      </c>
      <c r="CK31">
        <v>0</v>
      </c>
      <c r="CL31">
        <v>0</v>
      </c>
      <c r="CM31">
        <v>4.49</v>
      </c>
      <c r="CN31">
        <v>0</v>
      </c>
      <c r="CO31">
        <v>-13.59</v>
      </c>
      <c r="CP31">
        <v>-1.76</v>
      </c>
      <c r="CQ31">
        <v>37.562</v>
      </c>
      <c r="CR31">
        <v>42.5935</v>
      </c>
      <c r="CS31">
        <v>40.187</v>
      </c>
      <c r="CT31">
        <v>41.437</v>
      </c>
      <c r="CU31">
        <v>38.7624</v>
      </c>
      <c r="CV31">
        <v>0</v>
      </c>
      <c r="CW31">
        <v>0</v>
      </c>
      <c r="CX31">
        <v>0</v>
      </c>
      <c r="CY31">
        <v>1678483855.5</v>
      </c>
      <c r="CZ31">
        <v>0</v>
      </c>
      <c r="DA31">
        <v>0</v>
      </c>
      <c r="DB31" t="s">
        <v>356</v>
      </c>
      <c r="DC31">
        <v>1678311632</v>
      </c>
      <c r="DD31">
        <v>1678311637</v>
      </c>
      <c r="DE31">
        <v>0</v>
      </c>
      <c r="DF31">
        <v>0.412</v>
      </c>
      <c r="DG31">
        <v>0.049</v>
      </c>
      <c r="DH31">
        <v>0.78</v>
      </c>
      <c r="DI31">
        <v>0.502</v>
      </c>
      <c r="DJ31">
        <v>420</v>
      </c>
      <c r="DK31">
        <v>30</v>
      </c>
      <c r="DL31">
        <v>0.45</v>
      </c>
      <c r="DM31">
        <v>0.21</v>
      </c>
      <c r="DN31">
        <v>0.4978783</v>
      </c>
      <c r="DO31">
        <v>0.0447363151969965</v>
      </c>
      <c r="DP31">
        <v>0.029422447757792</v>
      </c>
      <c r="DQ31">
        <v>1</v>
      </c>
      <c r="DR31">
        <v>0.625865375</v>
      </c>
      <c r="DS31">
        <v>0.0103495722326432</v>
      </c>
      <c r="DT31">
        <v>0.00247821491892351</v>
      </c>
      <c r="DU31">
        <v>1</v>
      </c>
      <c r="DV31">
        <v>2</v>
      </c>
      <c r="DW31">
        <v>2</v>
      </c>
      <c r="DX31" t="s">
        <v>374</v>
      </c>
      <c r="DY31">
        <v>2.84485</v>
      </c>
      <c r="DZ31">
        <v>2.71041</v>
      </c>
      <c r="EA31">
        <v>0.0905442</v>
      </c>
      <c r="EB31">
        <v>0.0904625</v>
      </c>
      <c r="EC31">
        <v>0.122326</v>
      </c>
      <c r="ED31">
        <v>0.120171</v>
      </c>
      <c r="EE31">
        <v>25612.4</v>
      </c>
      <c r="EF31">
        <v>22203.7</v>
      </c>
      <c r="EG31">
        <v>25207.9</v>
      </c>
      <c r="EH31">
        <v>23780.7</v>
      </c>
      <c r="EI31">
        <v>37784.2</v>
      </c>
      <c r="EJ31">
        <v>34630.2</v>
      </c>
      <c r="EK31">
        <v>45612.9</v>
      </c>
      <c r="EL31">
        <v>42422.5</v>
      </c>
      <c r="EM31">
        <v>1.73958</v>
      </c>
      <c r="EN31">
        <v>1.83422</v>
      </c>
      <c r="EO31">
        <v>0.252619</v>
      </c>
      <c r="EP31">
        <v>0</v>
      </c>
      <c r="EQ31">
        <v>28.9289</v>
      </c>
      <c r="ER31">
        <v>999.9</v>
      </c>
      <c r="ES31">
        <v>53.492</v>
      </c>
      <c r="ET31">
        <v>33.415</v>
      </c>
      <c r="EU31">
        <v>30.7241</v>
      </c>
      <c r="EV31">
        <v>54.5807</v>
      </c>
      <c r="EW31">
        <v>43.722</v>
      </c>
      <c r="EX31">
        <v>1</v>
      </c>
      <c r="EY31">
        <v>0.14872</v>
      </c>
      <c r="EZ31">
        <v>-6.66667</v>
      </c>
      <c r="FA31">
        <v>20.1242</v>
      </c>
      <c r="FB31">
        <v>5.23556</v>
      </c>
      <c r="FC31">
        <v>11.992</v>
      </c>
      <c r="FD31">
        <v>4.95655</v>
      </c>
      <c r="FE31">
        <v>3.304</v>
      </c>
      <c r="FF31">
        <v>9999</v>
      </c>
      <c r="FG31">
        <v>9999</v>
      </c>
      <c r="FH31">
        <v>9999</v>
      </c>
      <c r="FI31">
        <v>999.9</v>
      </c>
      <c r="FJ31">
        <v>1.86868</v>
      </c>
      <c r="FK31">
        <v>1.86446</v>
      </c>
      <c r="FL31">
        <v>1.87194</v>
      </c>
      <c r="FM31">
        <v>1.86292</v>
      </c>
      <c r="FN31">
        <v>1.86231</v>
      </c>
      <c r="FO31">
        <v>1.86869</v>
      </c>
      <c r="FP31">
        <v>1.85883</v>
      </c>
      <c r="FQ31">
        <v>1.86513</v>
      </c>
      <c r="FR31">
        <v>5</v>
      </c>
      <c r="FS31">
        <v>0</v>
      </c>
      <c r="FT31">
        <v>0</v>
      </c>
      <c r="FU31">
        <v>0</v>
      </c>
      <c r="FV31" t="s">
        <v>358</v>
      </c>
      <c r="FW31" t="s">
        <v>359</v>
      </c>
      <c r="FX31" t="s">
        <v>360</v>
      </c>
      <c r="FY31" t="s">
        <v>360</v>
      </c>
      <c r="FZ31" t="s">
        <v>360</v>
      </c>
      <c r="GA31" t="s">
        <v>360</v>
      </c>
      <c r="GB31">
        <v>0</v>
      </c>
      <c r="GC31">
        <v>100</v>
      </c>
      <c r="GD31">
        <v>100</v>
      </c>
      <c r="GE31">
        <v>0.394</v>
      </c>
      <c r="GF31">
        <v>0.3879</v>
      </c>
      <c r="GG31">
        <v>0.194837266885601</v>
      </c>
      <c r="GH31">
        <v>0.000627187234394091</v>
      </c>
      <c r="GI31">
        <v>-4.01537248521887e-07</v>
      </c>
      <c r="GJ31">
        <v>9.27123944784829e-11</v>
      </c>
      <c r="GK31">
        <v>0.387814043947855</v>
      </c>
      <c r="GL31">
        <v>0</v>
      </c>
      <c r="GM31">
        <v>0</v>
      </c>
      <c r="GN31">
        <v>0</v>
      </c>
      <c r="GO31">
        <v>1</v>
      </c>
      <c r="GP31">
        <v>1476</v>
      </c>
      <c r="GQ31">
        <v>2</v>
      </c>
      <c r="GR31">
        <v>27</v>
      </c>
      <c r="GS31">
        <v>2870.2</v>
      </c>
      <c r="GT31">
        <v>2870.2</v>
      </c>
      <c r="GU31">
        <v>1.05835</v>
      </c>
      <c r="GV31">
        <v>2.40479</v>
      </c>
      <c r="GW31">
        <v>1.44775</v>
      </c>
      <c r="GX31">
        <v>2.2998</v>
      </c>
      <c r="GY31">
        <v>1.44409</v>
      </c>
      <c r="GZ31">
        <v>2.33765</v>
      </c>
      <c r="HA31">
        <v>40.2982</v>
      </c>
      <c r="HB31">
        <v>24.14</v>
      </c>
      <c r="HC31">
        <v>18</v>
      </c>
      <c r="HD31">
        <v>415.008</v>
      </c>
      <c r="HE31">
        <v>458.201</v>
      </c>
      <c r="HF31">
        <v>42.2339</v>
      </c>
      <c r="HG31">
        <v>29.2825</v>
      </c>
      <c r="HH31">
        <v>29.9999</v>
      </c>
      <c r="HI31">
        <v>29.226</v>
      </c>
      <c r="HJ31">
        <v>29.2051</v>
      </c>
      <c r="HK31">
        <v>21.2468</v>
      </c>
      <c r="HL31">
        <v>0</v>
      </c>
      <c r="HM31">
        <v>100</v>
      </c>
      <c r="HN31">
        <v>139.342</v>
      </c>
      <c r="HO31">
        <v>419.819</v>
      </c>
      <c r="HP31">
        <v>39.0868</v>
      </c>
      <c r="HQ31">
        <v>96.5063</v>
      </c>
      <c r="HR31">
        <v>99.7371</v>
      </c>
    </row>
    <row r="32" spans="1:226">
      <c r="A32">
        <v>16</v>
      </c>
      <c r="B32">
        <v>1678483851.5</v>
      </c>
      <c r="C32">
        <v>286</v>
      </c>
      <c r="D32" t="s">
        <v>391</v>
      </c>
      <c r="E32" t="s">
        <v>392</v>
      </c>
      <c r="F32">
        <v>5</v>
      </c>
      <c r="G32" t="s">
        <v>353</v>
      </c>
      <c r="H32" t="s">
        <v>354</v>
      </c>
      <c r="I32">
        <v>1678483849</v>
      </c>
      <c r="J32">
        <f>(K32)/1000</f>
        <v>0</v>
      </c>
      <c r="K32">
        <f>IF(BF32, AN32, AH32)</f>
        <v>0</v>
      </c>
      <c r="L32">
        <f>IF(BF32, AI32, AG32)</f>
        <v>0</v>
      </c>
      <c r="M32">
        <f>BH32 - IF(AU32&gt;1, L32*BB32*100.0/(AW32*BV32), 0)</f>
        <v>0</v>
      </c>
      <c r="N32">
        <f>((T32-J32/2)*M32-L32)/(T32+J32/2)</f>
        <v>0</v>
      </c>
      <c r="O32">
        <f>N32*(BO32+BP32)/1000.0</f>
        <v>0</v>
      </c>
      <c r="P32">
        <f>(BH32 - IF(AU32&gt;1, L32*BB32*100.0/(AW32*BV32), 0))*(BO32+BP32)/1000.0</f>
        <v>0</v>
      </c>
      <c r="Q32">
        <f>2.0/((1/S32-1/R32)+SIGN(S32)*SQRT((1/S32-1/R32)*(1/S32-1/R32) + 4*BC32/((BC32+1)*(BC32+1))*(2*1/S32*1/R32-1/R32*1/R32)))</f>
        <v>0</v>
      </c>
      <c r="R32">
        <f>IF(LEFT(BD32,1)&lt;&gt;"0",IF(LEFT(BD32,1)="1",3.0,BE32),$D$5+$E$5*(BV32*BO32/($K$5*1000))+$F$5*(BV32*BO32/($K$5*1000))*MAX(MIN(BB32,$J$5),$I$5)*MAX(MIN(BB32,$J$5),$I$5)+$G$5*MAX(MIN(BB32,$J$5),$I$5)*(BV32*BO32/($K$5*1000))+$H$5*(BV32*BO32/($K$5*1000))*(BV32*BO32/($K$5*1000)))</f>
        <v>0</v>
      </c>
      <c r="S32">
        <f>J32*(1000-(1000*0.61365*exp(17.502*W32/(240.97+W32))/(BO32+BP32)+BJ32)/2)/(1000*0.61365*exp(17.502*W32/(240.97+W32))/(BO32+BP32)-BJ32)</f>
        <v>0</v>
      </c>
      <c r="T32">
        <f>1/((BC32+1)/(Q32/1.6)+1/(R32/1.37)) + BC32/((BC32+1)/(Q32/1.6) + BC32/(R32/1.37))</f>
        <v>0</v>
      </c>
      <c r="U32">
        <f>(AX32*BA32)</f>
        <v>0</v>
      </c>
      <c r="V32">
        <f>(BQ32+(U32+2*0.95*5.67E-8*(((BQ32+$B$7)+273)^4-(BQ32+273)^4)-44100*J32)/(1.84*29.3*R32+8*0.95*5.67E-8*(BQ32+273)^3))</f>
        <v>0</v>
      </c>
      <c r="W32">
        <f>($C$7*BR32+$D$7*BS32+$E$7*V32)</f>
        <v>0</v>
      </c>
      <c r="X32">
        <f>0.61365*exp(17.502*W32/(240.97+W32))</f>
        <v>0</v>
      </c>
      <c r="Y32">
        <f>(Z32/AA32*100)</f>
        <v>0</v>
      </c>
      <c r="Z32">
        <f>BJ32*(BO32+BP32)/1000</f>
        <v>0</v>
      </c>
      <c r="AA32">
        <f>0.61365*exp(17.502*BQ32/(240.97+BQ32))</f>
        <v>0</v>
      </c>
      <c r="AB32">
        <f>(X32-BJ32*(BO32+BP32)/1000)</f>
        <v>0</v>
      </c>
      <c r="AC32">
        <f>(-J32*44100)</f>
        <v>0</v>
      </c>
      <c r="AD32">
        <f>2*29.3*R32*0.92*(BQ32-W32)</f>
        <v>0</v>
      </c>
      <c r="AE32">
        <f>2*0.95*5.67E-8*(((BQ32+$B$7)+273)^4-(W32+273)^4)</f>
        <v>0</v>
      </c>
      <c r="AF32">
        <f>U32+AE32+AC32+AD32</f>
        <v>0</v>
      </c>
      <c r="AG32">
        <f>BN32*AU32*(BI32-BH32*(1000-AU32*BK32)/(1000-AU32*BJ32))/(100*BB32)</f>
        <v>0</v>
      </c>
      <c r="AH32">
        <f>1000*BN32*AU32*(BJ32-BK32)/(100*BB32*(1000-AU32*BJ32))</f>
        <v>0</v>
      </c>
      <c r="AI32">
        <f>(AJ32 - AK32 - BO32*1E3/(8.314*(BQ32+273.15)) * AM32/BN32 * AL32) * BN32/(100*BB32) * (1000 - BK32)/1000</f>
        <v>0</v>
      </c>
      <c r="AJ32">
        <v>433.081683672116</v>
      </c>
      <c r="AK32">
        <v>433.970066666667</v>
      </c>
      <c r="AL32">
        <v>-0.000639684709674033</v>
      </c>
      <c r="AM32">
        <v>67.0996269493433</v>
      </c>
      <c r="AN32">
        <f>(AP32 - AO32 + BO32*1E3/(8.314*(BQ32+273.15)) * AR32/BN32 * AQ32) * BN32/(100*BB32) * 1000/(1000 - AP32)</f>
        <v>0</v>
      </c>
      <c r="AO32">
        <v>30.6468168873041</v>
      </c>
      <c r="AP32">
        <v>31.2829848484848</v>
      </c>
      <c r="AQ32">
        <v>8.48017182910668e-06</v>
      </c>
      <c r="AR32">
        <v>115.199567111425</v>
      </c>
      <c r="AS32">
        <v>12</v>
      </c>
      <c r="AT32">
        <v>2</v>
      </c>
      <c r="AU32">
        <f>IF(AS32*$H$13&gt;=AW32,1.0,(AW32/(AW32-AS32*$H$13)))</f>
        <v>0</v>
      </c>
      <c r="AV32">
        <f>(AU32-1)*100</f>
        <v>0</v>
      </c>
      <c r="AW32">
        <f>MAX(0,($B$13+$C$13*BV32)/(1+$D$13*BV32)*BO32/(BQ32+273)*$E$13)</f>
        <v>0</v>
      </c>
      <c r="AX32">
        <f>$B$11*BW32+$C$11*BX32+$F$11*CI32*(1-CL32)</f>
        <v>0</v>
      </c>
      <c r="AY32">
        <f>AX32*AZ32</f>
        <v>0</v>
      </c>
      <c r="AZ32">
        <f>($B$11*$D$9+$C$11*$D$9+$F$11*((CV32+CN32)/MAX(CV32+CN32+CW32, 0.1)*$I$9+CW32/MAX(CV32+CN32+CW32, 0.1)*$J$9))/($B$11+$C$11+$F$11)</f>
        <v>0</v>
      </c>
      <c r="BA32">
        <f>($B$11*$K$9+$C$11*$K$9+$F$11*((CV32+CN32)/MAX(CV32+CN32+CW32, 0.1)*$P$9+CW32/MAX(CV32+CN32+CW32, 0.1)*$Q$9))/($B$11+$C$11+$F$11)</f>
        <v>0</v>
      </c>
      <c r="BB32">
        <v>2.18</v>
      </c>
      <c r="BC32">
        <v>0.5</v>
      </c>
      <c r="BD32" t="s">
        <v>355</v>
      </c>
      <c r="BE32">
        <v>2</v>
      </c>
      <c r="BF32" t="b">
        <v>0</v>
      </c>
      <c r="BG32">
        <v>1678483849</v>
      </c>
      <c r="BH32">
        <v>420.412444444444</v>
      </c>
      <c r="BI32">
        <v>419.802333333333</v>
      </c>
      <c r="BJ32">
        <v>31.2834555555556</v>
      </c>
      <c r="BK32">
        <v>30.6464333333333</v>
      </c>
      <c r="BL32">
        <v>420.018333333333</v>
      </c>
      <c r="BM32">
        <v>30.8956444444444</v>
      </c>
      <c r="BN32">
        <v>500.378333333333</v>
      </c>
      <c r="BO32">
        <v>90.0298333333333</v>
      </c>
      <c r="BP32">
        <v>0.0997346444444445</v>
      </c>
      <c r="BQ32">
        <v>33.4004222222222</v>
      </c>
      <c r="BR32">
        <v>33.1167111111111</v>
      </c>
      <c r="BS32">
        <v>999.9</v>
      </c>
      <c r="BT32">
        <v>0</v>
      </c>
      <c r="BU32">
        <v>0</v>
      </c>
      <c r="BV32">
        <v>10023.8833333333</v>
      </c>
      <c r="BW32">
        <v>0</v>
      </c>
      <c r="BX32">
        <v>0.222567</v>
      </c>
      <c r="BY32">
        <v>0.610277</v>
      </c>
      <c r="BZ32">
        <v>433.989444444444</v>
      </c>
      <c r="CA32">
        <v>433.074444444444</v>
      </c>
      <c r="CB32">
        <v>0.637031666666667</v>
      </c>
      <c r="CC32">
        <v>419.802333333333</v>
      </c>
      <c r="CD32">
        <v>30.6464333333333</v>
      </c>
      <c r="CE32">
        <v>2.81644555555556</v>
      </c>
      <c r="CF32">
        <v>2.75909333333333</v>
      </c>
      <c r="CG32">
        <v>22.9808</v>
      </c>
      <c r="CH32">
        <v>22.6413777777778</v>
      </c>
      <c r="CI32">
        <v>0</v>
      </c>
      <c r="CJ32">
        <v>0</v>
      </c>
      <c r="CK32">
        <v>0</v>
      </c>
      <c r="CL32">
        <v>0</v>
      </c>
      <c r="CM32">
        <v>2.68888888888889</v>
      </c>
      <c r="CN32">
        <v>0</v>
      </c>
      <c r="CO32">
        <v>-15.1444444444444</v>
      </c>
      <c r="CP32">
        <v>-2.62222222222222</v>
      </c>
      <c r="CQ32">
        <v>37.562</v>
      </c>
      <c r="CR32">
        <v>42.562</v>
      </c>
      <c r="CS32">
        <v>40.187</v>
      </c>
      <c r="CT32">
        <v>41.4232222222222</v>
      </c>
      <c r="CU32">
        <v>38.75</v>
      </c>
      <c r="CV32">
        <v>0</v>
      </c>
      <c r="CW32">
        <v>0</v>
      </c>
      <c r="CX32">
        <v>0</v>
      </c>
      <c r="CY32">
        <v>1678483860.9</v>
      </c>
      <c r="CZ32">
        <v>0</v>
      </c>
      <c r="DA32">
        <v>0</v>
      </c>
      <c r="DB32" t="s">
        <v>356</v>
      </c>
      <c r="DC32">
        <v>1678311632</v>
      </c>
      <c r="DD32">
        <v>1678311637</v>
      </c>
      <c r="DE32">
        <v>0</v>
      </c>
      <c r="DF32">
        <v>0.412</v>
      </c>
      <c r="DG32">
        <v>0.049</v>
      </c>
      <c r="DH32">
        <v>0.78</v>
      </c>
      <c r="DI32">
        <v>0.502</v>
      </c>
      <c r="DJ32">
        <v>420</v>
      </c>
      <c r="DK32">
        <v>30</v>
      </c>
      <c r="DL32">
        <v>0.45</v>
      </c>
      <c r="DM32">
        <v>0.21</v>
      </c>
      <c r="DN32">
        <v>0.51722335</v>
      </c>
      <c r="DO32">
        <v>0.405470341463415</v>
      </c>
      <c r="DP32">
        <v>0.0515080118193034</v>
      </c>
      <c r="DQ32">
        <v>0</v>
      </c>
      <c r="DR32">
        <v>0.628504325</v>
      </c>
      <c r="DS32">
        <v>0.0433889493433376</v>
      </c>
      <c r="DT32">
        <v>0.00504987629248234</v>
      </c>
      <c r="DU32">
        <v>1</v>
      </c>
      <c r="DV32">
        <v>1</v>
      </c>
      <c r="DW32">
        <v>2</v>
      </c>
      <c r="DX32" t="s">
        <v>369</v>
      </c>
      <c r="DY32">
        <v>2.84424</v>
      </c>
      <c r="DZ32">
        <v>2.71038</v>
      </c>
      <c r="EA32">
        <v>0.0905444</v>
      </c>
      <c r="EB32">
        <v>0.0904489</v>
      </c>
      <c r="EC32">
        <v>0.122326</v>
      </c>
      <c r="ED32">
        <v>0.12016</v>
      </c>
      <c r="EE32">
        <v>25612.5</v>
      </c>
      <c r="EF32">
        <v>22204</v>
      </c>
      <c r="EG32">
        <v>25208</v>
      </c>
      <c r="EH32">
        <v>23780.7</v>
      </c>
      <c r="EI32">
        <v>37784</v>
      </c>
      <c r="EJ32">
        <v>34630.7</v>
      </c>
      <c r="EK32">
        <v>45612.7</v>
      </c>
      <c r="EL32">
        <v>42422.7</v>
      </c>
      <c r="EM32">
        <v>1.73948</v>
      </c>
      <c r="EN32">
        <v>1.83447</v>
      </c>
      <c r="EO32">
        <v>0.256479</v>
      </c>
      <c r="EP32">
        <v>0</v>
      </c>
      <c r="EQ32">
        <v>29.031</v>
      </c>
      <c r="ER32">
        <v>999.9</v>
      </c>
      <c r="ES32">
        <v>53.492</v>
      </c>
      <c r="ET32">
        <v>33.415</v>
      </c>
      <c r="EU32">
        <v>30.7255</v>
      </c>
      <c r="EV32">
        <v>54.2307</v>
      </c>
      <c r="EW32">
        <v>43.6979</v>
      </c>
      <c r="EX32">
        <v>1</v>
      </c>
      <c r="EY32">
        <v>0.148224</v>
      </c>
      <c r="EZ32">
        <v>-6.66667</v>
      </c>
      <c r="FA32">
        <v>20.1244</v>
      </c>
      <c r="FB32">
        <v>5.23631</v>
      </c>
      <c r="FC32">
        <v>11.992</v>
      </c>
      <c r="FD32">
        <v>4.95695</v>
      </c>
      <c r="FE32">
        <v>3.304</v>
      </c>
      <c r="FF32">
        <v>9999</v>
      </c>
      <c r="FG32">
        <v>9999</v>
      </c>
      <c r="FH32">
        <v>9999</v>
      </c>
      <c r="FI32">
        <v>999.9</v>
      </c>
      <c r="FJ32">
        <v>1.86868</v>
      </c>
      <c r="FK32">
        <v>1.86447</v>
      </c>
      <c r="FL32">
        <v>1.87195</v>
      </c>
      <c r="FM32">
        <v>1.86293</v>
      </c>
      <c r="FN32">
        <v>1.86232</v>
      </c>
      <c r="FO32">
        <v>1.86868</v>
      </c>
      <c r="FP32">
        <v>1.85883</v>
      </c>
      <c r="FQ32">
        <v>1.86514</v>
      </c>
      <c r="FR32">
        <v>5</v>
      </c>
      <c r="FS32">
        <v>0</v>
      </c>
      <c r="FT32">
        <v>0</v>
      </c>
      <c r="FU32">
        <v>0</v>
      </c>
      <c r="FV32" t="s">
        <v>358</v>
      </c>
      <c r="FW32" t="s">
        <v>359</v>
      </c>
      <c r="FX32" t="s">
        <v>360</v>
      </c>
      <c r="FY32" t="s">
        <v>360</v>
      </c>
      <c r="FZ32" t="s">
        <v>360</v>
      </c>
      <c r="GA32" t="s">
        <v>360</v>
      </c>
      <c r="GB32">
        <v>0</v>
      </c>
      <c r="GC32">
        <v>100</v>
      </c>
      <c r="GD32">
        <v>100</v>
      </c>
      <c r="GE32">
        <v>0.395</v>
      </c>
      <c r="GF32">
        <v>0.3878</v>
      </c>
      <c r="GG32">
        <v>0.194837266885601</v>
      </c>
      <c r="GH32">
        <v>0.000627187234394091</v>
      </c>
      <c r="GI32">
        <v>-4.01537248521887e-07</v>
      </c>
      <c r="GJ32">
        <v>9.27123944784829e-11</v>
      </c>
      <c r="GK32">
        <v>0.387814043947855</v>
      </c>
      <c r="GL32">
        <v>0</v>
      </c>
      <c r="GM32">
        <v>0</v>
      </c>
      <c r="GN32">
        <v>0</v>
      </c>
      <c r="GO32">
        <v>1</v>
      </c>
      <c r="GP32">
        <v>1476</v>
      </c>
      <c r="GQ32">
        <v>2</v>
      </c>
      <c r="GR32">
        <v>27</v>
      </c>
      <c r="GS32">
        <v>2870.3</v>
      </c>
      <c r="GT32">
        <v>2870.2</v>
      </c>
      <c r="GU32">
        <v>1.05957</v>
      </c>
      <c r="GV32">
        <v>2.39746</v>
      </c>
      <c r="GW32">
        <v>1.44775</v>
      </c>
      <c r="GX32">
        <v>2.2998</v>
      </c>
      <c r="GY32">
        <v>1.44409</v>
      </c>
      <c r="GZ32">
        <v>2.40845</v>
      </c>
      <c r="HA32">
        <v>40.2728</v>
      </c>
      <c r="HB32">
        <v>24.1225</v>
      </c>
      <c r="HC32">
        <v>18</v>
      </c>
      <c r="HD32">
        <v>414.925</v>
      </c>
      <c r="HE32">
        <v>458.328</v>
      </c>
      <c r="HF32">
        <v>42.3907</v>
      </c>
      <c r="HG32">
        <v>29.2812</v>
      </c>
      <c r="HH32">
        <v>29.9998</v>
      </c>
      <c r="HI32">
        <v>29.222</v>
      </c>
      <c r="HJ32">
        <v>29.2013</v>
      </c>
      <c r="HK32">
        <v>21.2478</v>
      </c>
      <c r="HL32">
        <v>0</v>
      </c>
      <c r="HM32">
        <v>100</v>
      </c>
      <c r="HN32">
        <v>140.757</v>
      </c>
      <c r="HO32">
        <v>419.819</v>
      </c>
      <c r="HP32">
        <v>39.0868</v>
      </c>
      <c r="HQ32">
        <v>96.5061</v>
      </c>
      <c r="HR32">
        <v>99.7371</v>
      </c>
    </row>
    <row r="33" spans="1:226">
      <c r="A33">
        <v>17</v>
      </c>
      <c r="B33">
        <v>1678483856.5</v>
      </c>
      <c r="C33">
        <v>291</v>
      </c>
      <c r="D33" t="s">
        <v>393</v>
      </c>
      <c r="E33" t="s">
        <v>394</v>
      </c>
      <c r="F33">
        <v>5</v>
      </c>
      <c r="G33" t="s">
        <v>353</v>
      </c>
      <c r="H33" t="s">
        <v>354</v>
      </c>
      <c r="I33">
        <v>1678483853.7</v>
      </c>
      <c r="J33">
        <f>(K33)/1000</f>
        <v>0</v>
      </c>
      <c r="K33">
        <f>IF(BF33, AN33, AH33)</f>
        <v>0</v>
      </c>
      <c r="L33">
        <f>IF(BF33, AI33, AG33)</f>
        <v>0</v>
      </c>
      <c r="M33">
        <f>BH33 - IF(AU33&gt;1, L33*BB33*100.0/(AW33*BV33), 0)</f>
        <v>0</v>
      </c>
      <c r="N33">
        <f>((T33-J33/2)*M33-L33)/(T33+J33/2)</f>
        <v>0</v>
      </c>
      <c r="O33">
        <f>N33*(BO33+BP33)/1000.0</f>
        <v>0</v>
      </c>
      <c r="P33">
        <f>(BH33 - IF(AU33&gt;1, L33*BB33*100.0/(AW33*BV33), 0))*(BO33+BP33)/1000.0</f>
        <v>0</v>
      </c>
      <c r="Q33">
        <f>2.0/((1/S33-1/R33)+SIGN(S33)*SQRT((1/S33-1/R33)*(1/S33-1/R33) + 4*BC33/((BC33+1)*(BC33+1))*(2*1/S33*1/R33-1/R33*1/R33)))</f>
        <v>0</v>
      </c>
      <c r="R33">
        <f>IF(LEFT(BD33,1)&lt;&gt;"0",IF(LEFT(BD33,1)="1",3.0,BE33),$D$5+$E$5*(BV33*BO33/($K$5*1000))+$F$5*(BV33*BO33/($K$5*1000))*MAX(MIN(BB33,$J$5),$I$5)*MAX(MIN(BB33,$J$5),$I$5)+$G$5*MAX(MIN(BB33,$J$5),$I$5)*(BV33*BO33/($K$5*1000))+$H$5*(BV33*BO33/($K$5*1000))*(BV33*BO33/($K$5*1000)))</f>
        <v>0</v>
      </c>
      <c r="S33">
        <f>J33*(1000-(1000*0.61365*exp(17.502*W33/(240.97+W33))/(BO33+BP33)+BJ33)/2)/(1000*0.61365*exp(17.502*W33/(240.97+W33))/(BO33+BP33)-BJ33)</f>
        <v>0</v>
      </c>
      <c r="T33">
        <f>1/((BC33+1)/(Q33/1.6)+1/(R33/1.37)) + BC33/((BC33+1)/(Q33/1.6) + BC33/(R33/1.37))</f>
        <v>0</v>
      </c>
      <c r="U33">
        <f>(AX33*BA33)</f>
        <v>0</v>
      </c>
      <c r="V33">
        <f>(BQ33+(U33+2*0.95*5.67E-8*(((BQ33+$B$7)+273)^4-(BQ33+273)^4)-44100*J33)/(1.84*29.3*R33+8*0.95*5.67E-8*(BQ33+273)^3))</f>
        <v>0</v>
      </c>
      <c r="W33">
        <f>($C$7*BR33+$D$7*BS33+$E$7*V33)</f>
        <v>0</v>
      </c>
      <c r="X33">
        <f>0.61365*exp(17.502*W33/(240.97+W33))</f>
        <v>0</v>
      </c>
      <c r="Y33">
        <f>(Z33/AA33*100)</f>
        <v>0</v>
      </c>
      <c r="Z33">
        <f>BJ33*(BO33+BP33)/1000</f>
        <v>0</v>
      </c>
      <c r="AA33">
        <f>0.61365*exp(17.502*BQ33/(240.97+BQ33))</f>
        <v>0</v>
      </c>
      <c r="AB33">
        <f>(X33-BJ33*(BO33+BP33)/1000)</f>
        <v>0</v>
      </c>
      <c r="AC33">
        <f>(-J33*44100)</f>
        <v>0</v>
      </c>
      <c r="AD33">
        <f>2*29.3*R33*0.92*(BQ33-W33)</f>
        <v>0</v>
      </c>
      <c r="AE33">
        <f>2*0.95*5.67E-8*(((BQ33+$B$7)+273)^4-(W33+273)^4)</f>
        <v>0</v>
      </c>
      <c r="AF33">
        <f>U33+AE33+AC33+AD33</f>
        <v>0</v>
      </c>
      <c r="AG33">
        <f>BN33*AU33*(BI33-BH33*(1000-AU33*BK33)/(1000-AU33*BJ33))/(100*BB33)</f>
        <v>0</v>
      </c>
      <c r="AH33">
        <f>1000*BN33*AU33*(BJ33-BK33)/(100*BB33*(1000-AU33*BJ33))</f>
        <v>0</v>
      </c>
      <c r="AI33">
        <f>(AJ33 - AK33 - BO33*1E3/(8.314*(BQ33+273.15)) * AM33/BN33 * AL33) * BN33/(100*BB33) * (1000 - BK33)/1000</f>
        <v>0</v>
      </c>
      <c r="AJ33">
        <v>433.06619432532</v>
      </c>
      <c r="AK33">
        <v>433.922951515152</v>
      </c>
      <c r="AL33">
        <v>-0.000938327824926244</v>
      </c>
      <c r="AM33">
        <v>67.0996269493433</v>
      </c>
      <c r="AN33">
        <f>(AP33 - AO33 + BO33*1E3/(8.314*(BQ33+273.15)) * AR33/BN33 * AQ33) * BN33/(100*BB33) * 1000/(1000 - AP33)</f>
        <v>0</v>
      </c>
      <c r="AO33">
        <v>30.6431104909065</v>
      </c>
      <c r="AP33">
        <v>31.2834345454545</v>
      </c>
      <c r="AQ33">
        <v>1.38229196158866e-06</v>
      </c>
      <c r="AR33">
        <v>115.199567111425</v>
      </c>
      <c r="AS33">
        <v>12</v>
      </c>
      <c r="AT33">
        <v>2</v>
      </c>
      <c r="AU33">
        <f>IF(AS33*$H$13&gt;=AW33,1.0,(AW33/(AW33-AS33*$H$13)))</f>
        <v>0</v>
      </c>
      <c r="AV33">
        <f>(AU33-1)*100</f>
        <v>0</v>
      </c>
      <c r="AW33">
        <f>MAX(0,($B$13+$C$13*BV33)/(1+$D$13*BV33)*BO33/(BQ33+273)*$E$13)</f>
        <v>0</v>
      </c>
      <c r="AX33">
        <f>$B$11*BW33+$C$11*BX33+$F$11*CI33*(1-CL33)</f>
        <v>0</v>
      </c>
      <c r="AY33">
        <f>AX33*AZ33</f>
        <v>0</v>
      </c>
      <c r="AZ33">
        <f>($B$11*$D$9+$C$11*$D$9+$F$11*((CV33+CN33)/MAX(CV33+CN33+CW33, 0.1)*$I$9+CW33/MAX(CV33+CN33+CW33, 0.1)*$J$9))/($B$11+$C$11+$F$11)</f>
        <v>0</v>
      </c>
      <c r="BA33">
        <f>($B$11*$K$9+$C$11*$K$9+$F$11*((CV33+CN33)/MAX(CV33+CN33+CW33, 0.1)*$P$9+CW33/MAX(CV33+CN33+CW33, 0.1)*$Q$9))/($B$11+$C$11+$F$11)</f>
        <v>0</v>
      </c>
      <c r="BB33">
        <v>2.18</v>
      </c>
      <c r="BC33">
        <v>0.5</v>
      </c>
      <c r="BD33" t="s">
        <v>355</v>
      </c>
      <c r="BE33">
        <v>2</v>
      </c>
      <c r="BF33" t="b">
        <v>0</v>
      </c>
      <c r="BG33">
        <v>1678483853.7</v>
      </c>
      <c r="BH33">
        <v>420.3605</v>
      </c>
      <c r="BI33">
        <v>419.8017</v>
      </c>
      <c r="BJ33">
        <v>31.28294</v>
      </c>
      <c r="BK33">
        <v>30.64279</v>
      </c>
      <c r="BL33">
        <v>419.9663</v>
      </c>
      <c r="BM33">
        <v>30.89511</v>
      </c>
      <c r="BN33">
        <v>500.4078</v>
      </c>
      <c r="BO33">
        <v>90.02855</v>
      </c>
      <c r="BP33">
        <v>0.10011868</v>
      </c>
      <c r="BQ33">
        <v>33.54922</v>
      </c>
      <c r="BR33">
        <v>33.26639</v>
      </c>
      <c r="BS33">
        <v>999.9</v>
      </c>
      <c r="BT33">
        <v>0</v>
      </c>
      <c r="BU33">
        <v>0</v>
      </c>
      <c r="BV33">
        <v>9992.875</v>
      </c>
      <c r="BW33">
        <v>0</v>
      </c>
      <c r="BX33">
        <v>0.222567</v>
      </c>
      <c r="BY33">
        <v>0.5588744</v>
      </c>
      <c r="BZ33">
        <v>433.9354</v>
      </c>
      <c r="CA33">
        <v>433.0722</v>
      </c>
      <c r="CB33">
        <v>0.6401346</v>
      </c>
      <c r="CC33">
        <v>419.8017</v>
      </c>
      <c r="CD33">
        <v>30.64279</v>
      </c>
      <c r="CE33">
        <v>2.816355</v>
      </c>
      <c r="CF33">
        <v>2.758726</v>
      </c>
      <c r="CG33">
        <v>22.98028</v>
      </c>
      <c r="CH33">
        <v>22.63918</v>
      </c>
      <c r="CI33">
        <v>0</v>
      </c>
      <c r="CJ33">
        <v>0</v>
      </c>
      <c r="CK33">
        <v>0</v>
      </c>
      <c r="CL33">
        <v>0</v>
      </c>
      <c r="CM33">
        <v>2.62</v>
      </c>
      <c r="CN33">
        <v>0</v>
      </c>
      <c r="CO33">
        <v>-13.4</v>
      </c>
      <c r="CP33">
        <v>-2.52</v>
      </c>
      <c r="CQ33">
        <v>37.562</v>
      </c>
      <c r="CR33">
        <v>42.562</v>
      </c>
      <c r="CS33">
        <v>40.1746</v>
      </c>
      <c r="CT33">
        <v>41.4184</v>
      </c>
      <c r="CU33">
        <v>38.7686</v>
      </c>
      <c r="CV33">
        <v>0</v>
      </c>
      <c r="CW33">
        <v>0</v>
      </c>
      <c r="CX33">
        <v>0</v>
      </c>
      <c r="CY33">
        <v>1678483865.7</v>
      </c>
      <c r="CZ33">
        <v>0</v>
      </c>
      <c r="DA33">
        <v>0</v>
      </c>
      <c r="DB33" t="s">
        <v>356</v>
      </c>
      <c r="DC33">
        <v>1678311632</v>
      </c>
      <c r="DD33">
        <v>1678311637</v>
      </c>
      <c r="DE33">
        <v>0</v>
      </c>
      <c r="DF33">
        <v>0.412</v>
      </c>
      <c r="DG33">
        <v>0.049</v>
      </c>
      <c r="DH33">
        <v>0.78</v>
      </c>
      <c r="DI33">
        <v>0.502</v>
      </c>
      <c r="DJ33">
        <v>420</v>
      </c>
      <c r="DK33">
        <v>30</v>
      </c>
      <c r="DL33">
        <v>0.45</v>
      </c>
      <c r="DM33">
        <v>0.21</v>
      </c>
      <c r="DN33">
        <v>0.541438275</v>
      </c>
      <c r="DO33">
        <v>0.41088185741088</v>
      </c>
      <c r="DP33">
        <v>0.0559879845538253</v>
      </c>
      <c r="DQ33">
        <v>0</v>
      </c>
      <c r="DR33">
        <v>0.631928175</v>
      </c>
      <c r="DS33">
        <v>0.0651068330206368</v>
      </c>
      <c r="DT33">
        <v>0.00634832880720392</v>
      </c>
      <c r="DU33">
        <v>1</v>
      </c>
      <c r="DV33">
        <v>1</v>
      </c>
      <c r="DW33">
        <v>2</v>
      </c>
      <c r="DX33" t="s">
        <v>369</v>
      </c>
      <c r="DY33">
        <v>2.84447</v>
      </c>
      <c r="DZ33">
        <v>2.71005</v>
      </c>
      <c r="EA33">
        <v>0.0905411</v>
      </c>
      <c r="EB33">
        <v>0.0904589</v>
      </c>
      <c r="EC33">
        <v>0.122329</v>
      </c>
      <c r="ED33">
        <v>0.120151</v>
      </c>
      <c r="EE33">
        <v>25613</v>
      </c>
      <c r="EF33">
        <v>22204.3</v>
      </c>
      <c r="EG33">
        <v>25208.3</v>
      </c>
      <c r="EH33">
        <v>23781.3</v>
      </c>
      <c r="EI33">
        <v>37784.6</v>
      </c>
      <c r="EJ33">
        <v>34631.8</v>
      </c>
      <c r="EK33">
        <v>45613.6</v>
      </c>
      <c r="EL33">
        <v>42423.5</v>
      </c>
      <c r="EM33">
        <v>1.73943</v>
      </c>
      <c r="EN33">
        <v>1.83417</v>
      </c>
      <c r="EO33">
        <v>0.259504</v>
      </c>
      <c r="EP33">
        <v>0</v>
      </c>
      <c r="EQ33">
        <v>29.1341</v>
      </c>
      <c r="ER33">
        <v>999.9</v>
      </c>
      <c r="ES33">
        <v>53.492</v>
      </c>
      <c r="ET33">
        <v>33.415</v>
      </c>
      <c r="EU33">
        <v>30.7234</v>
      </c>
      <c r="EV33">
        <v>53.9707</v>
      </c>
      <c r="EW33">
        <v>44.2708</v>
      </c>
      <c r="EX33">
        <v>1</v>
      </c>
      <c r="EY33">
        <v>0.148143</v>
      </c>
      <c r="EZ33">
        <v>-6.66667</v>
      </c>
      <c r="FA33">
        <v>20.1245</v>
      </c>
      <c r="FB33">
        <v>5.23601</v>
      </c>
      <c r="FC33">
        <v>11.992</v>
      </c>
      <c r="FD33">
        <v>4.957</v>
      </c>
      <c r="FE33">
        <v>3.30395</v>
      </c>
      <c r="FF33">
        <v>9999</v>
      </c>
      <c r="FG33">
        <v>9999</v>
      </c>
      <c r="FH33">
        <v>9999</v>
      </c>
      <c r="FI33">
        <v>999.9</v>
      </c>
      <c r="FJ33">
        <v>1.86863</v>
      </c>
      <c r="FK33">
        <v>1.86446</v>
      </c>
      <c r="FL33">
        <v>1.87195</v>
      </c>
      <c r="FM33">
        <v>1.86293</v>
      </c>
      <c r="FN33">
        <v>1.86233</v>
      </c>
      <c r="FO33">
        <v>1.86869</v>
      </c>
      <c r="FP33">
        <v>1.85883</v>
      </c>
      <c r="FQ33">
        <v>1.86517</v>
      </c>
      <c r="FR33">
        <v>5</v>
      </c>
      <c r="FS33">
        <v>0</v>
      </c>
      <c r="FT33">
        <v>0</v>
      </c>
      <c r="FU33">
        <v>0</v>
      </c>
      <c r="FV33" t="s">
        <v>358</v>
      </c>
      <c r="FW33" t="s">
        <v>359</v>
      </c>
      <c r="FX33" t="s">
        <v>360</v>
      </c>
      <c r="FY33" t="s">
        <v>360</v>
      </c>
      <c r="FZ33" t="s">
        <v>360</v>
      </c>
      <c r="GA33" t="s">
        <v>360</v>
      </c>
      <c r="GB33">
        <v>0</v>
      </c>
      <c r="GC33">
        <v>100</v>
      </c>
      <c r="GD33">
        <v>100</v>
      </c>
      <c r="GE33">
        <v>0.394</v>
      </c>
      <c r="GF33">
        <v>0.3878</v>
      </c>
      <c r="GG33">
        <v>0.194837266885601</v>
      </c>
      <c r="GH33">
        <v>0.000627187234394091</v>
      </c>
      <c r="GI33">
        <v>-4.01537248521887e-07</v>
      </c>
      <c r="GJ33">
        <v>9.27123944784829e-11</v>
      </c>
      <c r="GK33">
        <v>0.387814043947855</v>
      </c>
      <c r="GL33">
        <v>0</v>
      </c>
      <c r="GM33">
        <v>0</v>
      </c>
      <c r="GN33">
        <v>0</v>
      </c>
      <c r="GO33">
        <v>1</v>
      </c>
      <c r="GP33">
        <v>1476</v>
      </c>
      <c r="GQ33">
        <v>2</v>
      </c>
      <c r="GR33">
        <v>27</v>
      </c>
      <c r="GS33">
        <v>2870.4</v>
      </c>
      <c r="GT33">
        <v>2870.3</v>
      </c>
      <c r="GU33">
        <v>1.05835</v>
      </c>
      <c r="GV33">
        <v>2.39014</v>
      </c>
      <c r="GW33">
        <v>1.44775</v>
      </c>
      <c r="GX33">
        <v>2.2998</v>
      </c>
      <c r="GY33">
        <v>1.44409</v>
      </c>
      <c r="GZ33">
        <v>2.52075</v>
      </c>
      <c r="HA33">
        <v>40.2982</v>
      </c>
      <c r="HB33">
        <v>24.14</v>
      </c>
      <c r="HC33">
        <v>18</v>
      </c>
      <c r="HD33">
        <v>414.871</v>
      </c>
      <c r="HE33">
        <v>458.11</v>
      </c>
      <c r="HF33">
        <v>42.5435</v>
      </c>
      <c r="HG33">
        <v>29.279</v>
      </c>
      <c r="HH33">
        <v>29.9999</v>
      </c>
      <c r="HI33">
        <v>29.2182</v>
      </c>
      <c r="HJ33">
        <v>29.1976</v>
      </c>
      <c r="HK33">
        <v>21.249</v>
      </c>
      <c r="HL33">
        <v>0</v>
      </c>
      <c r="HM33">
        <v>100</v>
      </c>
      <c r="HN33">
        <v>142.059</v>
      </c>
      <c r="HO33">
        <v>419.819</v>
      </c>
      <c r="HP33">
        <v>39.0868</v>
      </c>
      <c r="HQ33">
        <v>96.5079</v>
      </c>
      <c r="HR33">
        <v>99.7394</v>
      </c>
    </row>
    <row r="34" spans="1:226">
      <c r="A34">
        <v>18</v>
      </c>
      <c r="B34">
        <v>1678483861.5</v>
      </c>
      <c r="C34">
        <v>296</v>
      </c>
      <c r="D34" t="s">
        <v>395</v>
      </c>
      <c r="E34" t="s">
        <v>396</v>
      </c>
      <c r="F34">
        <v>5</v>
      </c>
      <c r="G34" t="s">
        <v>353</v>
      </c>
      <c r="H34" t="s">
        <v>354</v>
      </c>
      <c r="I34">
        <v>1678483859</v>
      </c>
      <c r="J34">
        <f>(K34)/1000</f>
        <v>0</v>
      </c>
      <c r="K34">
        <f>IF(BF34, AN34, AH34)</f>
        <v>0</v>
      </c>
      <c r="L34">
        <f>IF(BF34, AI34, AG34)</f>
        <v>0</v>
      </c>
      <c r="M34">
        <f>BH34 - IF(AU34&gt;1, L34*BB34*100.0/(AW34*BV34), 0)</f>
        <v>0</v>
      </c>
      <c r="N34">
        <f>((T34-J34/2)*M34-L34)/(T34+J34/2)</f>
        <v>0</v>
      </c>
      <c r="O34">
        <f>N34*(BO34+BP34)/1000.0</f>
        <v>0</v>
      </c>
      <c r="P34">
        <f>(BH34 - IF(AU34&gt;1, L34*BB34*100.0/(AW34*BV34), 0))*(BO34+BP34)/1000.0</f>
        <v>0</v>
      </c>
      <c r="Q34">
        <f>2.0/((1/S34-1/R34)+SIGN(S34)*SQRT((1/S34-1/R34)*(1/S34-1/R34) + 4*BC34/((BC34+1)*(BC34+1))*(2*1/S34*1/R34-1/R34*1/R34)))</f>
        <v>0</v>
      </c>
      <c r="R34">
        <f>IF(LEFT(BD34,1)&lt;&gt;"0",IF(LEFT(BD34,1)="1",3.0,BE34),$D$5+$E$5*(BV34*BO34/($K$5*1000))+$F$5*(BV34*BO34/($K$5*1000))*MAX(MIN(BB34,$J$5),$I$5)*MAX(MIN(BB34,$J$5),$I$5)+$G$5*MAX(MIN(BB34,$J$5),$I$5)*(BV34*BO34/($K$5*1000))+$H$5*(BV34*BO34/($K$5*1000))*(BV34*BO34/($K$5*1000)))</f>
        <v>0</v>
      </c>
      <c r="S34">
        <f>J34*(1000-(1000*0.61365*exp(17.502*W34/(240.97+W34))/(BO34+BP34)+BJ34)/2)/(1000*0.61365*exp(17.502*W34/(240.97+W34))/(BO34+BP34)-BJ34)</f>
        <v>0</v>
      </c>
      <c r="T34">
        <f>1/((BC34+1)/(Q34/1.6)+1/(R34/1.37)) + BC34/((BC34+1)/(Q34/1.6) + BC34/(R34/1.37))</f>
        <v>0</v>
      </c>
      <c r="U34">
        <f>(AX34*BA34)</f>
        <v>0</v>
      </c>
      <c r="V34">
        <f>(BQ34+(U34+2*0.95*5.67E-8*(((BQ34+$B$7)+273)^4-(BQ34+273)^4)-44100*J34)/(1.84*29.3*R34+8*0.95*5.67E-8*(BQ34+273)^3))</f>
        <v>0</v>
      </c>
      <c r="W34">
        <f>($C$7*BR34+$D$7*BS34+$E$7*V34)</f>
        <v>0</v>
      </c>
      <c r="X34">
        <f>0.61365*exp(17.502*W34/(240.97+W34))</f>
        <v>0</v>
      </c>
      <c r="Y34">
        <f>(Z34/AA34*100)</f>
        <v>0</v>
      </c>
      <c r="Z34">
        <f>BJ34*(BO34+BP34)/1000</f>
        <v>0</v>
      </c>
      <c r="AA34">
        <f>0.61365*exp(17.502*BQ34/(240.97+BQ34))</f>
        <v>0</v>
      </c>
      <c r="AB34">
        <f>(X34-BJ34*(BO34+BP34)/1000)</f>
        <v>0</v>
      </c>
      <c r="AC34">
        <f>(-J34*44100)</f>
        <v>0</v>
      </c>
      <c r="AD34">
        <f>2*29.3*R34*0.92*(BQ34-W34)</f>
        <v>0</v>
      </c>
      <c r="AE34">
        <f>2*0.95*5.67E-8*(((BQ34+$B$7)+273)^4-(W34+273)^4)</f>
        <v>0</v>
      </c>
      <c r="AF34">
        <f>U34+AE34+AC34+AD34</f>
        <v>0</v>
      </c>
      <c r="AG34">
        <f>BN34*AU34*(BI34-BH34*(1000-AU34*BK34)/(1000-AU34*BJ34))/(100*BB34)</f>
        <v>0</v>
      </c>
      <c r="AH34">
        <f>1000*BN34*AU34*(BJ34-BK34)/(100*BB34*(1000-AU34*BJ34))</f>
        <v>0</v>
      </c>
      <c r="AI34">
        <f>(AJ34 - AK34 - BO34*1E3/(8.314*(BQ34+273.15)) * AM34/BN34 * AL34) * BN34/(100*BB34) * (1000 - BK34)/1000</f>
        <v>0</v>
      </c>
      <c r="AJ34">
        <v>433.081365289708</v>
      </c>
      <c r="AK34">
        <v>434.036121212121</v>
      </c>
      <c r="AL34">
        <v>0.0119344732379832</v>
      </c>
      <c r="AM34">
        <v>67.0996269493433</v>
      </c>
      <c r="AN34">
        <f>(AP34 - AO34 + BO34*1E3/(8.314*(BQ34+273.15)) * AR34/BN34 * AQ34) * BN34/(100*BB34) * 1000/(1000 - AP34)</f>
        <v>0</v>
      </c>
      <c r="AO34">
        <v>30.6391039841442</v>
      </c>
      <c r="AP34">
        <v>31.2813224242424</v>
      </c>
      <c r="AQ34">
        <v>-2.1565901479502e-05</v>
      </c>
      <c r="AR34">
        <v>115.199567111425</v>
      </c>
      <c r="AS34">
        <v>12</v>
      </c>
      <c r="AT34">
        <v>2</v>
      </c>
      <c r="AU34">
        <f>IF(AS34*$H$13&gt;=AW34,1.0,(AW34/(AW34-AS34*$H$13)))</f>
        <v>0</v>
      </c>
      <c r="AV34">
        <f>(AU34-1)*100</f>
        <v>0</v>
      </c>
      <c r="AW34">
        <f>MAX(0,($B$13+$C$13*BV34)/(1+$D$13*BV34)*BO34/(BQ34+273)*$E$13)</f>
        <v>0</v>
      </c>
      <c r="AX34">
        <f>$B$11*BW34+$C$11*BX34+$F$11*CI34*(1-CL34)</f>
        <v>0</v>
      </c>
      <c r="AY34">
        <f>AX34*AZ34</f>
        <v>0</v>
      </c>
      <c r="AZ34">
        <f>($B$11*$D$9+$C$11*$D$9+$F$11*((CV34+CN34)/MAX(CV34+CN34+CW34, 0.1)*$I$9+CW34/MAX(CV34+CN34+CW34, 0.1)*$J$9))/($B$11+$C$11+$F$11)</f>
        <v>0</v>
      </c>
      <c r="BA34">
        <f>($B$11*$K$9+$C$11*$K$9+$F$11*((CV34+CN34)/MAX(CV34+CN34+CW34, 0.1)*$P$9+CW34/MAX(CV34+CN34+CW34, 0.1)*$Q$9))/($B$11+$C$11+$F$11)</f>
        <v>0</v>
      </c>
      <c r="BB34">
        <v>2.18</v>
      </c>
      <c r="BC34">
        <v>0.5</v>
      </c>
      <c r="BD34" t="s">
        <v>355</v>
      </c>
      <c r="BE34">
        <v>2</v>
      </c>
      <c r="BF34" t="b">
        <v>0</v>
      </c>
      <c r="BG34">
        <v>1678483859</v>
      </c>
      <c r="BH34">
        <v>420.438888888889</v>
      </c>
      <c r="BI34">
        <v>419.820555555556</v>
      </c>
      <c r="BJ34">
        <v>31.2812888888889</v>
      </c>
      <c r="BK34">
        <v>30.6390333333333</v>
      </c>
      <c r="BL34">
        <v>420.044555555556</v>
      </c>
      <c r="BM34">
        <v>30.8934777777778</v>
      </c>
      <c r="BN34">
        <v>500.338777777778</v>
      </c>
      <c r="BO34">
        <v>90.0306111111111</v>
      </c>
      <c r="BP34">
        <v>0.100013177777778</v>
      </c>
      <c r="BQ34">
        <v>33.7137111111111</v>
      </c>
      <c r="BR34">
        <v>33.4284555555556</v>
      </c>
      <c r="BS34">
        <v>999.9</v>
      </c>
      <c r="BT34">
        <v>0</v>
      </c>
      <c r="BU34">
        <v>0</v>
      </c>
      <c r="BV34">
        <v>9980.68333333333</v>
      </c>
      <c r="BW34">
        <v>0</v>
      </c>
      <c r="BX34">
        <v>0.222567</v>
      </c>
      <c r="BY34">
        <v>0.618374111111111</v>
      </c>
      <c r="BZ34">
        <v>434.015333333333</v>
      </c>
      <c r="CA34">
        <v>433.090222222222</v>
      </c>
      <c r="CB34">
        <v>0.642256111111111</v>
      </c>
      <c r="CC34">
        <v>419.820555555556</v>
      </c>
      <c r="CD34">
        <v>30.6390333333333</v>
      </c>
      <c r="CE34">
        <v>2.81627333333333</v>
      </c>
      <c r="CF34">
        <v>2.75845</v>
      </c>
      <c r="CG34">
        <v>22.9797888888889</v>
      </c>
      <c r="CH34">
        <v>22.6375222222222</v>
      </c>
      <c r="CI34">
        <v>0</v>
      </c>
      <c r="CJ34">
        <v>0</v>
      </c>
      <c r="CK34">
        <v>0</v>
      </c>
      <c r="CL34">
        <v>0</v>
      </c>
      <c r="CM34">
        <v>-0.666666666666667</v>
      </c>
      <c r="CN34">
        <v>0</v>
      </c>
      <c r="CO34">
        <v>-11.3666666666667</v>
      </c>
      <c r="CP34">
        <v>-2.61111111111111</v>
      </c>
      <c r="CQ34">
        <v>37.562</v>
      </c>
      <c r="CR34">
        <v>42.562</v>
      </c>
      <c r="CS34">
        <v>40.1663333333333</v>
      </c>
      <c r="CT34">
        <v>41.4094444444444</v>
      </c>
      <c r="CU34">
        <v>38.7913333333333</v>
      </c>
      <c r="CV34">
        <v>0</v>
      </c>
      <c r="CW34">
        <v>0</v>
      </c>
      <c r="CX34">
        <v>0</v>
      </c>
      <c r="CY34">
        <v>1678483870.5</v>
      </c>
      <c r="CZ34">
        <v>0</v>
      </c>
      <c r="DA34">
        <v>0</v>
      </c>
      <c r="DB34" t="s">
        <v>356</v>
      </c>
      <c r="DC34">
        <v>1678311632</v>
      </c>
      <c r="DD34">
        <v>1678311637</v>
      </c>
      <c r="DE34">
        <v>0</v>
      </c>
      <c r="DF34">
        <v>0.412</v>
      </c>
      <c r="DG34">
        <v>0.049</v>
      </c>
      <c r="DH34">
        <v>0.78</v>
      </c>
      <c r="DI34">
        <v>0.502</v>
      </c>
      <c r="DJ34">
        <v>420</v>
      </c>
      <c r="DK34">
        <v>30</v>
      </c>
      <c r="DL34">
        <v>0.45</v>
      </c>
      <c r="DM34">
        <v>0.21</v>
      </c>
      <c r="DN34">
        <v>0.57317345</v>
      </c>
      <c r="DO34">
        <v>0.278425598499061</v>
      </c>
      <c r="DP34">
        <v>0.0493860169582191</v>
      </c>
      <c r="DQ34">
        <v>0</v>
      </c>
      <c r="DR34">
        <v>0.637480325</v>
      </c>
      <c r="DS34">
        <v>0.0464518761726082</v>
      </c>
      <c r="DT34">
        <v>0.0047398606961993</v>
      </c>
      <c r="DU34">
        <v>1</v>
      </c>
      <c r="DV34">
        <v>1</v>
      </c>
      <c r="DW34">
        <v>2</v>
      </c>
      <c r="DX34" t="s">
        <v>369</v>
      </c>
      <c r="DY34">
        <v>2.84464</v>
      </c>
      <c r="DZ34">
        <v>2.71012</v>
      </c>
      <c r="EA34">
        <v>0.0905563</v>
      </c>
      <c r="EB34">
        <v>0.090469</v>
      </c>
      <c r="EC34">
        <v>0.122324</v>
      </c>
      <c r="ED34">
        <v>0.120148</v>
      </c>
      <c r="EE34">
        <v>25612.9</v>
      </c>
      <c r="EF34">
        <v>22204.1</v>
      </c>
      <c r="EG34">
        <v>25208.7</v>
      </c>
      <c r="EH34">
        <v>23781.4</v>
      </c>
      <c r="EI34">
        <v>37784.7</v>
      </c>
      <c r="EJ34">
        <v>34632.2</v>
      </c>
      <c r="EK34">
        <v>45613.4</v>
      </c>
      <c r="EL34">
        <v>42423.8</v>
      </c>
      <c r="EM34">
        <v>1.73975</v>
      </c>
      <c r="EN34">
        <v>1.8344</v>
      </c>
      <c r="EO34">
        <v>0.262618</v>
      </c>
      <c r="EP34">
        <v>0</v>
      </c>
      <c r="EQ34">
        <v>29.2363</v>
      </c>
      <c r="ER34">
        <v>999.9</v>
      </c>
      <c r="ES34">
        <v>53.467</v>
      </c>
      <c r="ET34">
        <v>33.415</v>
      </c>
      <c r="EU34">
        <v>30.7089</v>
      </c>
      <c r="EV34">
        <v>54.3707</v>
      </c>
      <c r="EW34">
        <v>44.2147</v>
      </c>
      <c r="EX34">
        <v>1</v>
      </c>
      <c r="EY34">
        <v>0.148061</v>
      </c>
      <c r="EZ34">
        <v>-6.66667</v>
      </c>
      <c r="FA34">
        <v>20.1246</v>
      </c>
      <c r="FB34">
        <v>5.23556</v>
      </c>
      <c r="FC34">
        <v>11.992</v>
      </c>
      <c r="FD34">
        <v>4.95715</v>
      </c>
      <c r="FE34">
        <v>3.304</v>
      </c>
      <c r="FF34">
        <v>9999</v>
      </c>
      <c r="FG34">
        <v>9999</v>
      </c>
      <c r="FH34">
        <v>9999</v>
      </c>
      <c r="FI34">
        <v>999.9</v>
      </c>
      <c r="FJ34">
        <v>1.86866</v>
      </c>
      <c r="FK34">
        <v>1.86445</v>
      </c>
      <c r="FL34">
        <v>1.87195</v>
      </c>
      <c r="FM34">
        <v>1.86293</v>
      </c>
      <c r="FN34">
        <v>1.86233</v>
      </c>
      <c r="FO34">
        <v>1.8687</v>
      </c>
      <c r="FP34">
        <v>1.85883</v>
      </c>
      <c r="FQ34">
        <v>1.86514</v>
      </c>
      <c r="FR34">
        <v>5</v>
      </c>
      <c r="FS34">
        <v>0</v>
      </c>
      <c r="FT34">
        <v>0</v>
      </c>
      <c r="FU34">
        <v>0</v>
      </c>
      <c r="FV34" t="s">
        <v>358</v>
      </c>
      <c r="FW34" t="s">
        <v>359</v>
      </c>
      <c r="FX34" t="s">
        <v>360</v>
      </c>
      <c r="FY34" t="s">
        <v>360</v>
      </c>
      <c r="FZ34" t="s">
        <v>360</v>
      </c>
      <c r="GA34" t="s">
        <v>360</v>
      </c>
      <c r="GB34">
        <v>0</v>
      </c>
      <c r="GC34">
        <v>100</v>
      </c>
      <c r="GD34">
        <v>100</v>
      </c>
      <c r="GE34">
        <v>0.394</v>
      </c>
      <c r="GF34">
        <v>0.3879</v>
      </c>
      <c r="GG34">
        <v>0.194837266885601</v>
      </c>
      <c r="GH34">
        <v>0.000627187234394091</v>
      </c>
      <c r="GI34">
        <v>-4.01537248521887e-07</v>
      </c>
      <c r="GJ34">
        <v>9.27123944784829e-11</v>
      </c>
      <c r="GK34">
        <v>0.387814043947855</v>
      </c>
      <c r="GL34">
        <v>0</v>
      </c>
      <c r="GM34">
        <v>0</v>
      </c>
      <c r="GN34">
        <v>0</v>
      </c>
      <c r="GO34">
        <v>1</v>
      </c>
      <c r="GP34">
        <v>1476</v>
      </c>
      <c r="GQ34">
        <v>2</v>
      </c>
      <c r="GR34">
        <v>27</v>
      </c>
      <c r="GS34">
        <v>2870.5</v>
      </c>
      <c r="GT34">
        <v>2870.4</v>
      </c>
      <c r="GU34">
        <v>1.05957</v>
      </c>
      <c r="GV34">
        <v>2.40845</v>
      </c>
      <c r="GW34">
        <v>1.44897</v>
      </c>
      <c r="GX34">
        <v>2.2998</v>
      </c>
      <c r="GY34">
        <v>1.44409</v>
      </c>
      <c r="GZ34">
        <v>2.32056</v>
      </c>
      <c r="HA34">
        <v>40.2728</v>
      </c>
      <c r="HB34">
        <v>24.1313</v>
      </c>
      <c r="HC34">
        <v>18</v>
      </c>
      <c r="HD34">
        <v>415.029</v>
      </c>
      <c r="HE34">
        <v>458.226</v>
      </c>
      <c r="HF34">
        <v>42.6948</v>
      </c>
      <c r="HG34">
        <v>29.2787</v>
      </c>
      <c r="HH34">
        <v>29.9998</v>
      </c>
      <c r="HI34">
        <v>29.2145</v>
      </c>
      <c r="HJ34">
        <v>29.1942</v>
      </c>
      <c r="HK34">
        <v>21.2452</v>
      </c>
      <c r="HL34">
        <v>0</v>
      </c>
      <c r="HM34">
        <v>100</v>
      </c>
      <c r="HN34">
        <v>143.25</v>
      </c>
      <c r="HO34">
        <v>419.819</v>
      </c>
      <c r="HP34">
        <v>39.0868</v>
      </c>
      <c r="HQ34">
        <v>96.508</v>
      </c>
      <c r="HR34">
        <v>99.7399</v>
      </c>
    </row>
    <row r="35" spans="1:226">
      <c r="A35">
        <v>19</v>
      </c>
      <c r="B35">
        <v>1678483866.5</v>
      </c>
      <c r="C35">
        <v>301</v>
      </c>
      <c r="D35" t="s">
        <v>397</v>
      </c>
      <c r="E35" t="s">
        <v>398</v>
      </c>
      <c r="F35">
        <v>5</v>
      </c>
      <c r="G35" t="s">
        <v>353</v>
      </c>
      <c r="H35" t="s">
        <v>354</v>
      </c>
      <c r="I35">
        <v>1678483863.7</v>
      </c>
      <c r="J35">
        <f>(K35)/1000</f>
        <v>0</v>
      </c>
      <c r="K35">
        <f>IF(BF35, AN35, AH35)</f>
        <v>0</v>
      </c>
      <c r="L35">
        <f>IF(BF35, AI35, AG35)</f>
        <v>0</v>
      </c>
      <c r="M35">
        <f>BH35 - IF(AU35&gt;1, L35*BB35*100.0/(AW35*BV35), 0)</f>
        <v>0</v>
      </c>
      <c r="N35">
        <f>((T35-J35/2)*M35-L35)/(T35+J35/2)</f>
        <v>0</v>
      </c>
      <c r="O35">
        <f>N35*(BO35+BP35)/1000.0</f>
        <v>0</v>
      </c>
      <c r="P35">
        <f>(BH35 - IF(AU35&gt;1, L35*BB35*100.0/(AW35*BV35), 0))*(BO35+BP35)/1000.0</f>
        <v>0</v>
      </c>
      <c r="Q35">
        <f>2.0/((1/S35-1/R35)+SIGN(S35)*SQRT((1/S35-1/R35)*(1/S35-1/R35) + 4*BC35/((BC35+1)*(BC35+1))*(2*1/S35*1/R35-1/R35*1/R35)))</f>
        <v>0</v>
      </c>
      <c r="R35">
        <f>IF(LEFT(BD35,1)&lt;&gt;"0",IF(LEFT(BD35,1)="1",3.0,BE35),$D$5+$E$5*(BV35*BO35/($K$5*1000))+$F$5*(BV35*BO35/($K$5*1000))*MAX(MIN(BB35,$J$5),$I$5)*MAX(MIN(BB35,$J$5),$I$5)+$G$5*MAX(MIN(BB35,$J$5),$I$5)*(BV35*BO35/($K$5*1000))+$H$5*(BV35*BO35/($K$5*1000))*(BV35*BO35/($K$5*1000)))</f>
        <v>0</v>
      </c>
      <c r="S35">
        <f>J35*(1000-(1000*0.61365*exp(17.502*W35/(240.97+W35))/(BO35+BP35)+BJ35)/2)/(1000*0.61365*exp(17.502*W35/(240.97+W35))/(BO35+BP35)-BJ35)</f>
        <v>0</v>
      </c>
      <c r="T35">
        <f>1/((BC35+1)/(Q35/1.6)+1/(R35/1.37)) + BC35/((BC35+1)/(Q35/1.6) + BC35/(R35/1.37))</f>
        <v>0</v>
      </c>
      <c r="U35">
        <f>(AX35*BA35)</f>
        <v>0</v>
      </c>
      <c r="V35">
        <f>(BQ35+(U35+2*0.95*5.67E-8*(((BQ35+$B$7)+273)^4-(BQ35+273)^4)-44100*J35)/(1.84*29.3*R35+8*0.95*5.67E-8*(BQ35+273)^3))</f>
        <v>0</v>
      </c>
      <c r="W35">
        <f>($C$7*BR35+$D$7*BS35+$E$7*V35)</f>
        <v>0</v>
      </c>
      <c r="X35">
        <f>0.61365*exp(17.502*W35/(240.97+W35))</f>
        <v>0</v>
      </c>
      <c r="Y35">
        <f>(Z35/AA35*100)</f>
        <v>0</v>
      </c>
      <c r="Z35">
        <f>BJ35*(BO35+BP35)/1000</f>
        <v>0</v>
      </c>
      <c r="AA35">
        <f>0.61365*exp(17.502*BQ35/(240.97+BQ35))</f>
        <v>0</v>
      </c>
      <c r="AB35">
        <f>(X35-BJ35*(BO35+BP35)/1000)</f>
        <v>0</v>
      </c>
      <c r="AC35">
        <f>(-J35*44100)</f>
        <v>0</v>
      </c>
      <c r="AD35">
        <f>2*29.3*R35*0.92*(BQ35-W35)</f>
        <v>0</v>
      </c>
      <c r="AE35">
        <f>2*0.95*5.67E-8*(((BQ35+$B$7)+273)^4-(W35+273)^4)</f>
        <v>0</v>
      </c>
      <c r="AF35">
        <f>U35+AE35+AC35+AD35</f>
        <v>0</v>
      </c>
      <c r="AG35">
        <f>BN35*AU35*(BI35-BH35*(1000-AU35*BK35)/(1000-AU35*BJ35))/(100*BB35)</f>
        <v>0</v>
      </c>
      <c r="AH35">
        <f>1000*BN35*AU35*(BJ35-BK35)/(100*BB35*(1000-AU35*BJ35))</f>
        <v>0</v>
      </c>
      <c r="AI35">
        <f>(AJ35 - AK35 - BO35*1E3/(8.314*(BQ35+273.15)) * AM35/BN35 * AL35) * BN35/(100*BB35) * (1000 - BK35)/1000</f>
        <v>0</v>
      </c>
      <c r="AJ35">
        <v>433.142144482431</v>
      </c>
      <c r="AK35">
        <v>434.014666666667</v>
      </c>
      <c r="AL35">
        <v>3.50037121224232e-05</v>
      </c>
      <c r="AM35">
        <v>67.0996269493433</v>
      </c>
      <c r="AN35">
        <f>(AP35 - AO35 + BO35*1E3/(8.314*(BQ35+273.15)) * AR35/BN35 * AQ35) * BN35/(100*BB35) * 1000/(1000 - AP35)</f>
        <v>0</v>
      </c>
      <c r="AO35">
        <v>30.6359804183164</v>
      </c>
      <c r="AP35">
        <v>31.2826218181818</v>
      </c>
      <c r="AQ35">
        <v>5.97348227920908e-06</v>
      </c>
      <c r="AR35">
        <v>115.199567111425</v>
      </c>
      <c r="AS35">
        <v>12</v>
      </c>
      <c r="AT35">
        <v>2</v>
      </c>
      <c r="AU35">
        <f>IF(AS35*$H$13&gt;=AW35,1.0,(AW35/(AW35-AS35*$H$13)))</f>
        <v>0</v>
      </c>
      <c r="AV35">
        <f>(AU35-1)*100</f>
        <v>0</v>
      </c>
      <c r="AW35">
        <f>MAX(0,($B$13+$C$13*BV35)/(1+$D$13*BV35)*BO35/(BQ35+273)*$E$13)</f>
        <v>0</v>
      </c>
      <c r="AX35">
        <f>$B$11*BW35+$C$11*BX35+$F$11*CI35*(1-CL35)</f>
        <v>0</v>
      </c>
      <c r="AY35">
        <f>AX35*AZ35</f>
        <v>0</v>
      </c>
      <c r="AZ35">
        <f>($B$11*$D$9+$C$11*$D$9+$F$11*((CV35+CN35)/MAX(CV35+CN35+CW35, 0.1)*$I$9+CW35/MAX(CV35+CN35+CW35, 0.1)*$J$9))/($B$11+$C$11+$F$11)</f>
        <v>0</v>
      </c>
      <c r="BA35">
        <f>($B$11*$K$9+$C$11*$K$9+$F$11*((CV35+CN35)/MAX(CV35+CN35+CW35, 0.1)*$P$9+CW35/MAX(CV35+CN35+CW35, 0.1)*$Q$9))/($B$11+$C$11+$F$11)</f>
        <v>0</v>
      </c>
      <c r="BB35">
        <v>2.18</v>
      </c>
      <c r="BC35">
        <v>0.5</v>
      </c>
      <c r="BD35" t="s">
        <v>355</v>
      </c>
      <c r="BE35">
        <v>2</v>
      </c>
      <c r="BF35" t="b">
        <v>0</v>
      </c>
      <c r="BG35">
        <v>1678483863.7</v>
      </c>
      <c r="BH35">
        <v>420.4371</v>
      </c>
      <c r="BI35">
        <v>419.866</v>
      </c>
      <c r="BJ35">
        <v>31.2829</v>
      </c>
      <c r="BK35">
        <v>30.63596</v>
      </c>
      <c r="BL35">
        <v>420.0428</v>
      </c>
      <c r="BM35">
        <v>30.89509</v>
      </c>
      <c r="BN35">
        <v>500.3528</v>
      </c>
      <c r="BO35">
        <v>90.02963</v>
      </c>
      <c r="BP35">
        <v>0.09982607</v>
      </c>
      <c r="BQ35">
        <v>33.86374</v>
      </c>
      <c r="BR35">
        <v>33.56123</v>
      </c>
      <c r="BS35">
        <v>999.9</v>
      </c>
      <c r="BT35">
        <v>0</v>
      </c>
      <c r="BU35">
        <v>0</v>
      </c>
      <c r="BV35">
        <v>10016.37</v>
      </c>
      <c r="BW35">
        <v>0</v>
      </c>
      <c r="BX35">
        <v>0.222567</v>
      </c>
      <c r="BY35">
        <v>0.5712647</v>
      </c>
      <c r="BZ35">
        <v>434.0144</v>
      </c>
      <c r="CA35">
        <v>433.1355</v>
      </c>
      <c r="CB35">
        <v>0.6469315</v>
      </c>
      <c r="CC35">
        <v>419.866</v>
      </c>
      <c r="CD35">
        <v>30.63596</v>
      </c>
      <c r="CE35">
        <v>2.816388</v>
      </c>
      <c r="CF35">
        <v>2.758144</v>
      </c>
      <c r="CG35">
        <v>22.98045</v>
      </c>
      <c r="CH35">
        <v>22.6357</v>
      </c>
      <c r="CI35">
        <v>0</v>
      </c>
      <c r="CJ35">
        <v>0</v>
      </c>
      <c r="CK35">
        <v>0</v>
      </c>
      <c r="CL35">
        <v>0</v>
      </c>
      <c r="CM35">
        <v>0.62</v>
      </c>
      <c r="CN35">
        <v>0</v>
      </c>
      <c r="CO35">
        <v>-13.52</v>
      </c>
      <c r="CP35">
        <v>-2.9</v>
      </c>
      <c r="CQ35">
        <v>37.562</v>
      </c>
      <c r="CR35">
        <v>42.562</v>
      </c>
      <c r="CS35">
        <v>40.1374</v>
      </c>
      <c r="CT35">
        <v>41.3812</v>
      </c>
      <c r="CU35">
        <v>38.812</v>
      </c>
      <c r="CV35">
        <v>0</v>
      </c>
      <c r="CW35">
        <v>0</v>
      </c>
      <c r="CX35">
        <v>0</v>
      </c>
      <c r="CY35">
        <v>1678483875.9</v>
      </c>
      <c r="CZ35">
        <v>0</v>
      </c>
      <c r="DA35">
        <v>0</v>
      </c>
      <c r="DB35" t="s">
        <v>356</v>
      </c>
      <c r="DC35">
        <v>1678311632</v>
      </c>
      <c r="DD35">
        <v>1678311637</v>
      </c>
      <c r="DE35">
        <v>0</v>
      </c>
      <c r="DF35">
        <v>0.412</v>
      </c>
      <c r="DG35">
        <v>0.049</v>
      </c>
      <c r="DH35">
        <v>0.78</v>
      </c>
      <c r="DI35">
        <v>0.502</v>
      </c>
      <c r="DJ35">
        <v>420</v>
      </c>
      <c r="DK35">
        <v>30</v>
      </c>
      <c r="DL35">
        <v>0.45</v>
      </c>
      <c r="DM35">
        <v>0.21</v>
      </c>
      <c r="DN35">
        <v>0.58368525</v>
      </c>
      <c r="DO35">
        <v>0.00555329831144395</v>
      </c>
      <c r="DP35">
        <v>0.0398223584615163</v>
      </c>
      <c r="DQ35">
        <v>1</v>
      </c>
      <c r="DR35">
        <v>0.6408568</v>
      </c>
      <c r="DS35">
        <v>0.0381122476547817</v>
      </c>
      <c r="DT35">
        <v>0.00384521390302281</v>
      </c>
      <c r="DU35">
        <v>1</v>
      </c>
      <c r="DV35">
        <v>2</v>
      </c>
      <c r="DW35">
        <v>2</v>
      </c>
      <c r="DX35" t="s">
        <v>374</v>
      </c>
      <c r="DY35">
        <v>2.84427</v>
      </c>
      <c r="DZ35">
        <v>2.71029</v>
      </c>
      <c r="EA35">
        <v>0.0905542</v>
      </c>
      <c r="EB35">
        <v>0.0904665</v>
      </c>
      <c r="EC35">
        <v>0.12233</v>
      </c>
      <c r="ED35">
        <v>0.120133</v>
      </c>
      <c r="EE35">
        <v>25613.1</v>
      </c>
      <c r="EF35">
        <v>22204.3</v>
      </c>
      <c r="EG35">
        <v>25208.8</v>
      </c>
      <c r="EH35">
        <v>23781.5</v>
      </c>
      <c r="EI35">
        <v>37785</v>
      </c>
      <c r="EJ35">
        <v>34632.7</v>
      </c>
      <c r="EK35">
        <v>45614.1</v>
      </c>
      <c r="EL35">
        <v>42423.8</v>
      </c>
      <c r="EM35">
        <v>1.73975</v>
      </c>
      <c r="EN35">
        <v>1.8345</v>
      </c>
      <c r="EO35">
        <v>0.26536</v>
      </c>
      <c r="EP35">
        <v>0</v>
      </c>
      <c r="EQ35">
        <v>29.3395</v>
      </c>
      <c r="ER35">
        <v>999.9</v>
      </c>
      <c r="ES35">
        <v>53.467</v>
      </c>
      <c r="ET35">
        <v>33.415</v>
      </c>
      <c r="EU35">
        <v>30.7096</v>
      </c>
      <c r="EV35">
        <v>53.7507</v>
      </c>
      <c r="EW35">
        <v>44.6234</v>
      </c>
      <c r="EX35">
        <v>1</v>
      </c>
      <c r="EY35">
        <v>0.147553</v>
      </c>
      <c r="EZ35">
        <v>-6.66667</v>
      </c>
      <c r="FA35">
        <v>20.1249</v>
      </c>
      <c r="FB35">
        <v>5.23496</v>
      </c>
      <c r="FC35">
        <v>11.992</v>
      </c>
      <c r="FD35">
        <v>4.95715</v>
      </c>
      <c r="FE35">
        <v>3.30398</v>
      </c>
      <c r="FF35">
        <v>9999</v>
      </c>
      <c r="FG35">
        <v>9999</v>
      </c>
      <c r="FH35">
        <v>9999</v>
      </c>
      <c r="FI35">
        <v>999.9</v>
      </c>
      <c r="FJ35">
        <v>1.86866</v>
      </c>
      <c r="FK35">
        <v>1.86447</v>
      </c>
      <c r="FL35">
        <v>1.87195</v>
      </c>
      <c r="FM35">
        <v>1.86294</v>
      </c>
      <c r="FN35">
        <v>1.86233</v>
      </c>
      <c r="FO35">
        <v>1.86874</v>
      </c>
      <c r="FP35">
        <v>1.85883</v>
      </c>
      <c r="FQ35">
        <v>1.86517</v>
      </c>
      <c r="FR35">
        <v>5</v>
      </c>
      <c r="FS35">
        <v>0</v>
      </c>
      <c r="FT35">
        <v>0</v>
      </c>
      <c r="FU35">
        <v>0</v>
      </c>
      <c r="FV35" t="s">
        <v>358</v>
      </c>
      <c r="FW35" t="s">
        <v>359</v>
      </c>
      <c r="FX35" t="s">
        <v>360</v>
      </c>
      <c r="FY35" t="s">
        <v>360</v>
      </c>
      <c r="FZ35" t="s">
        <v>360</v>
      </c>
      <c r="GA35" t="s">
        <v>360</v>
      </c>
      <c r="GB35">
        <v>0</v>
      </c>
      <c r="GC35">
        <v>100</v>
      </c>
      <c r="GD35">
        <v>100</v>
      </c>
      <c r="GE35">
        <v>0.394</v>
      </c>
      <c r="GF35">
        <v>0.3878</v>
      </c>
      <c r="GG35">
        <v>0.194837266885601</v>
      </c>
      <c r="GH35">
        <v>0.000627187234394091</v>
      </c>
      <c r="GI35">
        <v>-4.01537248521887e-07</v>
      </c>
      <c r="GJ35">
        <v>9.27123944784829e-11</v>
      </c>
      <c r="GK35">
        <v>0.387814043947855</v>
      </c>
      <c r="GL35">
        <v>0</v>
      </c>
      <c r="GM35">
        <v>0</v>
      </c>
      <c r="GN35">
        <v>0</v>
      </c>
      <c r="GO35">
        <v>1</v>
      </c>
      <c r="GP35">
        <v>1476</v>
      </c>
      <c r="GQ35">
        <v>2</v>
      </c>
      <c r="GR35">
        <v>27</v>
      </c>
      <c r="GS35">
        <v>2870.6</v>
      </c>
      <c r="GT35">
        <v>2870.5</v>
      </c>
      <c r="GU35">
        <v>1.05835</v>
      </c>
      <c r="GV35">
        <v>2.37549</v>
      </c>
      <c r="GW35">
        <v>1.44775</v>
      </c>
      <c r="GX35">
        <v>2.2998</v>
      </c>
      <c r="GY35">
        <v>1.44409</v>
      </c>
      <c r="GZ35">
        <v>2.5293</v>
      </c>
      <c r="HA35">
        <v>40.2982</v>
      </c>
      <c r="HB35">
        <v>24.1313</v>
      </c>
      <c r="HC35">
        <v>18</v>
      </c>
      <c r="HD35">
        <v>415.006</v>
      </c>
      <c r="HE35">
        <v>458.261</v>
      </c>
      <c r="HF35">
        <v>42.8401</v>
      </c>
      <c r="HG35">
        <v>29.2764</v>
      </c>
      <c r="HH35">
        <v>29.9999</v>
      </c>
      <c r="HI35">
        <v>29.211</v>
      </c>
      <c r="HJ35">
        <v>29.1907</v>
      </c>
      <c r="HK35">
        <v>21.2458</v>
      </c>
      <c r="HL35">
        <v>0</v>
      </c>
      <c r="HM35">
        <v>100</v>
      </c>
      <c r="HN35">
        <v>144.334</v>
      </c>
      <c r="HO35">
        <v>419.819</v>
      </c>
      <c r="HP35">
        <v>39.0868</v>
      </c>
      <c r="HQ35">
        <v>96.5093</v>
      </c>
      <c r="HR35">
        <v>99.74</v>
      </c>
    </row>
    <row r="36" spans="1:226">
      <c r="A36">
        <v>20</v>
      </c>
      <c r="B36">
        <v>1678483871.5</v>
      </c>
      <c r="C36">
        <v>306</v>
      </c>
      <c r="D36" t="s">
        <v>399</v>
      </c>
      <c r="E36" t="s">
        <v>400</v>
      </c>
      <c r="F36">
        <v>5</v>
      </c>
      <c r="G36" t="s">
        <v>353</v>
      </c>
      <c r="H36" t="s">
        <v>354</v>
      </c>
      <c r="I36">
        <v>1678483869</v>
      </c>
      <c r="J36">
        <f>(K36)/1000</f>
        <v>0</v>
      </c>
      <c r="K36">
        <f>IF(BF36, AN36, AH36)</f>
        <v>0</v>
      </c>
      <c r="L36">
        <f>IF(BF36, AI36, AG36)</f>
        <v>0</v>
      </c>
      <c r="M36">
        <f>BH36 - IF(AU36&gt;1, L36*BB36*100.0/(AW36*BV36), 0)</f>
        <v>0</v>
      </c>
      <c r="N36">
        <f>((T36-J36/2)*M36-L36)/(T36+J36/2)</f>
        <v>0</v>
      </c>
      <c r="O36">
        <f>N36*(BO36+BP36)/1000.0</f>
        <v>0</v>
      </c>
      <c r="P36">
        <f>(BH36 - IF(AU36&gt;1, L36*BB36*100.0/(AW36*BV36), 0))*(BO36+BP36)/1000.0</f>
        <v>0</v>
      </c>
      <c r="Q36">
        <f>2.0/((1/S36-1/R36)+SIGN(S36)*SQRT((1/S36-1/R36)*(1/S36-1/R36) + 4*BC36/((BC36+1)*(BC36+1))*(2*1/S36*1/R36-1/R36*1/R36)))</f>
        <v>0</v>
      </c>
      <c r="R36">
        <f>IF(LEFT(BD36,1)&lt;&gt;"0",IF(LEFT(BD36,1)="1",3.0,BE36),$D$5+$E$5*(BV36*BO36/($K$5*1000))+$F$5*(BV36*BO36/($K$5*1000))*MAX(MIN(BB36,$J$5),$I$5)*MAX(MIN(BB36,$J$5),$I$5)+$G$5*MAX(MIN(BB36,$J$5),$I$5)*(BV36*BO36/($K$5*1000))+$H$5*(BV36*BO36/($K$5*1000))*(BV36*BO36/($K$5*1000)))</f>
        <v>0</v>
      </c>
      <c r="S36">
        <f>J36*(1000-(1000*0.61365*exp(17.502*W36/(240.97+W36))/(BO36+BP36)+BJ36)/2)/(1000*0.61365*exp(17.502*W36/(240.97+W36))/(BO36+BP36)-BJ36)</f>
        <v>0</v>
      </c>
      <c r="T36">
        <f>1/((BC36+1)/(Q36/1.6)+1/(R36/1.37)) + BC36/((BC36+1)/(Q36/1.6) + BC36/(R36/1.37))</f>
        <v>0</v>
      </c>
      <c r="U36">
        <f>(AX36*BA36)</f>
        <v>0</v>
      </c>
      <c r="V36">
        <f>(BQ36+(U36+2*0.95*5.67E-8*(((BQ36+$B$7)+273)^4-(BQ36+273)^4)-44100*J36)/(1.84*29.3*R36+8*0.95*5.67E-8*(BQ36+273)^3))</f>
        <v>0</v>
      </c>
      <c r="W36">
        <f>($C$7*BR36+$D$7*BS36+$E$7*V36)</f>
        <v>0</v>
      </c>
      <c r="X36">
        <f>0.61365*exp(17.502*W36/(240.97+W36))</f>
        <v>0</v>
      </c>
      <c r="Y36">
        <f>(Z36/AA36*100)</f>
        <v>0</v>
      </c>
      <c r="Z36">
        <f>BJ36*(BO36+BP36)/1000</f>
        <v>0</v>
      </c>
      <c r="AA36">
        <f>0.61365*exp(17.502*BQ36/(240.97+BQ36))</f>
        <v>0</v>
      </c>
      <c r="AB36">
        <f>(X36-BJ36*(BO36+BP36)/1000)</f>
        <v>0</v>
      </c>
      <c r="AC36">
        <f>(-J36*44100)</f>
        <v>0</v>
      </c>
      <c r="AD36">
        <f>2*29.3*R36*0.92*(BQ36-W36)</f>
        <v>0</v>
      </c>
      <c r="AE36">
        <f>2*0.95*5.67E-8*(((BQ36+$B$7)+273)^4-(W36+273)^4)</f>
        <v>0</v>
      </c>
      <c r="AF36">
        <f>U36+AE36+AC36+AD36</f>
        <v>0</v>
      </c>
      <c r="AG36">
        <f>BN36*AU36*(BI36-BH36*(1000-AU36*BK36)/(1000-AU36*BJ36))/(100*BB36)</f>
        <v>0</v>
      </c>
      <c r="AH36">
        <f>1000*BN36*AU36*(BJ36-BK36)/(100*BB36*(1000-AU36*BJ36))</f>
        <v>0</v>
      </c>
      <c r="AI36">
        <f>(AJ36 - AK36 - BO36*1E3/(8.314*(BQ36+273.15)) * AM36/BN36 * AL36) * BN36/(100*BB36) * (1000 - BK36)/1000</f>
        <v>0</v>
      </c>
      <c r="AJ36">
        <v>433.066688037288</v>
      </c>
      <c r="AK36">
        <v>434.0252</v>
      </c>
      <c r="AL36">
        <v>-0.00020688765209018</v>
      </c>
      <c r="AM36">
        <v>67.0996269493433</v>
      </c>
      <c r="AN36">
        <f>(AP36 - AO36 + BO36*1E3/(8.314*(BQ36+273.15)) * AR36/BN36 * AQ36) * BN36/(100*BB36) * 1000/(1000 - AP36)</f>
        <v>0</v>
      </c>
      <c r="AO36">
        <v>30.6316585329111</v>
      </c>
      <c r="AP36">
        <v>31.2863824242424</v>
      </c>
      <c r="AQ36">
        <v>1.79989040662309e-05</v>
      </c>
      <c r="AR36">
        <v>115.199567111425</v>
      </c>
      <c r="AS36">
        <v>12</v>
      </c>
      <c r="AT36">
        <v>2</v>
      </c>
      <c r="AU36">
        <f>IF(AS36*$H$13&gt;=AW36,1.0,(AW36/(AW36-AS36*$H$13)))</f>
        <v>0</v>
      </c>
      <c r="AV36">
        <f>(AU36-1)*100</f>
        <v>0</v>
      </c>
      <c r="AW36">
        <f>MAX(0,($B$13+$C$13*BV36)/(1+$D$13*BV36)*BO36/(BQ36+273)*$E$13)</f>
        <v>0</v>
      </c>
      <c r="AX36">
        <f>$B$11*BW36+$C$11*BX36+$F$11*CI36*(1-CL36)</f>
        <v>0</v>
      </c>
      <c r="AY36">
        <f>AX36*AZ36</f>
        <v>0</v>
      </c>
      <c r="AZ36">
        <f>($B$11*$D$9+$C$11*$D$9+$F$11*((CV36+CN36)/MAX(CV36+CN36+CW36, 0.1)*$I$9+CW36/MAX(CV36+CN36+CW36, 0.1)*$J$9))/($B$11+$C$11+$F$11)</f>
        <v>0</v>
      </c>
      <c r="BA36">
        <f>($B$11*$K$9+$C$11*$K$9+$F$11*((CV36+CN36)/MAX(CV36+CN36+CW36, 0.1)*$P$9+CW36/MAX(CV36+CN36+CW36, 0.1)*$Q$9))/($B$11+$C$11+$F$11)</f>
        <v>0</v>
      </c>
      <c r="BB36">
        <v>2.18</v>
      </c>
      <c r="BC36">
        <v>0.5</v>
      </c>
      <c r="BD36" t="s">
        <v>355</v>
      </c>
      <c r="BE36">
        <v>2</v>
      </c>
      <c r="BF36" t="b">
        <v>0</v>
      </c>
      <c r="BG36">
        <v>1678483869</v>
      </c>
      <c r="BH36">
        <v>420.459666666667</v>
      </c>
      <c r="BI36">
        <v>419.810444444444</v>
      </c>
      <c r="BJ36">
        <v>31.2854111111111</v>
      </c>
      <c r="BK36">
        <v>30.6316222222222</v>
      </c>
      <c r="BL36">
        <v>420.065</v>
      </c>
      <c r="BM36">
        <v>30.8975888888889</v>
      </c>
      <c r="BN36">
        <v>500.390444444444</v>
      </c>
      <c r="BO36">
        <v>90.0272777777778</v>
      </c>
      <c r="BP36">
        <v>0.100165222222222</v>
      </c>
      <c r="BQ36">
        <v>34.0266444444445</v>
      </c>
      <c r="BR36">
        <v>33.7299666666667</v>
      </c>
      <c r="BS36">
        <v>999.9</v>
      </c>
      <c r="BT36">
        <v>0</v>
      </c>
      <c r="BU36">
        <v>0</v>
      </c>
      <c r="BV36">
        <v>9985.41666666667</v>
      </c>
      <c r="BW36">
        <v>0</v>
      </c>
      <c r="BX36">
        <v>0.222567</v>
      </c>
      <c r="BY36">
        <v>0.648888333333333</v>
      </c>
      <c r="BZ36">
        <v>434.038444444445</v>
      </c>
      <c r="CA36">
        <v>433.076333333333</v>
      </c>
      <c r="CB36">
        <v>0.653782555555556</v>
      </c>
      <c r="CC36">
        <v>419.810444444444</v>
      </c>
      <c r="CD36">
        <v>30.6316222222222</v>
      </c>
      <c r="CE36">
        <v>2.81654</v>
      </c>
      <c r="CF36">
        <v>2.75768</v>
      </c>
      <c r="CG36">
        <v>22.9813444444444</v>
      </c>
      <c r="CH36">
        <v>22.6329222222222</v>
      </c>
      <c r="CI36">
        <v>0</v>
      </c>
      <c r="CJ36">
        <v>0</v>
      </c>
      <c r="CK36">
        <v>0</v>
      </c>
      <c r="CL36">
        <v>0</v>
      </c>
      <c r="CM36">
        <v>0.6</v>
      </c>
      <c r="CN36">
        <v>0</v>
      </c>
      <c r="CO36">
        <v>-14.8111111111111</v>
      </c>
      <c r="CP36">
        <v>-2.6</v>
      </c>
      <c r="CQ36">
        <v>37.562</v>
      </c>
      <c r="CR36">
        <v>42.5551111111111</v>
      </c>
      <c r="CS36">
        <v>40.1387777777778</v>
      </c>
      <c r="CT36">
        <v>41.375</v>
      </c>
      <c r="CU36">
        <v>38.812</v>
      </c>
      <c r="CV36">
        <v>0</v>
      </c>
      <c r="CW36">
        <v>0</v>
      </c>
      <c r="CX36">
        <v>0</v>
      </c>
      <c r="CY36">
        <v>1678483880.7</v>
      </c>
      <c r="CZ36">
        <v>0</v>
      </c>
      <c r="DA36">
        <v>0</v>
      </c>
      <c r="DB36" t="s">
        <v>356</v>
      </c>
      <c r="DC36">
        <v>1678311632</v>
      </c>
      <c r="DD36">
        <v>1678311637</v>
      </c>
      <c r="DE36">
        <v>0</v>
      </c>
      <c r="DF36">
        <v>0.412</v>
      </c>
      <c r="DG36">
        <v>0.049</v>
      </c>
      <c r="DH36">
        <v>0.78</v>
      </c>
      <c r="DI36">
        <v>0.502</v>
      </c>
      <c r="DJ36">
        <v>420</v>
      </c>
      <c r="DK36">
        <v>30</v>
      </c>
      <c r="DL36">
        <v>0.45</v>
      </c>
      <c r="DM36">
        <v>0.21</v>
      </c>
      <c r="DN36">
        <v>0.59579995</v>
      </c>
      <c r="DO36">
        <v>0.161749080675422</v>
      </c>
      <c r="DP36">
        <v>0.0454868039918997</v>
      </c>
      <c r="DQ36">
        <v>0</v>
      </c>
      <c r="DR36">
        <v>0.644851525</v>
      </c>
      <c r="DS36">
        <v>0.0500939774859285</v>
      </c>
      <c r="DT36">
        <v>0.00507538525132575</v>
      </c>
      <c r="DU36">
        <v>1</v>
      </c>
      <c r="DV36">
        <v>1</v>
      </c>
      <c r="DW36">
        <v>2</v>
      </c>
      <c r="DX36" t="s">
        <v>369</v>
      </c>
      <c r="DY36">
        <v>2.84497</v>
      </c>
      <c r="DZ36">
        <v>2.71025</v>
      </c>
      <c r="EA36">
        <v>0.0905518</v>
      </c>
      <c r="EB36">
        <v>0.0904599</v>
      </c>
      <c r="EC36">
        <v>0.12234</v>
      </c>
      <c r="ED36">
        <v>0.120126</v>
      </c>
      <c r="EE36">
        <v>25613.1</v>
      </c>
      <c r="EF36">
        <v>22204.9</v>
      </c>
      <c r="EG36">
        <v>25208.7</v>
      </c>
      <c r="EH36">
        <v>23781.9</v>
      </c>
      <c r="EI36">
        <v>37784.4</v>
      </c>
      <c r="EJ36">
        <v>34633.4</v>
      </c>
      <c r="EK36">
        <v>45613.9</v>
      </c>
      <c r="EL36">
        <v>42424.3</v>
      </c>
      <c r="EM36">
        <v>1.7397</v>
      </c>
      <c r="EN36">
        <v>1.834</v>
      </c>
      <c r="EO36">
        <v>0.269018</v>
      </c>
      <c r="EP36">
        <v>0</v>
      </c>
      <c r="EQ36">
        <v>29.4433</v>
      </c>
      <c r="ER36">
        <v>999.9</v>
      </c>
      <c r="ES36">
        <v>53.467</v>
      </c>
      <c r="ET36">
        <v>33.415</v>
      </c>
      <c r="EU36">
        <v>30.7118</v>
      </c>
      <c r="EV36">
        <v>55.0207</v>
      </c>
      <c r="EW36">
        <v>43.1651</v>
      </c>
      <c r="EX36">
        <v>1</v>
      </c>
      <c r="EY36">
        <v>0.147553</v>
      </c>
      <c r="EZ36">
        <v>-6.66667</v>
      </c>
      <c r="FA36">
        <v>20.1251</v>
      </c>
      <c r="FB36">
        <v>5.23571</v>
      </c>
      <c r="FC36">
        <v>11.992</v>
      </c>
      <c r="FD36">
        <v>4.95735</v>
      </c>
      <c r="FE36">
        <v>3.304</v>
      </c>
      <c r="FF36">
        <v>9999</v>
      </c>
      <c r="FG36">
        <v>9999</v>
      </c>
      <c r="FH36">
        <v>9999</v>
      </c>
      <c r="FI36">
        <v>999.9</v>
      </c>
      <c r="FJ36">
        <v>1.86865</v>
      </c>
      <c r="FK36">
        <v>1.86445</v>
      </c>
      <c r="FL36">
        <v>1.87194</v>
      </c>
      <c r="FM36">
        <v>1.86295</v>
      </c>
      <c r="FN36">
        <v>1.86233</v>
      </c>
      <c r="FO36">
        <v>1.8687</v>
      </c>
      <c r="FP36">
        <v>1.85883</v>
      </c>
      <c r="FQ36">
        <v>1.86515</v>
      </c>
      <c r="FR36">
        <v>5</v>
      </c>
      <c r="FS36">
        <v>0</v>
      </c>
      <c r="FT36">
        <v>0</v>
      </c>
      <c r="FU36">
        <v>0</v>
      </c>
      <c r="FV36" t="s">
        <v>358</v>
      </c>
      <c r="FW36" t="s">
        <v>359</v>
      </c>
      <c r="FX36" t="s">
        <v>360</v>
      </c>
      <c r="FY36" t="s">
        <v>360</v>
      </c>
      <c r="FZ36" t="s">
        <v>360</v>
      </c>
      <c r="GA36" t="s">
        <v>360</v>
      </c>
      <c r="GB36">
        <v>0</v>
      </c>
      <c r="GC36">
        <v>100</v>
      </c>
      <c r="GD36">
        <v>100</v>
      </c>
      <c r="GE36">
        <v>0.394</v>
      </c>
      <c r="GF36">
        <v>0.3878</v>
      </c>
      <c r="GG36">
        <v>0.194837266885601</v>
      </c>
      <c r="GH36">
        <v>0.000627187234394091</v>
      </c>
      <c r="GI36">
        <v>-4.01537248521887e-07</v>
      </c>
      <c r="GJ36">
        <v>9.27123944784829e-11</v>
      </c>
      <c r="GK36">
        <v>0.387814043947855</v>
      </c>
      <c r="GL36">
        <v>0</v>
      </c>
      <c r="GM36">
        <v>0</v>
      </c>
      <c r="GN36">
        <v>0</v>
      </c>
      <c r="GO36">
        <v>1</v>
      </c>
      <c r="GP36">
        <v>1476</v>
      </c>
      <c r="GQ36">
        <v>2</v>
      </c>
      <c r="GR36">
        <v>27</v>
      </c>
      <c r="GS36">
        <v>2870.7</v>
      </c>
      <c r="GT36">
        <v>2870.6</v>
      </c>
      <c r="GU36">
        <v>1.05957</v>
      </c>
      <c r="GV36">
        <v>2.41455</v>
      </c>
      <c r="GW36">
        <v>1.44775</v>
      </c>
      <c r="GX36">
        <v>2.2998</v>
      </c>
      <c r="GY36">
        <v>1.44409</v>
      </c>
      <c r="GZ36">
        <v>2.29248</v>
      </c>
      <c r="HA36">
        <v>40.2982</v>
      </c>
      <c r="HB36">
        <v>24.1225</v>
      </c>
      <c r="HC36">
        <v>18</v>
      </c>
      <c r="HD36">
        <v>414.951</v>
      </c>
      <c r="HE36">
        <v>457.916</v>
      </c>
      <c r="HF36">
        <v>42.9827</v>
      </c>
      <c r="HG36">
        <v>29.2764</v>
      </c>
      <c r="HH36">
        <v>29.9999</v>
      </c>
      <c r="HI36">
        <v>29.207</v>
      </c>
      <c r="HJ36">
        <v>29.187</v>
      </c>
      <c r="HK36">
        <v>21.2448</v>
      </c>
      <c r="HL36">
        <v>0</v>
      </c>
      <c r="HM36">
        <v>100</v>
      </c>
      <c r="HN36">
        <v>145.32</v>
      </c>
      <c r="HO36">
        <v>419.819</v>
      </c>
      <c r="HP36">
        <v>39.0868</v>
      </c>
      <c r="HQ36">
        <v>96.5088</v>
      </c>
      <c r="HR36">
        <v>99.7415</v>
      </c>
    </row>
    <row r="37" spans="1:226">
      <c r="A37">
        <v>21</v>
      </c>
      <c r="B37">
        <v>1678483876.5</v>
      </c>
      <c r="C37">
        <v>311</v>
      </c>
      <c r="D37" t="s">
        <v>401</v>
      </c>
      <c r="E37" t="s">
        <v>402</v>
      </c>
      <c r="F37">
        <v>5</v>
      </c>
      <c r="G37" t="s">
        <v>353</v>
      </c>
      <c r="H37" t="s">
        <v>354</v>
      </c>
      <c r="I37">
        <v>1678483873.7</v>
      </c>
      <c r="J37">
        <f>(K37)/1000</f>
        <v>0</v>
      </c>
      <c r="K37">
        <f>IF(BF37, AN37, AH37)</f>
        <v>0</v>
      </c>
      <c r="L37">
        <f>IF(BF37, AI37, AG37)</f>
        <v>0</v>
      </c>
      <c r="M37">
        <f>BH37 - IF(AU37&gt;1, L37*BB37*100.0/(AW37*BV37), 0)</f>
        <v>0</v>
      </c>
      <c r="N37">
        <f>((T37-J37/2)*M37-L37)/(T37+J37/2)</f>
        <v>0</v>
      </c>
      <c r="O37">
        <f>N37*(BO37+BP37)/1000.0</f>
        <v>0</v>
      </c>
      <c r="P37">
        <f>(BH37 - IF(AU37&gt;1, L37*BB37*100.0/(AW37*BV37), 0))*(BO37+BP37)/1000.0</f>
        <v>0</v>
      </c>
      <c r="Q37">
        <f>2.0/((1/S37-1/R37)+SIGN(S37)*SQRT((1/S37-1/R37)*(1/S37-1/R37) + 4*BC37/((BC37+1)*(BC37+1))*(2*1/S37*1/R37-1/R37*1/R37)))</f>
        <v>0</v>
      </c>
      <c r="R37">
        <f>IF(LEFT(BD37,1)&lt;&gt;"0",IF(LEFT(BD37,1)="1",3.0,BE37),$D$5+$E$5*(BV37*BO37/($K$5*1000))+$F$5*(BV37*BO37/($K$5*1000))*MAX(MIN(BB37,$J$5),$I$5)*MAX(MIN(BB37,$J$5),$I$5)+$G$5*MAX(MIN(BB37,$J$5),$I$5)*(BV37*BO37/($K$5*1000))+$H$5*(BV37*BO37/($K$5*1000))*(BV37*BO37/($K$5*1000)))</f>
        <v>0</v>
      </c>
      <c r="S37">
        <f>J37*(1000-(1000*0.61365*exp(17.502*W37/(240.97+W37))/(BO37+BP37)+BJ37)/2)/(1000*0.61365*exp(17.502*W37/(240.97+W37))/(BO37+BP37)-BJ37)</f>
        <v>0</v>
      </c>
      <c r="T37">
        <f>1/((BC37+1)/(Q37/1.6)+1/(R37/1.37)) + BC37/((BC37+1)/(Q37/1.6) + BC37/(R37/1.37))</f>
        <v>0</v>
      </c>
      <c r="U37">
        <f>(AX37*BA37)</f>
        <v>0</v>
      </c>
      <c r="V37">
        <f>(BQ37+(U37+2*0.95*5.67E-8*(((BQ37+$B$7)+273)^4-(BQ37+273)^4)-44100*J37)/(1.84*29.3*R37+8*0.95*5.67E-8*(BQ37+273)^3))</f>
        <v>0</v>
      </c>
      <c r="W37">
        <f>($C$7*BR37+$D$7*BS37+$E$7*V37)</f>
        <v>0</v>
      </c>
      <c r="X37">
        <f>0.61365*exp(17.502*W37/(240.97+W37))</f>
        <v>0</v>
      </c>
      <c r="Y37">
        <f>(Z37/AA37*100)</f>
        <v>0</v>
      </c>
      <c r="Z37">
        <f>BJ37*(BO37+BP37)/1000</f>
        <v>0</v>
      </c>
      <c r="AA37">
        <f>0.61365*exp(17.502*BQ37/(240.97+BQ37))</f>
        <v>0</v>
      </c>
      <c r="AB37">
        <f>(X37-BJ37*(BO37+BP37)/1000)</f>
        <v>0</v>
      </c>
      <c r="AC37">
        <f>(-J37*44100)</f>
        <v>0</v>
      </c>
      <c r="AD37">
        <f>2*29.3*R37*0.92*(BQ37-W37)</f>
        <v>0</v>
      </c>
      <c r="AE37">
        <f>2*0.95*5.67E-8*(((BQ37+$B$7)+273)^4-(W37+273)^4)</f>
        <v>0</v>
      </c>
      <c r="AF37">
        <f>U37+AE37+AC37+AD37</f>
        <v>0</v>
      </c>
      <c r="AG37">
        <f>BN37*AU37*(BI37-BH37*(1000-AU37*BK37)/(1000-AU37*BJ37))/(100*BB37)</f>
        <v>0</v>
      </c>
      <c r="AH37">
        <f>1000*BN37*AU37*(BJ37-BK37)/(100*BB37*(1000-AU37*BJ37))</f>
        <v>0</v>
      </c>
      <c r="AI37">
        <f>(AJ37 - AK37 - BO37*1E3/(8.314*(BQ37+273.15)) * AM37/BN37 * AL37) * BN37/(100*BB37) * (1000 - BK37)/1000</f>
        <v>0</v>
      </c>
      <c r="AJ37">
        <v>433.059404172044</v>
      </c>
      <c r="AK37">
        <v>434.012545454545</v>
      </c>
      <c r="AL37">
        <v>-0.000122623691300072</v>
      </c>
      <c r="AM37">
        <v>67.0996269493433</v>
      </c>
      <c r="AN37">
        <f>(AP37 - AO37 + BO37*1E3/(8.314*(BQ37+273.15)) * AR37/BN37 * AQ37) * BN37/(100*BB37) * 1000/(1000 - AP37)</f>
        <v>0</v>
      </c>
      <c r="AO37">
        <v>30.6297959667696</v>
      </c>
      <c r="AP37">
        <v>31.2867878787879</v>
      </c>
      <c r="AQ37">
        <v>6.58313800942445e-06</v>
      </c>
      <c r="AR37">
        <v>115.199567111425</v>
      </c>
      <c r="AS37">
        <v>12</v>
      </c>
      <c r="AT37">
        <v>2</v>
      </c>
      <c r="AU37">
        <f>IF(AS37*$H$13&gt;=AW37,1.0,(AW37/(AW37-AS37*$H$13)))</f>
        <v>0</v>
      </c>
      <c r="AV37">
        <f>(AU37-1)*100</f>
        <v>0</v>
      </c>
      <c r="AW37">
        <f>MAX(0,($B$13+$C$13*BV37)/(1+$D$13*BV37)*BO37/(BQ37+273)*$E$13)</f>
        <v>0</v>
      </c>
      <c r="AX37">
        <f>$B$11*BW37+$C$11*BX37+$F$11*CI37*(1-CL37)</f>
        <v>0</v>
      </c>
      <c r="AY37">
        <f>AX37*AZ37</f>
        <v>0</v>
      </c>
      <c r="AZ37">
        <f>($B$11*$D$9+$C$11*$D$9+$F$11*((CV37+CN37)/MAX(CV37+CN37+CW37, 0.1)*$I$9+CW37/MAX(CV37+CN37+CW37, 0.1)*$J$9))/($B$11+$C$11+$F$11)</f>
        <v>0</v>
      </c>
      <c r="BA37">
        <f>($B$11*$K$9+$C$11*$K$9+$F$11*((CV37+CN37)/MAX(CV37+CN37+CW37, 0.1)*$P$9+CW37/MAX(CV37+CN37+CW37, 0.1)*$Q$9))/($B$11+$C$11+$F$11)</f>
        <v>0</v>
      </c>
      <c r="BB37">
        <v>2.18</v>
      </c>
      <c r="BC37">
        <v>0.5</v>
      </c>
      <c r="BD37" t="s">
        <v>355</v>
      </c>
      <c r="BE37">
        <v>2</v>
      </c>
      <c r="BF37" t="b">
        <v>0</v>
      </c>
      <c r="BG37">
        <v>1678483873.7</v>
      </c>
      <c r="BH37">
        <v>420.4287</v>
      </c>
      <c r="BI37">
        <v>419.7815</v>
      </c>
      <c r="BJ37">
        <v>31.28747</v>
      </c>
      <c r="BK37">
        <v>30.62986</v>
      </c>
      <c r="BL37">
        <v>420.0344</v>
      </c>
      <c r="BM37">
        <v>30.89966</v>
      </c>
      <c r="BN37">
        <v>500.3462</v>
      </c>
      <c r="BO37">
        <v>90.02742</v>
      </c>
      <c r="BP37">
        <v>0.09998069</v>
      </c>
      <c r="BQ37">
        <v>34.17063</v>
      </c>
      <c r="BR37">
        <v>33.87612</v>
      </c>
      <c r="BS37">
        <v>999.9</v>
      </c>
      <c r="BT37">
        <v>0</v>
      </c>
      <c r="BU37">
        <v>0</v>
      </c>
      <c r="BV37">
        <v>9999.689</v>
      </c>
      <c r="BW37">
        <v>0</v>
      </c>
      <c r="BX37">
        <v>0.222567</v>
      </c>
      <c r="BY37">
        <v>0.6470246</v>
      </c>
      <c r="BZ37">
        <v>434.0077</v>
      </c>
      <c r="CA37">
        <v>433.0456</v>
      </c>
      <c r="CB37">
        <v>0.6576172</v>
      </c>
      <c r="CC37">
        <v>419.7815</v>
      </c>
      <c r="CD37">
        <v>30.62986</v>
      </c>
      <c r="CE37">
        <v>2.816731</v>
      </c>
      <c r="CF37">
        <v>2.757526</v>
      </c>
      <c r="CG37">
        <v>22.98245</v>
      </c>
      <c r="CH37">
        <v>22.63201</v>
      </c>
      <c r="CI37">
        <v>0</v>
      </c>
      <c r="CJ37">
        <v>0</v>
      </c>
      <c r="CK37">
        <v>0</v>
      </c>
      <c r="CL37">
        <v>0</v>
      </c>
      <c r="CM37">
        <v>5.66</v>
      </c>
      <c r="CN37">
        <v>0</v>
      </c>
      <c r="CO37">
        <v>-15.37</v>
      </c>
      <c r="CP37">
        <v>-2.32</v>
      </c>
      <c r="CQ37">
        <v>37.562</v>
      </c>
      <c r="CR37">
        <v>42.5124</v>
      </c>
      <c r="CS37">
        <v>40.125</v>
      </c>
      <c r="CT37">
        <v>41.375</v>
      </c>
      <c r="CU37">
        <v>38.812</v>
      </c>
      <c r="CV37">
        <v>0</v>
      </c>
      <c r="CW37">
        <v>0</v>
      </c>
      <c r="CX37">
        <v>0</v>
      </c>
      <c r="CY37">
        <v>1678483885.5</v>
      </c>
      <c r="CZ37">
        <v>0</v>
      </c>
      <c r="DA37">
        <v>0</v>
      </c>
      <c r="DB37" t="s">
        <v>356</v>
      </c>
      <c r="DC37">
        <v>1678311632</v>
      </c>
      <c r="DD37">
        <v>1678311637</v>
      </c>
      <c r="DE37">
        <v>0</v>
      </c>
      <c r="DF37">
        <v>0.412</v>
      </c>
      <c r="DG37">
        <v>0.049</v>
      </c>
      <c r="DH37">
        <v>0.78</v>
      </c>
      <c r="DI37">
        <v>0.502</v>
      </c>
      <c r="DJ37">
        <v>420</v>
      </c>
      <c r="DK37">
        <v>30</v>
      </c>
      <c r="DL37">
        <v>0.45</v>
      </c>
      <c r="DM37">
        <v>0.21</v>
      </c>
      <c r="DN37">
        <v>0.608464</v>
      </c>
      <c r="DO37">
        <v>0.23673791369606</v>
      </c>
      <c r="DP37">
        <v>0.0446560204194239</v>
      </c>
      <c r="DQ37">
        <v>0</v>
      </c>
      <c r="DR37">
        <v>0.6493517</v>
      </c>
      <c r="DS37">
        <v>0.0606800825515922</v>
      </c>
      <c r="DT37">
        <v>0.00603058076473569</v>
      </c>
      <c r="DU37">
        <v>1</v>
      </c>
      <c r="DV37">
        <v>1</v>
      </c>
      <c r="DW37">
        <v>2</v>
      </c>
      <c r="DX37" t="s">
        <v>369</v>
      </c>
      <c r="DY37">
        <v>2.84434</v>
      </c>
      <c r="DZ37">
        <v>2.71019</v>
      </c>
      <c r="EA37">
        <v>0.0905508</v>
      </c>
      <c r="EB37">
        <v>0.0904483</v>
      </c>
      <c r="EC37">
        <v>0.122341</v>
      </c>
      <c r="ED37">
        <v>0.120123</v>
      </c>
      <c r="EE37">
        <v>25613.1</v>
      </c>
      <c r="EF37">
        <v>22205</v>
      </c>
      <c r="EG37">
        <v>25208.7</v>
      </c>
      <c r="EH37">
        <v>23781.7</v>
      </c>
      <c r="EI37">
        <v>37784.6</v>
      </c>
      <c r="EJ37">
        <v>34633.5</v>
      </c>
      <c r="EK37">
        <v>45614.2</v>
      </c>
      <c r="EL37">
        <v>42424.2</v>
      </c>
      <c r="EM37">
        <v>1.7397</v>
      </c>
      <c r="EN37">
        <v>1.83417</v>
      </c>
      <c r="EO37">
        <v>0.271916</v>
      </c>
      <c r="EP37">
        <v>0</v>
      </c>
      <c r="EQ37">
        <v>29.5475</v>
      </c>
      <c r="ER37">
        <v>999.9</v>
      </c>
      <c r="ES37">
        <v>53.467</v>
      </c>
      <c r="ET37">
        <v>33.415</v>
      </c>
      <c r="EU37">
        <v>30.7117</v>
      </c>
      <c r="EV37">
        <v>54.3407</v>
      </c>
      <c r="EW37">
        <v>44.4231</v>
      </c>
      <c r="EX37">
        <v>1</v>
      </c>
      <c r="EY37">
        <v>0.147182</v>
      </c>
      <c r="EZ37">
        <v>-6.66667</v>
      </c>
      <c r="FA37">
        <v>20.1252</v>
      </c>
      <c r="FB37">
        <v>5.23526</v>
      </c>
      <c r="FC37">
        <v>11.992</v>
      </c>
      <c r="FD37">
        <v>4.95745</v>
      </c>
      <c r="FE37">
        <v>3.30398</v>
      </c>
      <c r="FF37">
        <v>9999</v>
      </c>
      <c r="FG37">
        <v>9999</v>
      </c>
      <c r="FH37">
        <v>9999</v>
      </c>
      <c r="FI37">
        <v>999.9</v>
      </c>
      <c r="FJ37">
        <v>1.86865</v>
      </c>
      <c r="FK37">
        <v>1.86447</v>
      </c>
      <c r="FL37">
        <v>1.87195</v>
      </c>
      <c r="FM37">
        <v>1.86295</v>
      </c>
      <c r="FN37">
        <v>1.86233</v>
      </c>
      <c r="FO37">
        <v>1.8687</v>
      </c>
      <c r="FP37">
        <v>1.85883</v>
      </c>
      <c r="FQ37">
        <v>1.86515</v>
      </c>
      <c r="FR37">
        <v>5</v>
      </c>
      <c r="FS37">
        <v>0</v>
      </c>
      <c r="FT37">
        <v>0</v>
      </c>
      <c r="FU37">
        <v>0</v>
      </c>
      <c r="FV37" t="s">
        <v>358</v>
      </c>
      <c r="FW37" t="s">
        <v>359</v>
      </c>
      <c r="FX37" t="s">
        <v>360</v>
      </c>
      <c r="FY37" t="s">
        <v>360</v>
      </c>
      <c r="FZ37" t="s">
        <v>360</v>
      </c>
      <c r="GA37" t="s">
        <v>360</v>
      </c>
      <c r="GB37">
        <v>0</v>
      </c>
      <c r="GC37">
        <v>100</v>
      </c>
      <c r="GD37">
        <v>100</v>
      </c>
      <c r="GE37">
        <v>0.394</v>
      </c>
      <c r="GF37">
        <v>0.3878</v>
      </c>
      <c r="GG37">
        <v>0.194837266885601</v>
      </c>
      <c r="GH37">
        <v>0.000627187234394091</v>
      </c>
      <c r="GI37">
        <v>-4.01537248521887e-07</v>
      </c>
      <c r="GJ37">
        <v>9.27123944784829e-11</v>
      </c>
      <c r="GK37">
        <v>0.387814043947855</v>
      </c>
      <c r="GL37">
        <v>0</v>
      </c>
      <c r="GM37">
        <v>0</v>
      </c>
      <c r="GN37">
        <v>0</v>
      </c>
      <c r="GO37">
        <v>1</v>
      </c>
      <c r="GP37">
        <v>1476</v>
      </c>
      <c r="GQ37">
        <v>2</v>
      </c>
      <c r="GR37">
        <v>27</v>
      </c>
      <c r="GS37">
        <v>2870.7</v>
      </c>
      <c r="GT37">
        <v>2870.7</v>
      </c>
      <c r="GU37">
        <v>1.05835</v>
      </c>
      <c r="GV37">
        <v>2.37549</v>
      </c>
      <c r="GW37">
        <v>1.44775</v>
      </c>
      <c r="GX37">
        <v>2.2998</v>
      </c>
      <c r="GY37">
        <v>1.44409</v>
      </c>
      <c r="GZ37">
        <v>2.5061</v>
      </c>
      <c r="HA37">
        <v>40.2982</v>
      </c>
      <c r="HB37">
        <v>24.14</v>
      </c>
      <c r="HC37">
        <v>18</v>
      </c>
      <c r="HD37">
        <v>414.93</v>
      </c>
      <c r="HE37">
        <v>458.002</v>
      </c>
      <c r="HF37">
        <v>43.1247</v>
      </c>
      <c r="HG37">
        <v>29.2758</v>
      </c>
      <c r="HH37">
        <v>29.9999</v>
      </c>
      <c r="HI37">
        <v>29.2039</v>
      </c>
      <c r="HJ37">
        <v>29.1838</v>
      </c>
      <c r="HK37">
        <v>21.2479</v>
      </c>
      <c r="HL37">
        <v>0</v>
      </c>
      <c r="HM37">
        <v>100</v>
      </c>
      <c r="HN37">
        <v>146.192</v>
      </c>
      <c r="HO37">
        <v>419.819</v>
      </c>
      <c r="HP37">
        <v>39.0868</v>
      </c>
      <c r="HQ37">
        <v>96.5092</v>
      </c>
      <c r="HR37">
        <v>99.7411</v>
      </c>
    </row>
    <row r="38" spans="1:226">
      <c r="A38">
        <v>22</v>
      </c>
      <c r="B38">
        <v>1678483881.5</v>
      </c>
      <c r="C38">
        <v>316</v>
      </c>
      <c r="D38" t="s">
        <v>403</v>
      </c>
      <c r="E38" t="s">
        <v>404</v>
      </c>
      <c r="F38">
        <v>5</v>
      </c>
      <c r="G38" t="s">
        <v>353</v>
      </c>
      <c r="H38" t="s">
        <v>354</v>
      </c>
      <c r="I38">
        <v>1678483879</v>
      </c>
      <c r="J38">
        <f>(K38)/1000</f>
        <v>0</v>
      </c>
      <c r="K38">
        <f>IF(BF38, AN38, AH38)</f>
        <v>0</v>
      </c>
      <c r="L38">
        <f>IF(BF38, AI38, AG38)</f>
        <v>0</v>
      </c>
      <c r="M38">
        <f>BH38 - IF(AU38&gt;1, L38*BB38*100.0/(AW38*BV38), 0)</f>
        <v>0</v>
      </c>
      <c r="N38">
        <f>((T38-J38/2)*M38-L38)/(T38+J38/2)</f>
        <v>0</v>
      </c>
      <c r="O38">
        <f>N38*(BO38+BP38)/1000.0</f>
        <v>0</v>
      </c>
      <c r="P38">
        <f>(BH38 - IF(AU38&gt;1, L38*BB38*100.0/(AW38*BV38), 0))*(BO38+BP38)/1000.0</f>
        <v>0</v>
      </c>
      <c r="Q38">
        <f>2.0/((1/S38-1/R38)+SIGN(S38)*SQRT((1/S38-1/R38)*(1/S38-1/R38) + 4*BC38/((BC38+1)*(BC38+1))*(2*1/S38*1/R38-1/R38*1/R38)))</f>
        <v>0</v>
      </c>
      <c r="R38">
        <f>IF(LEFT(BD38,1)&lt;&gt;"0",IF(LEFT(BD38,1)="1",3.0,BE38),$D$5+$E$5*(BV38*BO38/($K$5*1000))+$F$5*(BV38*BO38/($K$5*1000))*MAX(MIN(BB38,$J$5),$I$5)*MAX(MIN(BB38,$J$5),$I$5)+$G$5*MAX(MIN(BB38,$J$5),$I$5)*(BV38*BO38/($K$5*1000))+$H$5*(BV38*BO38/($K$5*1000))*(BV38*BO38/($K$5*1000)))</f>
        <v>0</v>
      </c>
      <c r="S38">
        <f>J38*(1000-(1000*0.61365*exp(17.502*W38/(240.97+W38))/(BO38+BP38)+BJ38)/2)/(1000*0.61365*exp(17.502*W38/(240.97+W38))/(BO38+BP38)-BJ38)</f>
        <v>0</v>
      </c>
      <c r="T38">
        <f>1/((BC38+1)/(Q38/1.6)+1/(R38/1.37)) + BC38/((BC38+1)/(Q38/1.6) + BC38/(R38/1.37))</f>
        <v>0</v>
      </c>
      <c r="U38">
        <f>(AX38*BA38)</f>
        <v>0</v>
      </c>
      <c r="V38">
        <f>(BQ38+(U38+2*0.95*5.67E-8*(((BQ38+$B$7)+273)^4-(BQ38+273)^4)-44100*J38)/(1.84*29.3*R38+8*0.95*5.67E-8*(BQ38+273)^3))</f>
        <v>0</v>
      </c>
      <c r="W38">
        <f>($C$7*BR38+$D$7*BS38+$E$7*V38)</f>
        <v>0</v>
      </c>
      <c r="X38">
        <f>0.61365*exp(17.502*W38/(240.97+W38))</f>
        <v>0</v>
      </c>
      <c r="Y38">
        <f>(Z38/AA38*100)</f>
        <v>0</v>
      </c>
      <c r="Z38">
        <f>BJ38*(BO38+BP38)/1000</f>
        <v>0</v>
      </c>
      <c r="AA38">
        <f>0.61365*exp(17.502*BQ38/(240.97+BQ38))</f>
        <v>0</v>
      </c>
      <c r="AB38">
        <f>(X38-BJ38*(BO38+BP38)/1000)</f>
        <v>0</v>
      </c>
      <c r="AC38">
        <f>(-J38*44100)</f>
        <v>0</v>
      </c>
      <c r="AD38">
        <f>2*29.3*R38*0.92*(BQ38-W38)</f>
        <v>0</v>
      </c>
      <c r="AE38">
        <f>2*0.95*5.67E-8*(((BQ38+$B$7)+273)^4-(W38+273)^4)</f>
        <v>0</v>
      </c>
      <c r="AF38">
        <f>U38+AE38+AC38+AD38</f>
        <v>0</v>
      </c>
      <c r="AG38">
        <f>BN38*AU38*(BI38-BH38*(1000-AU38*BK38)/(1000-AU38*BJ38))/(100*BB38)</f>
        <v>0</v>
      </c>
      <c r="AH38">
        <f>1000*BN38*AU38*(BJ38-BK38)/(100*BB38*(1000-AU38*BJ38))</f>
        <v>0</v>
      </c>
      <c r="AI38">
        <f>(AJ38 - AK38 - BO38*1E3/(8.314*(BQ38+273.15)) * AM38/BN38 * AL38) * BN38/(100*BB38) * (1000 - BK38)/1000</f>
        <v>0</v>
      </c>
      <c r="AJ38">
        <v>433.065777556998</v>
      </c>
      <c r="AK38">
        <v>434.007527272727</v>
      </c>
      <c r="AL38">
        <v>-0.000990108659362877</v>
      </c>
      <c r="AM38">
        <v>67.0996269493433</v>
      </c>
      <c r="AN38">
        <f>(AP38 - AO38 + BO38*1E3/(8.314*(BQ38+273.15)) * AR38/BN38 * AQ38) * BN38/(100*BB38) * 1000/(1000 - AP38)</f>
        <v>0</v>
      </c>
      <c r="AO38">
        <v>30.6276075330864</v>
      </c>
      <c r="AP38">
        <v>31.2886090909091</v>
      </c>
      <c r="AQ38">
        <v>4.33287627824506e-06</v>
      </c>
      <c r="AR38">
        <v>115.199567111425</v>
      </c>
      <c r="AS38">
        <v>12</v>
      </c>
      <c r="AT38">
        <v>2</v>
      </c>
      <c r="AU38">
        <f>IF(AS38*$H$13&gt;=AW38,1.0,(AW38/(AW38-AS38*$H$13)))</f>
        <v>0</v>
      </c>
      <c r="AV38">
        <f>(AU38-1)*100</f>
        <v>0</v>
      </c>
      <c r="AW38">
        <f>MAX(0,($B$13+$C$13*BV38)/(1+$D$13*BV38)*BO38/(BQ38+273)*$E$13)</f>
        <v>0</v>
      </c>
      <c r="AX38">
        <f>$B$11*BW38+$C$11*BX38+$F$11*CI38*(1-CL38)</f>
        <v>0</v>
      </c>
      <c r="AY38">
        <f>AX38*AZ38</f>
        <v>0</v>
      </c>
      <c r="AZ38">
        <f>($B$11*$D$9+$C$11*$D$9+$F$11*((CV38+CN38)/MAX(CV38+CN38+CW38, 0.1)*$I$9+CW38/MAX(CV38+CN38+CW38, 0.1)*$J$9))/($B$11+$C$11+$F$11)</f>
        <v>0</v>
      </c>
      <c r="BA38">
        <f>($B$11*$K$9+$C$11*$K$9+$F$11*((CV38+CN38)/MAX(CV38+CN38+CW38, 0.1)*$P$9+CW38/MAX(CV38+CN38+CW38, 0.1)*$Q$9))/($B$11+$C$11+$F$11)</f>
        <v>0</v>
      </c>
      <c r="BB38">
        <v>2.18</v>
      </c>
      <c r="BC38">
        <v>0.5</v>
      </c>
      <c r="BD38" t="s">
        <v>355</v>
      </c>
      <c r="BE38">
        <v>2</v>
      </c>
      <c r="BF38" t="b">
        <v>0</v>
      </c>
      <c r="BG38">
        <v>1678483879</v>
      </c>
      <c r="BH38">
        <v>420.463888888889</v>
      </c>
      <c r="BI38">
        <v>419.805222222222</v>
      </c>
      <c r="BJ38">
        <v>31.2882555555556</v>
      </c>
      <c r="BK38">
        <v>30.6272222222222</v>
      </c>
      <c r="BL38">
        <v>420.069777777778</v>
      </c>
      <c r="BM38">
        <v>30.9004333333333</v>
      </c>
      <c r="BN38">
        <v>500.383222222222</v>
      </c>
      <c r="BO38">
        <v>90.0277444444445</v>
      </c>
      <c r="BP38">
        <v>0.0999497</v>
      </c>
      <c r="BQ38">
        <v>34.3310777777778</v>
      </c>
      <c r="BR38">
        <v>34.0368222222222</v>
      </c>
      <c r="BS38">
        <v>999.9</v>
      </c>
      <c r="BT38">
        <v>0</v>
      </c>
      <c r="BU38">
        <v>0</v>
      </c>
      <c r="BV38">
        <v>9976.38888888889</v>
      </c>
      <c r="BW38">
        <v>0</v>
      </c>
      <c r="BX38">
        <v>0.227049444444444</v>
      </c>
      <c r="BY38">
        <v>0.658752444444444</v>
      </c>
      <c r="BZ38">
        <v>434.044666666667</v>
      </c>
      <c r="CA38">
        <v>433.069</v>
      </c>
      <c r="CB38">
        <v>0.661022777777778</v>
      </c>
      <c r="CC38">
        <v>419.805222222222</v>
      </c>
      <c r="CD38">
        <v>30.6272222222222</v>
      </c>
      <c r="CE38">
        <v>2.81681111111111</v>
      </c>
      <c r="CF38">
        <v>2.7573</v>
      </c>
      <c r="CG38">
        <v>22.9829222222222</v>
      </c>
      <c r="CH38">
        <v>22.6306666666667</v>
      </c>
      <c r="CI38">
        <v>0</v>
      </c>
      <c r="CJ38">
        <v>0</v>
      </c>
      <c r="CK38">
        <v>0</v>
      </c>
      <c r="CL38">
        <v>0</v>
      </c>
      <c r="CM38">
        <v>-0.377777777777778</v>
      </c>
      <c r="CN38">
        <v>0</v>
      </c>
      <c r="CO38">
        <v>-13.7888888888889</v>
      </c>
      <c r="CP38">
        <v>-2.61111111111111</v>
      </c>
      <c r="CQ38">
        <v>37.562</v>
      </c>
      <c r="CR38">
        <v>42.5</v>
      </c>
      <c r="CS38">
        <v>40.125</v>
      </c>
      <c r="CT38">
        <v>41.3887777777778</v>
      </c>
      <c r="CU38">
        <v>38.812</v>
      </c>
      <c r="CV38">
        <v>0</v>
      </c>
      <c r="CW38">
        <v>0</v>
      </c>
      <c r="CX38">
        <v>0</v>
      </c>
      <c r="CY38">
        <v>1678483890.9</v>
      </c>
      <c r="CZ38">
        <v>0</v>
      </c>
      <c r="DA38">
        <v>0</v>
      </c>
      <c r="DB38" t="s">
        <v>356</v>
      </c>
      <c r="DC38">
        <v>1678311632</v>
      </c>
      <c r="DD38">
        <v>1678311637</v>
      </c>
      <c r="DE38">
        <v>0</v>
      </c>
      <c r="DF38">
        <v>0.412</v>
      </c>
      <c r="DG38">
        <v>0.049</v>
      </c>
      <c r="DH38">
        <v>0.78</v>
      </c>
      <c r="DI38">
        <v>0.502</v>
      </c>
      <c r="DJ38">
        <v>420</v>
      </c>
      <c r="DK38">
        <v>30</v>
      </c>
      <c r="DL38">
        <v>0.45</v>
      </c>
      <c r="DM38">
        <v>0.21</v>
      </c>
      <c r="DN38">
        <v>0.630666375</v>
      </c>
      <c r="DO38">
        <v>0.3576802739212</v>
      </c>
      <c r="DP38">
        <v>0.050726023552358</v>
      </c>
      <c r="DQ38">
        <v>0</v>
      </c>
      <c r="DR38">
        <v>0.653656175</v>
      </c>
      <c r="DS38">
        <v>0.057472559099437</v>
      </c>
      <c r="DT38">
        <v>0.00569205080303883</v>
      </c>
      <c r="DU38">
        <v>1</v>
      </c>
      <c r="DV38">
        <v>1</v>
      </c>
      <c r="DW38">
        <v>2</v>
      </c>
      <c r="DX38" t="s">
        <v>369</v>
      </c>
      <c r="DY38">
        <v>2.84492</v>
      </c>
      <c r="DZ38">
        <v>2.71005</v>
      </c>
      <c r="EA38">
        <v>0.0905488</v>
      </c>
      <c r="EB38">
        <v>0.0904664</v>
      </c>
      <c r="EC38">
        <v>0.122349</v>
      </c>
      <c r="ED38">
        <v>0.120113</v>
      </c>
      <c r="EE38">
        <v>25613.4</v>
      </c>
      <c r="EF38">
        <v>22204.6</v>
      </c>
      <c r="EG38">
        <v>25209</v>
      </c>
      <c r="EH38">
        <v>23781.8</v>
      </c>
      <c r="EI38">
        <v>37784.5</v>
      </c>
      <c r="EJ38">
        <v>34633.9</v>
      </c>
      <c r="EK38">
        <v>45614.5</v>
      </c>
      <c r="EL38">
        <v>42424.2</v>
      </c>
      <c r="EM38">
        <v>1.73965</v>
      </c>
      <c r="EN38">
        <v>1.83442</v>
      </c>
      <c r="EO38">
        <v>0.27556</v>
      </c>
      <c r="EP38">
        <v>0</v>
      </c>
      <c r="EQ38">
        <v>29.651</v>
      </c>
      <c r="ER38">
        <v>999.9</v>
      </c>
      <c r="ES38">
        <v>53.467</v>
      </c>
      <c r="ET38">
        <v>33.415</v>
      </c>
      <c r="EU38">
        <v>30.7099</v>
      </c>
      <c r="EV38">
        <v>54.6807</v>
      </c>
      <c r="EW38">
        <v>43.4896</v>
      </c>
      <c r="EX38">
        <v>1</v>
      </c>
      <c r="EY38">
        <v>0.147015</v>
      </c>
      <c r="EZ38">
        <v>-6.66667</v>
      </c>
      <c r="FA38">
        <v>20.1253</v>
      </c>
      <c r="FB38">
        <v>5.23541</v>
      </c>
      <c r="FC38">
        <v>11.992</v>
      </c>
      <c r="FD38">
        <v>4.9573</v>
      </c>
      <c r="FE38">
        <v>3.30395</v>
      </c>
      <c r="FF38">
        <v>9999</v>
      </c>
      <c r="FG38">
        <v>9999</v>
      </c>
      <c r="FH38">
        <v>9999</v>
      </c>
      <c r="FI38">
        <v>999.9</v>
      </c>
      <c r="FJ38">
        <v>1.86863</v>
      </c>
      <c r="FK38">
        <v>1.86445</v>
      </c>
      <c r="FL38">
        <v>1.87194</v>
      </c>
      <c r="FM38">
        <v>1.86292</v>
      </c>
      <c r="FN38">
        <v>1.86232</v>
      </c>
      <c r="FO38">
        <v>1.86868</v>
      </c>
      <c r="FP38">
        <v>1.85883</v>
      </c>
      <c r="FQ38">
        <v>1.86516</v>
      </c>
      <c r="FR38">
        <v>5</v>
      </c>
      <c r="FS38">
        <v>0</v>
      </c>
      <c r="FT38">
        <v>0</v>
      </c>
      <c r="FU38">
        <v>0</v>
      </c>
      <c r="FV38" t="s">
        <v>358</v>
      </c>
      <c r="FW38" t="s">
        <v>359</v>
      </c>
      <c r="FX38" t="s">
        <v>360</v>
      </c>
      <c r="FY38" t="s">
        <v>360</v>
      </c>
      <c r="FZ38" t="s">
        <v>360</v>
      </c>
      <c r="GA38" t="s">
        <v>360</v>
      </c>
      <c r="GB38">
        <v>0</v>
      </c>
      <c r="GC38">
        <v>100</v>
      </c>
      <c r="GD38">
        <v>100</v>
      </c>
      <c r="GE38">
        <v>0.394</v>
      </c>
      <c r="GF38">
        <v>0.3878</v>
      </c>
      <c r="GG38">
        <v>0.194837266885601</v>
      </c>
      <c r="GH38">
        <v>0.000627187234394091</v>
      </c>
      <c r="GI38">
        <v>-4.01537248521887e-07</v>
      </c>
      <c r="GJ38">
        <v>9.27123944784829e-11</v>
      </c>
      <c r="GK38">
        <v>0.387814043947855</v>
      </c>
      <c r="GL38">
        <v>0</v>
      </c>
      <c r="GM38">
        <v>0</v>
      </c>
      <c r="GN38">
        <v>0</v>
      </c>
      <c r="GO38">
        <v>1</v>
      </c>
      <c r="GP38">
        <v>1476</v>
      </c>
      <c r="GQ38">
        <v>2</v>
      </c>
      <c r="GR38">
        <v>27</v>
      </c>
      <c r="GS38">
        <v>2870.8</v>
      </c>
      <c r="GT38">
        <v>2870.7</v>
      </c>
      <c r="GU38">
        <v>1.05957</v>
      </c>
      <c r="GV38">
        <v>2.41333</v>
      </c>
      <c r="GW38">
        <v>1.44775</v>
      </c>
      <c r="GX38">
        <v>2.2998</v>
      </c>
      <c r="GY38">
        <v>1.44409</v>
      </c>
      <c r="GZ38">
        <v>2.27417</v>
      </c>
      <c r="HA38">
        <v>40.2982</v>
      </c>
      <c r="HB38">
        <v>24.1313</v>
      </c>
      <c r="HC38">
        <v>18</v>
      </c>
      <c r="HD38">
        <v>414.877</v>
      </c>
      <c r="HE38">
        <v>458.135</v>
      </c>
      <c r="HF38">
        <v>43.262</v>
      </c>
      <c r="HG38">
        <v>29.2739</v>
      </c>
      <c r="HH38">
        <v>30</v>
      </c>
      <c r="HI38">
        <v>29.2002</v>
      </c>
      <c r="HJ38">
        <v>29.1807</v>
      </c>
      <c r="HK38">
        <v>21.2472</v>
      </c>
      <c r="HL38">
        <v>0</v>
      </c>
      <c r="HM38">
        <v>100</v>
      </c>
      <c r="HN38">
        <v>146.957</v>
      </c>
      <c r="HO38">
        <v>419.819</v>
      </c>
      <c r="HP38">
        <v>39.0868</v>
      </c>
      <c r="HQ38">
        <v>96.51</v>
      </c>
      <c r="HR38">
        <v>99.7412</v>
      </c>
    </row>
    <row r="39" spans="1:226">
      <c r="A39">
        <v>23</v>
      </c>
      <c r="B39">
        <v>1678483886.5</v>
      </c>
      <c r="C39">
        <v>321</v>
      </c>
      <c r="D39" t="s">
        <v>405</v>
      </c>
      <c r="E39" t="s">
        <v>406</v>
      </c>
      <c r="F39">
        <v>5</v>
      </c>
      <c r="G39" t="s">
        <v>353</v>
      </c>
      <c r="H39" t="s">
        <v>354</v>
      </c>
      <c r="I39">
        <v>1678483883.7</v>
      </c>
      <c r="J39">
        <f>(K39)/1000</f>
        <v>0</v>
      </c>
      <c r="K39">
        <f>IF(BF39, AN39, AH39)</f>
        <v>0</v>
      </c>
      <c r="L39">
        <f>IF(BF39, AI39, AG39)</f>
        <v>0</v>
      </c>
      <c r="M39">
        <f>BH39 - IF(AU39&gt;1, L39*BB39*100.0/(AW39*BV39), 0)</f>
        <v>0</v>
      </c>
      <c r="N39">
        <f>((T39-J39/2)*M39-L39)/(T39+J39/2)</f>
        <v>0</v>
      </c>
      <c r="O39">
        <f>N39*(BO39+BP39)/1000.0</f>
        <v>0</v>
      </c>
      <c r="P39">
        <f>(BH39 - IF(AU39&gt;1, L39*BB39*100.0/(AW39*BV39), 0))*(BO39+BP39)/1000.0</f>
        <v>0</v>
      </c>
      <c r="Q39">
        <f>2.0/((1/S39-1/R39)+SIGN(S39)*SQRT((1/S39-1/R39)*(1/S39-1/R39) + 4*BC39/((BC39+1)*(BC39+1))*(2*1/S39*1/R39-1/R39*1/R39)))</f>
        <v>0</v>
      </c>
      <c r="R39">
        <f>IF(LEFT(BD39,1)&lt;&gt;"0",IF(LEFT(BD39,1)="1",3.0,BE39),$D$5+$E$5*(BV39*BO39/($K$5*1000))+$F$5*(BV39*BO39/($K$5*1000))*MAX(MIN(BB39,$J$5),$I$5)*MAX(MIN(BB39,$J$5),$I$5)+$G$5*MAX(MIN(BB39,$J$5),$I$5)*(BV39*BO39/($K$5*1000))+$H$5*(BV39*BO39/($K$5*1000))*(BV39*BO39/($K$5*1000)))</f>
        <v>0</v>
      </c>
      <c r="S39">
        <f>J39*(1000-(1000*0.61365*exp(17.502*W39/(240.97+W39))/(BO39+BP39)+BJ39)/2)/(1000*0.61365*exp(17.502*W39/(240.97+W39))/(BO39+BP39)-BJ39)</f>
        <v>0</v>
      </c>
      <c r="T39">
        <f>1/((BC39+1)/(Q39/1.6)+1/(R39/1.37)) + BC39/((BC39+1)/(Q39/1.6) + BC39/(R39/1.37))</f>
        <v>0</v>
      </c>
      <c r="U39">
        <f>(AX39*BA39)</f>
        <v>0</v>
      </c>
      <c r="V39">
        <f>(BQ39+(U39+2*0.95*5.67E-8*(((BQ39+$B$7)+273)^4-(BQ39+273)^4)-44100*J39)/(1.84*29.3*R39+8*0.95*5.67E-8*(BQ39+273)^3))</f>
        <v>0</v>
      </c>
      <c r="W39">
        <f>($C$7*BR39+$D$7*BS39+$E$7*V39)</f>
        <v>0</v>
      </c>
      <c r="X39">
        <f>0.61365*exp(17.502*W39/(240.97+W39))</f>
        <v>0</v>
      </c>
      <c r="Y39">
        <f>(Z39/AA39*100)</f>
        <v>0</v>
      </c>
      <c r="Z39">
        <f>BJ39*(BO39+BP39)/1000</f>
        <v>0</v>
      </c>
      <c r="AA39">
        <f>0.61365*exp(17.502*BQ39/(240.97+BQ39))</f>
        <v>0</v>
      </c>
      <c r="AB39">
        <f>(X39-BJ39*(BO39+BP39)/1000)</f>
        <v>0</v>
      </c>
      <c r="AC39">
        <f>(-J39*44100)</f>
        <v>0</v>
      </c>
      <c r="AD39">
        <f>2*29.3*R39*0.92*(BQ39-W39)</f>
        <v>0</v>
      </c>
      <c r="AE39">
        <f>2*0.95*5.67E-8*(((BQ39+$B$7)+273)^4-(W39+273)^4)</f>
        <v>0</v>
      </c>
      <c r="AF39">
        <f>U39+AE39+AC39+AD39</f>
        <v>0</v>
      </c>
      <c r="AG39">
        <f>BN39*AU39*(BI39-BH39*(1000-AU39*BK39)/(1000-AU39*BJ39))/(100*BB39)</f>
        <v>0</v>
      </c>
      <c r="AH39">
        <f>1000*BN39*AU39*(BJ39-BK39)/(100*BB39*(1000-AU39*BJ39))</f>
        <v>0</v>
      </c>
      <c r="AI39">
        <f>(AJ39 - AK39 - BO39*1E3/(8.314*(BQ39+273.15)) * AM39/BN39 * AL39) * BN39/(100*BB39) * (1000 - BK39)/1000</f>
        <v>0</v>
      </c>
      <c r="AJ39">
        <v>433.087431133056</v>
      </c>
      <c r="AK39">
        <v>434.130757575757</v>
      </c>
      <c r="AL39">
        <v>0.0356705123299043</v>
      </c>
      <c r="AM39">
        <v>67.0996269493433</v>
      </c>
      <c r="AN39">
        <f>(AP39 - AO39 + BO39*1E3/(8.314*(BQ39+273.15)) * AR39/BN39 * AQ39) * BN39/(100*BB39) * 1000/(1000 - AP39)</f>
        <v>0</v>
      </c>
      <c r="AO39">
        <v>30.6228636745656</v>
      </c>
      <c r="AP39">
        <v>31.2913606060606</v>
      </c>
      <c r="AQ39">
        <v>1.99401633598341e-05</v>
      </c>
      <c r="AR39">
        <v>115.199567111425</v>
      </c>
      <c r="AS39">
        <v>12</v>
      </c>
      <c r="AT39">
        <v>2</v>
      </c>
      <c r="AU39">
        <f>IF(AS39*$H$13&gt;=AW39,1.0,(AW39/(AW39-AS39*$H$13)))</f>
        <v>0</v>
      </c>
      <c r="AV39">
        <f>(AU39-1)*100</f>
        <v>0</v>
      </c>
      <c r="AW39">
        <f>MAX(0,($B$13+$C$13*BV39)/(1+$D$13*BV39)*BO39/(BQ39+273)*$E$13)</f>
        <v>0</v>
      </c>
      <c r="AX39">
        <f>$B$11*BW39+$C$11*BX39+$F$11*CI39*(1-CL39)</f>
        <v>0</v>
      </c>
      <c r="AY39">
        <f>AX39*AZ39</f>
        <v>0</v>
      </c>
      <c r="AZ39">
        <f>($B$11*$D$9+$C$11*$D$9+$F$11*((CV39+CN39)/MAX(CV39+CN39+CW39, 0.1)*$I$9+CW39/MAX(CV39+CN39+CW39, 0.1)*$J$9))/($B$11+$C$11+$F$11)</f>
        <v>0</v>
      </c>
      <c r="BA39">
        <f>($B$11*$K$9+$C$11*$K$9+$F$11*((CV39+CN39)/MAX(CV39+CN39+CW39, 0.1)*$P$9+CW39/MAX(CV39+CN39+CW39, 0.1)*$Q$9))/($B$11+$C$11+$F$11)</f>
        <v>0</v>
      </c>
      <c r="BB39">
        <v>2.18</v>
      </c>
      <c r="BC39">
        <v>0.5</v>
      </c>
      <c r="BD39" t="s">
        <v>355</v>
      </c>
      <c r="BE39">
        <v>2</v>
      </c>
      <c r="BF39" t="b">
        <v>0</v>
      </c>
      <c r="BG39">
        <v>1678483883.7</v>
      </c>
      <c r="BH39">
        <v>420.4832</v>
      </c>
      <c r="BI39">
        <v>419.8194</v>
      </c>
      <c r="BJ39">
        <v>31.29181</v>
      </c>
      <c r="BK39">
        <v>30.62292</v>
      </c>
      <c r="BL39">
        <v>420.089</v>
      </c>
      <c r="BM39">
        <v>30.904</v>
      </c>
      <c r="BN39">
        <v>500.3558</v>
      </c>
      <c r="BO39">
        <v>90.027</v>
      </c>
      <c r="BP39">
        <v>0.09989919</v>
      </c>
      <c r="BQ39">
        <v>34.47426</v>
      </c>
      <c r="BR39">
        <v>34.18243</v>
      </c>
      <c r="BS39">
        <v>999.9</v>
      </c>
      <c r="BT39">
        <v>0</v>
      </c>
      <c r="BU39">
        <v>0</v>
      </c>
      <c r="BV39">
        <v>9999.735</v>
      </c>
      <c r="BW39">
        <v>0</v>
      </c>
      <c r="BX39">
        <v>0.2296616</v>
      </c>
      <c r="BY39">
        <v>0.6637909</v>
      </c>
      <c r="BZ39">
        <v>434.0662</v>
      </c>
      <c r="CA39">
        <v>433.0816</v>
      </c>
      <c r="CB39">
        <v>0.6689003</v>
      </c>
      <c r="CC39">
        <v>419.8194</v>
      </c>
      <c r="CD39">
        <v>30.62292</v>
      </c>
      <c r="CE39">
        <v>2.817107</v>
      </c>
      <c r="CF39">
        <v>2.756889</v>
      </c>
      <c r="CG39">
        <v>22.98467</v>
      </c>
      <c r="CH39">
        <v>22.62821</v>
      </c>
      <c r="CI39">
        <v>0</v>
      </c>
      <c r="CJ39">
        <v>0</v>
      </c>
      <c r="CK39">
        <v>0</v>
      </c>
      <c r="CL39">
        <v>0</v>
      </c>
      <c r="CM39">
        <v>0.14</v>
      </c>
      <c r="CN39">
        <v>0</v>
      </c>
      <c r="CO39">
        <v>-12.84</v>
      </c>
      <c r="CP39">
        <v>-2.98</v>
      </c>
      <c r="CQ39">
        <v>37.562</v>
      </c>
      <c r="CR39">
        <v>42.5</v>
      </c>
      <c r="CS39">
        <v>40.125</v>
      </c>
      <c r="CT39">
        <v>41.375</v>
      </c>
      <c r="CU39">
        <v>38.8435</v>
      </c>
      <c r="CV39">
        <v>0</v>
      </c>
      <c r="CW39">
        <v>0</v>
      </c>
      <c r="CX39">
        <v>0</v>
      </c>
      <c r="CY39">
        <v>1678483895.7</v>
      </c>
      <c r="CZ39">
        <v>0</v>
      </c>
      <c r="DA39">
        <v>0</v>
      </c>
      <c r="DB39" t="s">
        <v>356</v>
      </c>
      <c r="DC39">
        <v>1678311632</v>
      </c>
      <c r="DD39">
        <v>1678311637</v>
      </c>
      <c r="DE39">
        <v>0</v>
      </c>
      <c r="DF39">
        <v>0.412</v>
      </c>
      <c r="DG39">
        <v>0.049</v>
      </c>
      <c r="DH39">
        <v>0.78</v>
      </c>
      <c r="DI39">
        <v>0.502</v>
      </c>
      <c r="DJ39">
        <v>420</v>
      </c>
      <c r="DK39">
        <v>30</v>
      </c>
      <c r="DL39">
        <v>0.45</v>
      </c>
      <c r="DM39">
        <v>0.21</v>
      </c>
      <c r="DN39">
        <v>0.643694325</v>
      </c>
      <c r="DO39">
        <v>0.102409474671668</v>
      </c>
      <c r="DP39">
        <v>0.0512321846822813</v>
      </c>
      <c r="DQ39">
        <v>0</v>
      </c>
      <c r="DR39">
        <v>0.65911455</v>
      </c>
      <c r="DS39">
        <v>0.0596491181988727</v>
      </c>
      <c r="DT39">
        <v>0.00595381397488198</v>
      </c>
      <c r="DU39">
        <v>1</v>
      </c>
      <c r="DV39">
        <v>1</v>
      </c>
      <c r="DW39">
        <v>2</v>
      </c>
      <c r="DX39" t="s">
        <v>369</v>
      </c>
      <c r="DY39">
        <v>2.84446</v>
      </c>
      <c r="DZ39">
        <v>2.71024</v>
      </c>
      <c r="EA39">
        <v>0.0905767</v>
      </c>
      <c r="EB39">
        <v>0.0904556</v>
      </c>
      <c r="EC39">
        <v>0.122357</v>
      </c>
      <c r="ED39">
        <v>0.120102</v>
      </c>
      <c r="EE39">
        <v>25613.1</v>
      </c>
      <c r="EF39">
        <v>22205.4</v>
      </c>
      <c r="EG39">
        <v>25209.5</v>
      </c>
      <c r="EH39">
        <v>23782.3</v>
      </c>
      <c r="EI39">
        <v>37784.4</v>
      </c>
      <c r="EJ39">
        <v>34635</v>
      </c>
      <c r="EK39">
        <v>45614.8</v>
      </c>
      <c r="EL39">
        <v>42425.1</v>
      </c>
      <c r="EM39">
        <v>1.73983</v>
      </c>
      <c r="EN39">
        <v>1.83428</v>
      </c>
      <c r="EO39">
        <v>0.277497</v>
      </c>
      <c r="EP39">
        <v>0</v>
      </c>
      <c r="EQ39">
        <v>29.7547</v>
      </c>
      <c r="ER39">
        <v>999.9</v>
      </c>
      <c r="ES39">
        <v>53.467</v>
      </c>
      <c r="ET39">
        <v>33.425</v>
      </c>
      <c r="EU39">
        <v>30.7288</v>
      </c>
      <c r="EV39">
        <v>53.7607</v>
      </c>
      <c r="EW39">
        <v>43.8982</v>
      </c>
      <c r="EX39">
        <v>1</v>
      </c>
      <c r="EY39">
        <v>0.146972</v>
      </c>
      <c r="EZ39">
        <v>-6.66667</v>
      </c>
      <c r="FA39">
        <v>20.1254</v>
      </c>
      <c r="FB39">
        <v>5.23556</v>
      </c>
      <c r="FC39">
        <v>11.992</v>
      </c>
      <c r="FD39">
        <v>4.95735</v>
      </c>
      <c r="FE39">
        <v>3.304</v>
      </c>
      <c r="FF39">
        <v>9999</v>
      </c>
      <c r="FG39">
        <v>9999</v>
      </c>
      <c r="FH39">
        <v>9999</v>
      </c>
      <c r="FI39">
        <v>999.9</v>
      </c>
      <c r="FJ39">
        <v>1.86864</v>
      </c>
      <c r="FK39">
        <v>1.86446</v>
      </c>
      <c r="FL39">
        <v>1.87194</v>
      </c>
      <c r="FM39">
        <v>1.86292</v>
      </c>
      <c r="FN39">
        <v>1.86233</v>
      </c>
      <c r="FO39">
        <v>1.86871</v>
      </c>
      <c r="FP39">
        <v>1.85883</v>
      </c>
      <c r="FQ39">
        <v>1.86514</v>
      </c>
      <c r="FR39">
        <v>5</v>
      </c>
      <c r="FS39">
        <v>0</v>
      </c>
      <c r="FT39">
        <v>0</v>
      </c>
      <c r="FU39">
        <v>0</v>
      </c>
      <c r="FV39" t="s">
        <v>358</v>
      </c>
      <c r="FW39" t="s">
        <v>359</v>
      </c>
      <c r="FX39" t="s">
        <v>360</v>
      </c>
      <c r="FY39" t="s">
        <v>360</v>
      </c>
      <c r="FZ39" t="s">
        <v>360</v>
      </c>
      <c r="GA39" t="s">
        <v>360</v>
      </c>
      <c r="GB39">
        <v>0</v>
      </c>
      <c r="GC39">
        <v>100</v>
      </c>
      <c r="GD39">
        <v>100</v>
      </c>
      <c r="GE39">
        <v>0.394</v>
      </c>
      <c r="GF39">
        <v>0.3878</v>
      </c>
      <c r="GG39">
        <v>0.194837266885601</v>
      </c>
      <c r="GH39">
        <v>0.000627187234394091</v>
      </c>
      <c r="GI39">
        <v>-4.01537248521887e-07</v>
      </c>
      <c r="GJ39">
        <v>9.27123944784829e-11</v>
      </c>
      <c r="GK39">
        <v>0.387814043947855</v>
      </c>
      <c r="GL39">
        <v>0</v>
      </c>
      <c r="GM39">
        <v>0</v>
      </c>
      <c r="GN39">
        <v>0</v>
      </c>
      <c r="GO39">
        <v>1</v>
      </c>
      <c r="GP39">
        <v>1476</v>
      </c>
      <c r="GQ39">
        <v>2</v>
      </c>
      <c r="GR39">
        <v>27</v>
      </c>
      <c r="GS39">
        <v>2870.9</v>
      </c>
      <c r="GT39">
        <v>2870.8</v>
      </c>
      <c r="GU39">
        <v>1.05957</v>
      </c>
      <c r="GV39">
        <v>2.3877</v>
      </c>
      <c r="GW39">
        <v>1.44775</v>
      </c>
      <c r="GX39">
        <v>2.2998</v>
      </c>
      <c r="GY39">
        <v>1.44409</v>
      </c>
      <c r="GZ39">
        <v>2.45972</v>
      </c>
      <c r="HA39">
        <v>40.2728</v>
      </c>
      <c r="HB39">
        <v>24.14</v>
      </c>
      <c r="HC39">
        <v>18</v>
      </c>
      <c r="HD39">
        <v>414.954</v>
      </c>
      <c r="HE39">
        <v>458.015</v>
      </c>
      <c r="HF39">
        <v>43.3974</v>
      </c>
      <c r="HG39">
        <v>29.2754</v>
      </c>
      <c r="HH39">
        <v>29.9999</v>
      </c>
      <c r="HI39">
        <v>29.1971</v>
      </c>
      <c r="HJ39">
        <v>29.1776</v>
      </c>
      <c r="HK39">
        <v>21.2494</v>
      </c>
      <c r="HL39">
        <v>0</v>
      </c>
      <c r="HM39">
        <v>100</v>
      </c>
      <c r="HN39">
        <v>147.614</v>
      </c>
      <c r="HO39">
        <v>419.819</v>
      </c>
      <c r="HP39">
        <v>39.0868</v>
      </c>
      <c r="HQ39">
        <v>96.5111</v>
      </c>
      <c r="HR39">
        <v>99.7434</v>
      </c>
    </row>
    <row r="40" spans="1:226">
      <c r="A40">
        <v>24</v>
      </c>
      <c r="B40">
        <v>1678483891.5</v>
      </c>
      <c r="C40">
        <v>326</v>
      </c>
      <c r="D40" t="s">
        <v>407</v>
      </c>
      <c r="E40" t="s">
        <v>408</v>
      </c>
      <c r="F40">
        <v>5</v>
      </c>
      <c r="G40" t="s">
        <v>353</v>
      </c>
      <c r="H40" t="s">
        <v>354</v>
      </c>
      <c r="I40">
        <v>1678483889</v>
      </c>
      <c r="J40">
        <f>(K40)/1000</f>
        <v>0</v>
      </c>
      <c r="K40">
        <f>IF(BF40, AN40, AH40)</f>
        <v>0</v>
      </c>
      <c r="L40">
        <f>IF(BF40, AI40, AG40)</f>
        <v>0</v>
      </c>
      <c r="M40">
        <f>BH40 - IF(AU40&gt;1, L40*BB40*100.0/(AW40*BV40), 0)</f>
        <v>0</v>
      </c>
      <c r="N40">
        <f>((T40-J40/2)*M40-L40)/(T40+J40/2)</f>
        <v>0</v>
      </c>
      <c r="O40">
        <f>N40*(BO40+BP40)/1000.0</f>
        <v>0</v>
      </c>
      <c r="P40">
        <f>(BH40 - IF(AU40&gt;1, L40*BB40*100.0/(AW40*BV40), 0))*(BO40+BP40)/1000.0</f>
        <v>0</v>
      </c>
      <c r="Q40">
        <f>2.0/((1/S40-1/R40)+SIGN(S40)*SQRT((1/S40-1/R40)*(1/S40-1/R40) + 4*BC40/((BC40+1)*(BC40+1))*(2*1/S40*1/R40-1/R40*1/R40)))</f>
        <v>0</v>
      </c>
      <c r="R40">
        <f>IF(LEFT(BD40,1)&lt;&gt;"0",IF(LEFT(BD40,1)="1",3.0,BE40),$D$5+$E$5*(BV40*BO40/($K$5*1000))+$F$5*(BV40*BO40/($K$5*1000))*MAX(MIN(BB40,$J$5),$I$5)*MAX(MIN(BB40,$J$5),$I$5)+$G$5*MAX(MIN(BB40,$J$5),$I$5)*(BV40*BO40/($K$5*1000))+$H$5*(BV40*BO40/($K$5*1000))*(BV40*BO40/($K$5*1000)))</f>
        <v>0</v>
      </c>
      <c r="S40">
        <f>J40*(1000-(1000*0.61365*exp(17.502*W40/(240.97+W40))/(BO40+BP40)+BJ40)/2)/(1000*0.61365*exp(17.502*W40/(240.97+W40))/(BO40+BP40)-BJ40)</f>
        <v>0</v>
      </c>
      <c r="T40">
        <f>1/((BC40+1)/(Q40/1.6)+1/(R40/1.37)) + BC40/((BC40+1)/(Q40/1.6) + BC40/(R40/1.37))</f>
        <v>0</v>
      </c>
      <c r="U40">
        <f>(AX40*BA40)</f>
        <v>0</v>
      </c>
      <c r="V40">
        <f>(BQ40+(U40+2*0.95*5.67E-8*(((BQ40+$B$7)+273)^4-(BQ40+273)^4)-44100*J40)/(1.84*29.3*R40+8*0.95*5.67E-8*(BQ40+273)^3))</f>
        <v>0</v>
      </c>
      <c r="W40">
        <f>($C$7*BR40+$D$7*BS40+$E$7*V40)</f>
        <v>0</v>
      </c>
      <c r="X40">
        <f>0.61365*exp(17.502*W40/(240.97+W40))</f>
        <v>0</v>
      </c>
      <c r="Y40">
        <f>(Z40/AA40*100)</f>
        <v>0</v>
      </c>
      <c r="Z40">
        <f>BJ40*(BO40+BP40)/1000</f>
        <v>0</v>
      </c>
      <c r="AA40">
        <f>0.61365*exp(17.502*BQ40/(240.97+BQ40))</f>
        <v>0</v>
      </c>
      <c r="AB40">
        <f>(X40-BJ40*(BO40+BP40)/1000)</f>
        <v>0</v>
      </c>
      <c r="AC40">
        <f>(-J40*44100)</f>
        <v>0</v>
      </c>
      <c r="AD40">
        <f>2*29.3*R40*0.92*(BQ40-W40)</f>
        <v>0</v>
      </c>
      <c r="AE40">
        <f>2*0.95*5.67E-8*(((BQ40+$B$7)+273)^4-(W40+273)^4)</f>
        <v>0</v>
      </c>
      <c r="AF40">
        <f>U40+AE40+AC40+AD40</f>
        <v>0</v>
      </c>
      <c r="AG40">
        <f>BN40*AU40*(BI40-BH40*(1000-AU40*BK40)/(1000-AU40*BJ40))/(100*BB40)</f>
        <v>0</v>
      </c>
      <c r="AH40">
        <f>1000*BN40*AU40*(BJ40-BK40)/(100*BB40*(1000-AU40*BJ40))</f>
        <v>0</v>
      </c>
      <c r="AI40">
        <f>(AJ40 - AK40 - BO40*1E3/(8.314*(BQ40+273.15)) * AM40/BN40 * AL40) * BN40/(100*BB40) * (1000 - BK40)/1000</f>
        <v>0</v>
      </c>
      <c r="AJ40">
        <v>433.093658465992</v>
      </c>
      <c r="AK40">
        <v>434.149581818182</v>
      </c>
      <c r="AL40">
        <v>0.00103799797295274</v>
      </c>
      <c r="AM40">
        <v>67.0996269493433</v>
      </c>
      <c r="AN40">
        <f>(AP40 - AO40 + BO40*1E3/(8.314*(BQ40+273.15)) * AR40/BN40 * AQ40) * BN40/(100*BB40) * 1000/(1000 - AP40)</f>
        <v>0</v>
      </c>
      <c r="AO40">
        <v>30.6198644107641</v>
      </c>
      <c r="AP40">
        <v>31.2934272727273</v>
      </c>
      <c r="AQ40">
        <v>6.42904173929504e-06</v>
      </c>
      <c r="AR40">
        <v>115.199567111425</v>
      </c>
      <c r="AS40">
        <v>12</v>
      </c>
      <c r="AT40">
        <v>2</v>
      </c>
      <c r="AU40">
        <f>IF(AS40*$H$13&gt;=AW40,1.0,(AW40/(AW40-AS40*$H$13)))</f>
        <v>0</v>
      </c>
      <c r="AV40">
        <f>(AU40-1)*100</f>
        <v>0</v>
      </c>
      <c r="AW40">
        <f>MAX(0,($B$13+$C$13*BV40)/(1+$D$13*BV40)*BO40/(BQ40+273)*$E$13)</f>
        <v>0</v>
      </c>
      <c r="AX40">
        <f>$B$11*BW40+$C$11*BX40+$F$11*CI40*(1-CL40)</f>
        <v>0</v>
      </c>
      <c r="AY40">
        <f>AX40*AZ40</f>
        <v>0</v>
      </c>
      <c r="AZ40">
        <f>($B$11*$D$9+$C$11*$D$9+$F$11*((CV40+CN40)/MAX(CV40+CN40+CW40, 0.1)*$I$9+CW40/MAX(CV40+CN40+CW40, 0.1)*$J$9))/($B$11+$C$11+$F$11)</f>
        <v>0</v>
      </c>
      <c r="BA40">
        <f>($B$11*$K$9+$C$11*$K$9+$F$11*((CV40+CN40)/MAX(CV40+CN40+CW40, 0.1)*$P$9+CW40/MAX(CV40+CN40+CW40, 0.1)*$Q$9))/($B$11+$C$11+$F$11)</f>
        <v>0</v>
      </c>
      <c r="BB40">
        <v>2.18</v>
      </c>
      <c r="BC40">
        <v>0.5</v>
      </c>
      <c r="BD40" t="s">
        <v>355</v>
      </c>
      <c r="BE40">
        <v>2</v>
      </c>
      <c r="BF40" t="b">
        <v>0</v>
      </c>
      <c r="BG40">
        <v>1678483889</v>
      </c>
      <c r="BH40">
        <v>420.562222222222</v>
      </c>
      <c r="BI40">
        <v>419.830777777778</v>
      </c>
      <c r="BJ40">
        <v>31.2932111111111</v>
      </c>
      <c r="BK40">
        <v>30.6196777777778</v>
      </c>
      <c r="BL40">
        <v>420.167777777778</v>
      </c>
      <c r="BM40">
        <v>30.9054111111111</v>
      </c>
      <c r="BN40">
        <v>500.378111111111</v>
      </c>
      <c r="BO40">
        <v>90.0278333333333</v>
      </c>
      <c r="BP40">
        <v>0.1000927</v>
      </c>
      <c r="BQ40">
        <v>34.6328</v>
      </c>
      <c r="BR40">
        <v>34.3286111111111</v>
      </c>
      <c r="BS40">
        <v>999.9</v>
      </c>
      <c r="BT40">
        <v>0</v>
      </c>
      <c r="BU40">
        <v>0</v>
      </c>
      <c r="BV40">
        <v>9992.62777777778</v>
      </c>
      <c r="BW40">
        <v>0</v>
      </c>
      <c r="BX40">
        <v>0.222567</v>
      </c>
      <c r="BY40">
        <v>0.731269111111111</v>
      </c>
      <c r="BZ40">
        <v>434.148111111111</v>
      </c>
      <c r="CA40">
        <v>433.092</v>
      </c>
      <c r="CB40">
        <v>0.673536666666667</v>
      </c>
      <c r="CC40">
        <v>419.830777777778</v>
      </c>
      <c r="CD40">
        <v>30.6196777777778</v>
      </c>
      <c r="CE40">
        <v>2.81726222222222</v>
      </c>
      <c r="CF40">
        <v>2.75662444444444</v>
      </c>
      <c r="CG40">
        <v>22.9855777777778</v>
      </c>
      <c r="CH40">
        <v>22.6266111111111</v>
      </c>
      <c r="CI40">
        <v>0</v>
      </c>
      <c r="CJ40">
        <v>0</v>
      </c>
      <c r="CK40">
        <v>0</v>
      </c>
      <c r="CL40">
        <v>0</v>
      </c>
      <c r="CM40">
        <v>2</v>
      </c>
      <c r="CN40">
        <v>0</v>
      </c>
      <c r="CO40">
        <v>-14.5555555555556</v>
      </c>
      <c r="CP40">
        <v>-3.32222222222222</v>
      </c>
      <c r="CQ40">
        <v>37.562</v>
      </c>
      <c r="CR40">
        <v>42.5</v>
      </c>
      <c r="CS40">
        <v>40.125</v>
      </c>
      <c r="CT40">
        <v>41.375</v>
      </c>
      <c r="CU40">
        <v>38.861</v>
      </c>
      <c r="CV40">
        <v>0</v>
      </c>
      <c r="CW40">
        <v>0</v>
      </c>
      <c r="CX40">
        <v>0</v>
      </c>
      <c r="CY40">
        <v>1678483900.5</v>
      </c>
      <c r="CZ40">
        <v>0</v>
      </c>
      <c r="DA40">
        <v>0</v>
      </c>
      <c r="DB40" t="s">
        <v>356</v>
      </c>
      <c r="DC40">
        <v>1678311632</v>
      </c>
      <c r="DD40">
        <v>1678311637</v>
      </c>
      <c r="DE40">
        <v>0</v>
      </c>
      <c r="DF40">
        <v>0.412</v>
      </c>
      <c r="DG40">
        <v>0.049</v>
      </c>
      <c r="DH40">
        <v>0.78</v>
      </c>
      <c r="DI40">
        <v>0.502</v>
      </c>
      <c r="DJ40">
        <v>420</v>
      </c>
      <c r="DK40">
        <v>30</v>
      </c>
      <c r="DL40">
        <v>0.45</v>
      </c>
      <c r="DM40">
        <v>0.21</v>
      </c>
      <c r="DN40">
        <v>0.6722779</v>
      </c>
      <c r="DO40">
        <v>0.344839249530956</v>
      </c>
      <c r="DP40">
        <v>0.0637147658740892</v>
      </c>
      <c r="DQ40">
        <v>0</v>
      </c>
      <c r="DR40">
        <v>0.664249525</v>
      </c>
      <c r="DS40">
        <v>0.065105527204501</v>
      </c>
      <c r="DT40">
        <v>0.00644037313355173</v>
      </c>
      <c r="DU40">
        <v>1</v>
      </c>
      <c r="DV40">
        <v>1</v>
      </c>
      <c r="DW40">
        <v>2</v>
      </c>
      <c r="DX40" t="s">
        <v>369</v>
      </c>
      <c r="DY40">
        <v>2.84488</v>
      </c>
      <c r="DZ40">
        <v>2.71032</v>
      </c>
      <c r="EA40">
        <v>0.0905799</v>
      </c>
      <c r="EB40">
        <v>0.0904623</v>
      </c>
      <c r="EC40">
        <v>0.122361</v>
      </c>
      <c r="ED40">
        <v>0.120097</v>
      </c>
      <c r="EE40">
        <v>25613</v>
      </c>
      <c r="EF40">
        <v>22205.2</v>
      </c>
      <c r="EG40">
        <v>25209.4</v>
      </c>
      <c r="EH40">
        <v>23782.3</v>
      </c>
      <c r="EI40">
        <v>37784.2</v>
      </c>
      <c r="EJ40">
        <v>34635.2</v>
      </c>
      <c r="EK40">
        <v>45614.8</v>
      </c>
      <c r="EL40">
        <v>42425</v>
      </c>
      <c r="EM40">
        <v>1.74005</v>
      </c>
      <c r="EN40">
        <v>1.83415</v>
      </c>
      <c r="EO40">
        <v>0.28044</v>
      </c>
      <c r="EP40">
        <v>0</v>
      </c>
      <c r="EQ40">
        <v>29.8592</v>
      </c>
      <c r="ER40">
        <v>999.9</v>
      </c>
      <c r="ES40">
        <v>53.443</v>
      </c>
      <c r="ET40">
        <v>33.415</v>
      </c>
      <c r="EU40">
        <v>30.6936</v>
      </c>
      <c r="EV40">
        <v>54.0707</v>
      </c>
      <c r="EW40">
        <v>43.9503</v>
      </c>
      <c r="EX40">
        <v>1</v>
      </c>
      <c r="EY40">
        <v>0.146811</v>
      </c>
      <c r="EZ40">
        <v>-6.66667</v>
      </c>
      <c r="FA40">
        <v>20.1256</v>
      </c>
      <c r="FB40">
        <v>5.23571</v>
      </c>
      <c r="FC40">
        <v>11.992</v>
      </c>
      <c r="FD40">
        <v>4.95735</v>
      </c>
      <c r="FE40">
        <v>3.30398</v>
      </c>
      <c r="FF40">
        <v>9999</v>
      </c>
      <c r="FG40">
        <v>9999</v>
      </c>
      <c r="FH40">
        <v>9999</v>
      </c>
      <c r="FI40">
        <v>999.9</v>
      </c>
      <c r="FJ40">
        <v>1.86863</v>
      </c>
      <c r="FK40">
        <v>1.86447</v>
      </c>
      <c r="FL40">
        <v>1.87194</v>
      </c>
      <c r="FM40">
        <v>1.86292</v>
      </c>
      <c r="FN40">
        <v>1.86231</v>
      </c>
      <c r="FO40">
        <v>1.86871</v>
      </c>
      <c r="FP40">
        <v>1.85883</v>
      </c>
      <c r="FQ40">
        <v>1.86513</v>
      </c>
      <c r="FR40">
        <v>5</v>
      </c>
      <c r="FS40">
        <v>0</v>
      </c>
      <c r="FT40">
        <v>0</v>
      </c>
      <c r="FU40">
        <v>0</v>
      </c>
      <c r="FV40" t="s">
        <v>358</v>
      </c>
      <c r="FW40" t="s">
        <v>359</v>
      </c>
      <c r="FX40" t="s">
        <v>360</v>
      </c>
      <c r="FY40" t="s">
        <v>360</v>
      </c>
      <c r="FZ40" t="s">
        <v>360</v>
      </c>
      <c r="GA40" t="s">
        <v>360</v>
      </c>
      <c r="GB40">
        <v>0</v>
      </c>
      <c r="GC40">
        <v>100</v>
      </c>
      <c r="GD40">
        <v>100</v>
      </c>
      <c r="GE40">
        <v>0.394</v>
      </c>
      <c r="GF40">
        <v>0.3878</v>
      </c>
      <c r="GG40">
        <v>0.194837266885601</v>
      </c>
      <c r="GH40">
        <v>0.000627187234394091</v>
      </c>
      <c r="GI40">
        <v>-4.01537248521887e-07</v>
      </c>
      <c r="GJ40">
        <v>9.27123944784829e-11</v>
      </c>
      <c r="GK40">
        <v>0.387814043947855</v>
      </c>
      <c r="GL40">
        <v>0</v>
      </c>
      <c r="GM40">
        <v>0</v>
      </c>
      <c r="GN40">
        <v>0</v>
      </c>
      <c r="GO40">
        <v>1</v>
      </c>
      <c r="GP40">
        <v>1476</v>
      </c>
      <c r="GQ40">
        <v>2</v>
      </c>
      <c r="GR40">
        <v>27</v>
      </c>
      <c r="GS40">
        <v>2871</v>
      </c>
      <c r="GT40">
        <v>2870.9</v>
      </c>
      <c r="GU40">
        <v>1.05957</v>
      </c>
      <c r="GV40">
        <v>2.41089</v>
      </c>
      <c r="GW40">
        <v>1.44775</v>
      </c>
      <c r="GX40">
        <v>2.2998</v>
      </c>
      <c r="GY40">
        <v>1.44409</v>
      </c>
      <c r="GZ40">
        <v>2.25586</v>
      </c>
      <c r="HA40">
        <v>40.2728</v>
      </c>
      <c r="HB40">
        <v>24.1225</v>
      </c>
      <c r="HC40">
        <v>18</v>
      </c>
      <c r="HD40">
        <v>415.06</v>
      </c>
      <c r="HE40">
        <v>457.912</v>
      </c>
      <c r="HF40">
        <v>43.5316</v>
      </c>
      <c r="HG40">
        <v>29.2764</v>
      </c>
      <c r="HH40">
        <v>29.9999</v>
      </c>
      <c r="HI40">
        <v>29.194</v>
      </c>
      <c r="HJ40">
        <v>29.1744</v>
      </c>
      <c r="HK40">
        <v>21.2485</v>
      </c>
      <c r="HL40">
        <v>0</v>
      </c>
      <c r="HM40">
        <v>100</v>
      </c>
      <c r="HN40">
        <v>148.166</v>
      </c>
      <c r="HO40">
        <v>419.819</v>
      </c>
      <c r="HP40">
        <v>39.0868</v>
      </c>
      <c r="HQ40">
        <v>96.511</v>
      </c>
      <c r="HR40">
        <v>99.7432</v>
      </c>
    </row>
    <row r="41" spans="1:226">
      <c r="A41">
        <v>25</v>
      </c>
      <c r="B41">
        <v>1678485429.6</v>
      </c>
      <c r="C41">
        <v>1864.09999990463</v>
      </c>
      <c r="D41" t="s">
        <v>409</v>
      </c>
      <c r="E41" t="s">
        <v>410</v>
      </c>
      <c r="F41">
        <v>5</v>
      </c>
      <c r="G41" t="s">
        <v>411</v>
      </c>
      <c r="H41" t="s">
        <v>354</v>
      </c>
      <c r="I41">
        <v>1678485426.85</v>
      </c>
      <c r="J41">
        <f>(K41)/1000</f>
        <v>0</v>
      </c>
      <c r="K41">
        <f>IF(BF41, AN41, AH41)</f>
        <v>0</v>
      </c>
      <c r="L41">
        <f>IF(BF41, AI41, AG41)</f>
        <v>0</v>
      </c>
      <c r="M41">
        <f>BH41 - IF(AU41&gt;1, L41*BB41*100.0/(AW41*BV41), 0)</f>
        <v>0</v>
      </c>
      <c r="N41">
        <f>((T41-J41/2)*M41-L41)/(T41+J41/2)</f>
        <v>0</v>
      </c>
      <c r="O41">
        <f>N41*(BO41+BP41)/1000.0</f>
        <v>0</v>
      </c>
      <c r="P41">
        <f>(BH41 - IF(AU41&gt;1, L41*BB41*100.0/(AW41*BV41), 0))*(BO41+BP41)/1000.0</f>
        <v>0</v>
      </c>
      <c r="Q41">
        <f>2.0/((1/S41-1/R41)+SIGN(S41)*SQRT((1/S41-1/R41)*(1/S41-1/R41) + 4*BC41/((BC41+1)*(BC41+1))*(2*1/S41*1/R41-1/R41*1/R41)))</f>
        <v>0</v>
      </c>
      <c r="R41">
        <f>IF(LEFT(BD41,1)&lt;&gt;"0",IF(LEFT(BD41,1)="1",3.0,BE41),$D$5+$E$5*(BV41*BO41/($K$5*1000))+$F$5*(BV41*BO41/($K$5*1000))*MAX(MIN(BB41,$J$5),$I$5)*MAX(MIN(BB41,$J$5),$I$5)+$G$5*MAX(MIN(BB41,$J$5),$I$5)*(BV41*BO41/($K$5*1000))+$H$5*(BV41*BO41/($K$5*1000))*(BV41*BO41/($K$5*1000)))</f>
        <v>0</v>
      </c>
      <c r="S41">
        <f>J41*(1000-(1000*0.61365*exp(17.502*W41/(240.97+W41))/(BO41+BP41)+BJ41)/2)/(1000*0.61365*exp(17.502*W41/(240.97+W41))/(BO41+BP41)-BJ41)</f>
        <v>0</v>
      </c>
      <c r="T41">
        <f>1/((BC41+1)/(Q41/1.6)+1/(R41/1.37)) + BC41/((BC41+1)/(Q41/1.6) + BC41/(R41/1.37))</f>
        <v>0</v>
      </c>
      <c r="U41">
        <f>(AX41*BA41)</f>
        <v>0</v>
      </c>
      <c r="V41">
        <f>(BQ41+(U41+2*0.95*5.67E-8*(((BQ41+$B$7)+273)^4-(BQ41+273)^4)-44100*J41)/(1.84*29.3*R41+8*0.95*5.67E-8*(BQ41+273)^3))</f>
        <v>0</v>
      </c>
      <c r="W41">
        <f>($C$7*BR41+$D$7*BS41+$E$7*V41)</f>
        <v>0</v>
      </c>
      <c r="X41">
        <f>0.61365*exp(17.502*W41/(240.97+W41))</f>
        <v>0</v>
      </c>
      <c r="Y41">
        <f>(Z41/AA41*100)</f>
        <v>0</v>
      </c>
      <c r="Z41">
        <f>BJ41*(BO41+BP41)/1000</f>
        <v>0</v>
      </c>
      <c r="AA41">
        <f>0.61365*exp(17.502*BQ41/(240.97+BQ41))</f>
        <v>0</v>
      </c>
      <c r="AB41">
        <f>(X41-BJ41*(BO41+BP41)/1000)</f>
        <v>0</v>
      </c>
      <c r="AC41">
        <f>(-J41*44100)</f>
        <v>0</v>
      </c>
      <c r="AD41">
        <f>2*29.3*R41*0.92*(BQ41-W41)</f>
        <v>0</v>
      </c>
      <c r="AE41">
        <f>2*0.95*5.67E-8*(((BQ41+$B$7)+273)^4-(W41+273)^4)</f>
        <v>0</v>
      </c>
      <c r="AF41">
        <f>U41+AE41+AC41+AD41</f>
        <v>0</v>
      </c>
      <c r="AG41">
        <f>BN41*AU41*(BI41-BH41*(1000-AU41*BK41)/(1000-AU41*BJ41))/(100*BB41)</f>
        <v>0</v>
      </c>
      <c r="AH41">
        <f>1000*BN41*AU41*(BJ41-BK41)/(100*BB41*(1000-AU41*BJ41))</f>
        <v>0</v>
      </c>
      <c r="AI41">
        <f>(AJ41 - AK41 - BO41*1E3/(8.314*(BQ41+273.15)) * AM41/BN41 * AL41) * BN41/(100*BB41) * (1000 - BK41)/1000</f>
        <v>0</v>
      </c>
      <c r="AJ41">
        <v>430.312832911375</v>
      </c>
      <c r="AK41">
        <v>430.574654545454</v>
      </c>
      <c r="AL41">
        <v>0.0976542824851294</v>
      </c>
      <c r="AM41">
        <v>67.164876325789</v>
      </c>
      <c r="AN41">
        <f>(AP41 - AO41 + BO41*1E3/(8.314*(BQ41+273.15)) * AR41/BN41 * AQ41) * BN41/(100*BB41) * 1000/(1000 - AP41)</f>
        <v>0</v>
      </c>
      <c r="AO41">
        <v>24.7313780372945</v>
      </c>
      <c r="AP41">
        <v>24.4104715151515</v>
      </c>
      <c r="AQ41">
        <v>0.0773477033964818</v>
      </c>
      <c r="AR41">
        <v>116.998684453558</v>
      </c>
      <c r="AS41">
        <v>13</v>
      </c>
      <c r="AT41">
        <v>3</v>
      </c>
      <c r="AU41">
        <f>IF(AS41*$H$13&gt;=AW41,1.0,(AW41/(AW41-AS41*$H$13)))</f>
        <v>0</v>
      </c>
      <c r="AV41">
        <f>(AU41-1)*100</f>
        <v>0</v>
      </c>
      <c r="AW41">
        <f>MAX(0,($B$13+$C$13*BV41)/(1+$D$13*BV41)*BO41/(BQ41+273)*$E$13)</f>
        <v>0</v>
      </c>
      <c r="AX41">
        <f>$B$11*BW41+$C$11*BX41+$F$11*CI41*(1-CL41)</f>
        <v>0</v>
      </c>
      <c r="AY41">
        <f>AX41*AZ41</f>
        <v>0</v>
      </c>
      <c r="AZ41">
        <f>($B$11*$D$9+$C$11*$D$9+$F$11*((CV41+CN41)/MAX(CV41+CN41+CW41, 0.1)*$I$9+CW41/MAX(CV41+CN41+CW41, 0.1)*$J$9))/($B$11+$C$11+$F$11)</f>
        <v>0</v>
      </c>
      <c r="BA41">
        <f>($B$11*$K$9+$C$11*$K$9+$F$11*((CV41+CN41)/MAX(CV41+CN41+CW41, 0.1)*$P$9+CW41/MAX(CV41+CN41+CW41, 0.1)*$Q$9))/($B$11+$C$11+$F$11)</f>
        <v>0</v>
      </c>
      <c r="BB41">
        <v>2.18</v>
      </c>
      <c r="BC41">
        <v>0.5</v>
      </c>
      <c r="BD41" t="s">
        <v>355</v>
      </c>
      <c r="BE41">
        <v>2</v>
      </c>
      <c r="BF41" t="b">
        <v>0</v>
      </c>
      <c r="BG41">
        <v>1678485426.85</v>
      </c>
      <c r="BH41">
        <v>419.9313</v>
      </c>
      <c r="BI41">
        <v>419.6711</v>
      </c>
      <c r="BJ41">
        <v>24.24122</v>
      </c>
      <c r="BK41">
        <v>24.72519</v>
      </c>
      <c r="BL41">
        <v>419.1564</v>
      </c>
      <c r="BM41">
        <v>23.84356</v>
      </c>
      <c r="BN41">
        <v>500.2274</v>
      </c>
      <c r="BO41">
        <v>89.97331</v>
      </c>
      <c r="BP41">
        <v>0.09981756</v>
      </c>
      <c r="BQ41">
        <v>28.39642</v>
      </c>
      <c r="BR41">
        <v>28.10307</v>
      </c>
      <c r="BS41">
        <v>999.9</v>
      </c>
      <c r="BT41">
        <v>0</v>
      </c>
      <c r="BU41">
        <v>0</v>
      </c>
      <c r="BV41">
        <v>10002.55</v>
      </c>
      <c r="BW41">
        <v>0</v>
      </c>
      <c r="BX41">
        <v>0.2336958</v>
      </c>
      <c r="BY41">
        <v>0.2598204</v>
      </c>
      <c r="BZ41">
        <v>430.3635</v>
      </c>
      <c r="CA41">
        <v>430.3107</v>
      </c>
      <c r="CB41">
        <v>-0.4839912</v>
      </c>
      <c r="CC41">
        <v>419.6711</v>
      </c>
      <c r="CD41">
        <v>24.72519</v>
      </c>
      <c r="CE41">
        <v>2.181061</v>
      </c>
      <c r="CF41">
        <v>2.224608</v>
      </c>
      <c r="CG41">
        <v>18.82375</v>
      </c>
      <c r="CH41">
        <v>19.14048</v>
      </c>
      <c r="CI41">
        <v>0</v>
      </c>
      <c r="CJ41">
        <v>0</v>
      </c>
      <c r="CK41">
        <v>0</v>
      </c>
      <c r="CL41">
        <v>0</v>
      </c>
      <c r="CM41">
        <v>3.77</v>
      </c>
      <c r="CN41">
        <v>0</v>
      </c>
      <c r="CO41">
        <v>-16.25</v>
      </c>
      <c r="CP41">
        <v>-2.41</v>
      </c>
      <c r="CQ41">
        <v>37.625</v>
      </c>
      <c r="CR41">
        <v>42.3246</v>
      </c>
      <c r="CS41">
        <v>40.125</v>
      </c>
      <c r="CT41">
        <v>41.25</v>
      </c>
      <c r="CU41">
        <v>38.625</v>
      </c>
      <c r="CV41">
        <v>0</v>
      </c>
      <c r="CW41">
        <v>0</v>
      </c>
      <c r="CX41">
        <v>0</v>
      </c>
      <c r="CY41">
        <v>1678485438.9</v>
      </c>
      <c r="CZ41">
        <v>0</v>
      </c>
      <c r="DA41">
        <v>1678484125.6</v>
      </c>
      <c r="DB41" t="s">
        <v>412</v>
      </c>
      <c r="DC41">
        <v>1678484112.1</v>
      </c>
      <c r="DD41">
        <v>1678484125.6</v>
      </c>
      <c r="DE41">
        <v>1</v>
      </c>
      <c r="DF41">
        <v>0.381</v>
      </c>
      <c r="DG41">
        <v>0.158</v>
      </c>
      <c r="DH41">
        <v>0.775</v>
      </c>
      <c r="DI41">
        <v>0.546</v>
      </c>
      <c r="DJ41">
        <v>420</v>
      </c>
      <c r="DK41">
        <v>30</v>
      </c>
      <c r="DL41">
        <v>0.42</v>
      </c>
      <c r="DM41">
        <v>0.08</v>
      </c>
      <c r="DN41">
        <v>0.1135504975</v>
      </c>
      <c r="DO41">
        <v>1.40149478611632</v>
      </c>
      <c r="DP41">
        <v>0.166760902141592</v>
      </c>
      <c r="DQ41">
        <v>0</v>
      </c>
      <c r="DR41">
        <v>0.0744979775</v>
      </c>
      <c r="DS41">
        <v>-5.22733142476548</v>
      </c>
      <c r="DT41">
        <v>0.517178278635017</v>
      </c>
      <c r="DU41">
        <v>0</v>
      </c>
      <c r="DV41">
        <v>0</v>
      </c>
      <c r="DW41">
        <v>2</v>
      </c>
      <c r="DX41" t="s">
        <v>357</v>
      </c>
      <c r="DY41">
        <v>2.84295</v>
      </c>
      <c r="DZ41">
        <v>2.71049</v>
      </c>
      <c r="EA41">
        <v>0.0903533</v>
      </c>
      <c r="EB41">
        <v>0.0903594</v>
      </c>
      <c r="EC41">
        <v>0.102611</v>
      </c>
      <c r="ED41">
        <v>0.104273</v>
      </c>
      <c r="EE41">
        <v>25604.8</v>
      </c>
      <c r="EF41">
        <v>22212.7</v>
      </c>
      <c r="EG41">
        <v>25196.9</v>
      </c>
      <c r="EH41">
        <v>23789.2</v>
      </c>
      <c r="EI41">
        <v>38627.9</v>
      </c>
      <c r="EJ41">
        <v>35268.5</v>
      </c>
      <c r="EK41">
        <v>45594.9</v>
      </c>
      <c r="EL41">
        <v>42437.7</v>
      </c>
      <c r="EM41">
        <v>1.73892</v>
      </c>
      <c r="EN41">
        <v>1.82717</v>
      </c>
      <c r="EO41">
        <v>0.0335798</v>
      </c>
      <c r="EP41">
        <v>0</v>
      </c>
      <c r="EQ41">
        <v>27.5632</v>
      </c>
      <c r="ER41">
        <v>999.9</v>
      </c>
      <c r="ES41">
        <v>53.223</v>
      </c>
      <c r="ET41">
        <v>32.972</v>
      </c>
      <c r="EU41">
        <v>29.8385</v>
      </c>
      <c r="EV41">
        <v>54.1789</v>
      </c>
      <c r="EW41">
        <v>43.7139</v>
      </c>
      <c r="EX41">
        <v>1</v>
      </c>
      <c r="EY41">
        <v>0.145483</v>
      </c>
      <c r="EZ41">
        <v>3.17609</v>
      </c>
      <c r="FA41">
        <v>20.2078</v>
      </c>
      <c r="FB41">
        <v>5.23406</v>
      </c>
      <c r="FC41">
        <v>11.992</v>
      </c>
      <c r="FD41">
        <v>4.95565</v>
      </c>
      <c r="FE41">
        <v>3.304</v>
      </c>
      <c r="FF41">
        <v>9999</v>
      </c>
      <c r="FG41">
        <v>9999</v>
      </c>
      <c r="FH41">
        <v>9999</v>
      </c>
      <c r="FI41">
        <v>999.9</v>
      </c>
      <c r="FJ41">
        <v>1.86847</v>
      </c>
      <c r="FK41">
        <v>1.86425</v>
      </c>
      <c r="FL41">
        <v>1.87177</v>
      </c>
      <c r="FM41">
        <v>1.86264</v>
      </c>
      <c r="FN41">
        <v>1.86204</v>
      </c>
      <c r="FO41">
        <v>1.8685</v>
      </c>
      <c r="FP41">
        <v>1.85867</v>
      </c>
      <c r="FQ41">
        <v>1.86494</v>
      </c>
      <c r="FR41">
        <v>5</v>
      </c>
      <c r="FS41">
        <v>0</v>
      </c>
      <c r="FT41">
        <v>0</v>
      </c>
      <c r="FU41">
        <v>0</v>
      </c>
      <c r="FV41" t="s">
        <v>358</v>
      </c>
      <c r="FW41" t="s">
        <v>359</v>
      </c>
      <c r="FX41" t="s">
        <v>360</v>
      </c>
      <c r="FY41" t="s">
        <v>360</v>
      </c>
      <c r="FZ41" t="s">
        <v>360</v>
      </c>
      <c r="GA41" t="s">
        <v>360</v>
      </c>
      <c r="GB41">
        <v>0</v>
      </c>
      <c r="GC41">
        <v>100</v>
      </c>
      <c r="GD41">
        <v>100</v>
      </c>
      <c r="GE41">
        <v>0.775</v>
      </c>
      <c r="GF41">
        <v>0.4068</v>
      </c>
      <c r="GG41">
        <v>0.575688657157495</v>
      </c>
      <c r="GH41">
        <v>0.000627187234394091</v>
      </c>
      <c r="GI41">
        <v>-4.01537248521887e-07</v>
      </c>
      <c r="GJ41">
        <v>9.27123944784829e-11</v>
      </c>
      <c r="GK41">
        <v>0.0152542002071777</v>
      </c>
      <c r="GL41">
        <v>-0.0274468376562697</v>
      </c>
      <c r="GM41">
        <v>0.00235418239541525</v>
      </c>
      <c r="GN41">
        <v>-2.2246625018789e-05</v>
      </c>
      <c r="GO41">
        <v>1</v>
      </c>
      <c r="GP41">
        <v>1476</v>
      </c>
      <c r="GQ41">
        <v>2</v>
      </c>
      <c r="GR41">
        <v>27</v>
      </c>
      <c r="GS41">
        <v>22</v>
      </c>
      <c r="GT41">
        <v>21.7</v>
      </c>
      <c r="GU41">
        <v>1.05713</v>
      </c>
      <c r="GV41">
        <v>2.39746</v>
      </c>
      <c r="GW41">
        <v>1.44775</v>
      </c>
      <c r="GX41">
        <v>2.2998</v>
      </c>
      <c r="GY41">
        <v>1.44409</v>
      </c>
      <c r="GZ41">
        <v>2.4292</v>
      </c>
      <c r="HA41">
        <v>39.118</v>
      </c>
      <c r="HB41">
        <v>24.3414</v>
      </c>
      <c r="HC41">
        <v>18</v>
      </c>
      <c r="HD41">
        <v>413.515</v>
      </c>
      <c r="HE41">
        <v>452.638</v>
      </c>
      <c r="HF41">
        <v>29.0685</v>
      </c>
      <c r="HG41">
        <v>29.482</v>
      </c>
      <c r="HH41">
        <v>30.001</v>
      </c>
      <c r="HI41">
        <v>29.0568</v>
      </c>
      <c r="HJ41">
        <v>29.059</v>
      </c>
      <c r="HK41">
        <v>21.2027</v>
      </c>
      <c r="HL41">
        <v>27.7747</v>
      </c>
      <c r="HM41">
        <v>99.2076</v>
      </c>
      <c r="HN41">
        <v>28.8438</v>
      </c>
      <c r="HO41">
        <v>419.8</v>
      </c>
      <c r="HP41">
        <v>25.3582</v>
      </c>
      <c r="HQ41">
        <v>96.4667</v>
      </c>
      <c r="HR41">
        <v>99.7727</v>
      </c>
    </row>
    <row r="42" spans="1:226">
      <c r="A42">
        <v>26</v>
      </c>
      <c r="B42">
        <v>1678485434.6</v>
      </c>
      <c r="C42">
        <v>1869.09999990463</v>
      </c>
      <c r="D42" t="s">
        <v>413</v>
      </c>
      <c r="E42" t="s">
        <v>414</v>
      </c>
      <c r="F42">
        <v>5</v>
      </c>
      <c r="G42" t="s">
        <v>411</v>
      </c>
      <c r="H42" t="s">
        <v>354</v>
      </c>
      <c r="I42">
        <v>1678485432.1</v>
      </c>
      <c r="J42">
        <f>(K42)/1000</f>
        <v>0</v>
      </c>
      <c r="K42">
        <f>IF(BF42, AN42, AH42)</f>
        <v>0</v>
      </c>
      <c r="L42">
        <f>IF(BF42, AI42, AG42)</f>
        <v>0</v>
      </c>
      <c r="M42">
        <f>BH42 - IF(AU42&gt;1, L42*BB42*100.0/(AW42*BV42), 0)</f>
        <v>0</v>
      </c>
      <c r="N42">
        <f>((T42-J42/2)*M42-L42)/(T42+J42/2)</f>
        <v>0</v>
      </c>
      <c r="O42">
        <f>N42*(BO42+BP42)/1000.0</f>
        <v>0</v>
      </c>
      <c r="P42">
        <f>(BH42 - IF(AU42&gt;1, L42*BB42*100.0/(AW42*BV42), 0))*(BO42+BP42)/1000.0</f>
        <v>0</v>
      </c>
      <c r="Q42">
        <f>2.0/((1/S42-1/R42)+SIGN(S42)*SQRT((1/S42-1/R42)*(1/S42-1/R42) + 4*BC42/((BC42+1)*(BC42+1))*(2*1/S42*1/R42-1/R42*1/R42)))</f>
        <v>0</v>
      </c>
      <c r="R42">
        <f>IF(LEFT(BD42,1)&lt;&gt;"0",IF(LEFT(BD42,1)="1",3.0,BE42),$D$5+$E$5*(BV42*BO42/($K$5*1000))+$F$5*(BV42*BO42/($K$5*1000))*MAX(MIN(BB42,$J$5),$I$5)*MAX(MIN(BB42,$J$5),$I$5)+$G$5*MAX(MIN(BB42,$J$5),$I$5)*(BV42*BO42/($K$5*1000))+$H$5*(BV42*BO42/($K$5*1000))*(BV42*BO42/($K$5*1000)))</f>
        <v>0</v>
      </c>
      <c r="S42">
        <f>J42*(1000-(1000*0.61365*exp(17.502*W42/(240.97+W42))/(BO42+BP42)+BJ42)/2)/(1000*0.61365*exp(17.502*W42/(240.97+W42))/(BO42+BP42)-BJ42)</f>
        <v>0</v>
      </c>
      <c r="T42">
        <f>1/((BC42+1)/(Q42/1.6)+1/(R42/1.37)) + BC42/((BC42+1)/(Q42/1.6) + BC42/(R42/1.37))</f>
        <v>0</v>
      </c>
      <c r="U42">
        <f>(AX42*BA42)</f>
        <v>0</v>
      </c>
      <c r="V42">
        <f>(BQ42+(U42+2*0.95*5.67E-8*(((BQ42+$B$7)+273)^4-(BQ42+273)^4)-44100*J42)/(1.84*29.3*R42+8*0.95*5.67E-8*(BQ42+273)^3))</f>
        <v>0</v>
      </c>
      <c r="W42">
        <f>($C$7*BR42+$D$7*BS42+$E$7*V42)</f>
        <v>0</v>
      </c>
      <c r="X42">
        <f>0.61365*exp(17.502*W42/(240.97+W42))</f>
        <v>0</v>
      </c>
      <c r="Y42">
        <f>(Z42/AA42*100)</f>
        <v>0</v>
      </c>
      <c r="Z42">
        <f>BJ42*(BO42+BP42)/1000</f>
        <v>0</v>
      </c>
      <c r="AA42">
        <f>0.61365*exp(17.502*BQ42/(240.97+BQ42))</f>
        <v>0</v>
      </c>
      <c r="AB42">
        <f>(X42-BJ42*(BO42+BP42)/1000)</f>
        <v>0</v>
      </c>
      <c r="AC42">
        <f>(-J42*44100)</f>
        <v>0</v>
      </c>
      <c r="AD42">
        <f>2*29.3*R42*0.92*(BQ42-W42)</f>
        <v>0</v>
      </c>
      <c r="AE42">
        <f>2*0.95*5.67E-8*(((BQ42+$B$7)+273)^4-(W42+273)^4)</f>
        <v>0</v>
      </c>
      <c r="AF42">
        <f>U42+AE42+AC42+AD42</f>
        <v>0</v>
      </c>
      <c r="AG42">
        <f>BN42*AU42*(BI42-BH42*(1000-AU42*BK42)/(1000-AU42*BJ42))/(100*BB42)</f>
        <v>0</v>
      </c>
      <c r="AH42">
        <f>1000*BN42*AU42*(BJ42-BK42)/(100*BB42*(1000-AU42*BJ42))</f>
        <v>0</v>
      </c>
      <c r="AI42">
        <f>(AJ42 - AK42 - BO42*1E3/(8.314*(BQ42+273.15)) * AM42/BN42 * AL42) * BN42/(100*BB42) * (1000 - BK42)/1000</f>
        <v>0</v>
      </c>
      <c r="AJ42">
        <v>430.496908448339</v>
      </c>
      <c r="AK42">
        <v>430.869012121212</v>
      </c>
      <c r="AL42">
        <v>0.0495724833605765</v>
      </c>
      <c r="AM42">
        <v>67.164876325789</v>
      </c>
      <c r="AN42">
        <f>(AP42 - AO42 + BO42*1E3/(8.314*(BQ42+273.15)) * AR42/BN42 * AQ42) * BN42/(100*BB42) * 1000/(1000 - AP42)</f>
        <v>0</v>
      </c>
      <c r="AO42">
        <v>25.0666677930288</v>
      </c>
      <c r="AP42">
        <v>24.7343218181818</v>
      </c>
      <c r="AQ42">
        <v>0.065560924321742</v>
      </c>
      <c r="AR42">
        <v>116.998684453558</v>
      </c>
      <c r="AS42">
        <v>13</v>
      </c>
      <c r="AT42">
        <v>3</v>
      </c>
      <c r="AU42">
        <f>IF(AS42*$H$13&gt;=AW42,1.0,(AW42/(AW42-AS42*$H$13)))</f>
        <v>0</v>
      </c>
      <c r="AV42">
        <f>(AU42-1)*100</f>
        <v>0</v>
      </c>
      <c r="AW42">
        <f>MAX(0,($B$13+$C$13*BV42)/(1+$D$13*BV42)*BO42/(BQ42+273)*$E$13)</f>
        <v>0</v>
      </c>
      <c r="AX42">
        <f>$B$11*BW42+$C$11*BX42+$F$11*CI42*(1-CL42)</f>
        <v>0</v>
      </c>
      <c r="AY42">
        <f>AX42*AZ42</f>
        <v>0</v>
      </c>
      <c r="AZ42">
        <f>($B$11*$D$9+$C$11*$D$9+$F$11*((CV42+CN42)/MAX(CV42+CN42+CW42, 0.1)*$I$9+CW42/MAX(CV42+CN42+CW42, 0.1)*$J$9))/($B$11+$C$11+$F$11)</f>
        <v>0</v>
      </c>
      <c r="BA42">
        <f>($B$11*$K$9+$C$11*$K$9+$F$11*((CV42+CN42)/MAX(CV42+CN42+CW42, 0.1)*$P$9+CW42/MAX(CV42+CN42+CW42, 0.1)*$Q$9))/($B$11+$C$11+$F$11)</f>
        <v>0</v>
      </c>
      <c r="BB42">
        <v>2.18</v>
      </c>
      <c r="BC42">
        <v>0.5</v>
      </c>
      <c r="BD42" t="s">
        <v>355</v>
      </c>
      <c r="BE42">
        <v>2</v>
      </c>
      <c r="BF42" t="b">
        <v>0</v>
      </c>
      <c r="BG42">
        <v>1678485432.1</v>
      </c>
      <c r="BH42">
        <v>420.180555555555</v>
      </c>
      <c r="BI42">
        <v>419.703777777778</v>
      </c>
      <c r="BJ42">
        <v>24.6103222222222</v>
      </c>
      <c r="BK42">
        <v>25.0930222222222</v>
      </c>
      <c r="BL42">
        <v>419.405666666667</v>
      </c>
      <c r="BM42">
        <v>24.1960444444444</v>
      </c>
      <c r="BN42">
        <v>500.281444444444</v>
      </c>
      <c r="BO42">
        <v>89.9724666666667</v>
      </c>
      <c r="BP42">
        <v>0.0999909</v>
      </c>
      <c r="BQ42">
        <v>28.3939888888889</v>
      </c>
      <c r="BR42">
        <v>28.1133333333333</v>
      </c>
      <c r="BS42">
        <v>999.9</v>
      </c>
      <c r="BT42">
        <v>0</v>
      </c>
      <c r="BU42">
        <v>0</v>
      </c>
      <c r="BV42">
        <v>10013.0644444444</v>
      </c>
      <c r="BW42">
        <v>0</v>
      </c>
      <c r="BX42">
        <v>0.222567</v>
      </c>
      <c r="BY42">
        <v>0.476732</v>
      </c>
      <c r="BZ42">
        <v>430.782333333333</v>
      </c>
      <c r="CA42">
        <v>430.506777777778</v>
      </c>
      <c r="CB42">
        <v>-0.482714777777778</v>
      </c>
      <c r="CC42">
        <v>419.703777777778</v>
      </c>
      <c r="CD42">
        <v>25.0930222222222</v>
      </c>
      <c r="CE42">
        <v>2.21425222222222</v>
      </c>
      <c r="CF42">
        <v>2.25768222222222</v>
      </c>
      <c r="CG42">
        <v>19.0657222222222</v>
      </c>
      <c r="CH42">
        <v>19.3775111111111</v>
      </c>
      <c r="CI42">
        <v>0</v>
      </c>
      <c r="CJ42">
        <v>0</v>
      </c>
      <c r="CK42">
        <v>0</v>
      </c>
      <c r="CL42">
        <v>0</v>
      </c>
      <c r="CM42">
        <v>-4.11111111111111</v>
      </c>
      <c r="CN42">
        <v>0</v>
      </c>
      <c r="CO42">
        <v>-11.1888888888889</v>
      </c>
      <c r="CP42">
        <v>-3.24444444444444</v>
      </c>
      <c r="CQ42">
        <v>37.611</v>
      </c>
      <c r="CR42">
        <v>42.312</v>
      </c>
      <c r="CS42">
        <v>40.125</v>
      </c>
      <c r="CT42">
        <v>41.25</v>
      </c>
      <c r="CU42">
        <v>38.625</v>
      </c>
      <c r="CV42">
        <v>0</v>
      </c>
      <c r="CW42">
        <v>0</v>
      </c>
      <c r="CX42">
        <v>0</v>
      </c>
      <c r="CY42">
        <v>1678485443.7</v>
      </c>
      <c r="CZ42">
        <v>0</v>
      </c>
      <c r="DA42">
        <v>1678484125.6</v>
      </c>
      <c r="DB42" t="s">
        <v>412</v>
      </c>
      <c r="DC42">
        <v>1678484112.1</v>
      </c>
      <c r="DD42">
        <v>1678484125.6</v>
      </c>
      <c r="DE42">
        <v>1</v>
      </c>
      <c r="DF42">
        <v>0.381</v>
      </c>
      <c r="DG42">
        <v>0.158</v>
      </c>
      <c r="DH42">
        <v>0.775</v>
      </c>
      <c r="DI42">
        <v>0.546</v>
      </c>
      <c r="DJ42">
        <v>420</v>
      </c>
      <c r="DK42">
        <v>30</v>
      </c>
      <c r="DL42">
        <v>0.42</v>
      </c>
      <c r="DM42">
        <v>0.08</v>
      </c>
      <c r="DN42">
        <v>0.2585372575</v>
      </c>
      <c r="DO42">
        <v>1.10825986829268</v>
      </c>
      <c r="DP42">
        <v>0.133960461733826</v>
      </c>
      <c r="DQ42">
        <v>0</v>
      </c>
      <c r="DR42">
        <v>-0.2505971475</v>
      </c>
      <c r="DS42">
        <v>-2.78699912082552</v>
      </c>
      <c r="DT42">
        <v>0.302496561415924</v>
      </c>
      <c r="DU42">
        <v>0</v>
      </c>
      <c r="DV42">
        <v>0</v>
      </c>
      <c r="DW42">
        <v>2</v>
      </c>
      <c r="DX42" t="s">
        <v>357</v>
      </c>
      <c r="DY42">
        <v>2.84258</v>
      </c>
      <c r="DZ42">
        <v>2.71045</v>
      </c>
      <c r="EA42">
        <v>0.0903739</v>
      </c>
      <c r="EB42">
        <v>0.0903607</v>
      </c>
      <c r="EC42">
        <v>0.10353</v>
      </c>
      <c r="ED42">
        <v>0.105276</v>
      </c>
      <c r="EE42">
        <v>25603.3</v>
      </c>
      <c r="EF42">
        <v>22212.4</v>
      </c>
      <c r="EG42">
        <v>25195.9</v>
      </c>
      <c r="EH42">
        <v>23788.8</v>
      </c>
      <c r="EI42">
        <v>38586.7</v>
      </c>
      <c r="EJ42">
        <v>35228.3</v>
      </c>
      <c r="EK42">
        <v>45593.5</v>
      </c>
      <c r="EL42">
        <v>42436.8</v>
      </c>
      <c r="EM42">
        <v>1.73895</v>
      </c>
      <c r="EN42">
        <v>1.82765</v>
      </c>
      <c r="EO42">
        <v>0.0337064</v>
      </c>
      <c r="EP42">
        <v>0</v>
      </c>
      <c r="EQ42">
        <v>27.5507</v>
      </c>
      <c r="ER42">
        <v>999.9</v>
      </c>
      <c r="ES42">
        <v>53.272</v>
      </c>
      <c r="ET42">
        <v>32.972</v>
      </c>
      <c r="EU42">
        <v>29.8637</v>
      </c>
      <c r="EV42">
        <v>54.5189</v>
      </c>
      <c r="EW42">
        <v>44.8558</v>
      </c>
      <c r="EX42">
        <v>1</v>
      </c>
      <c r="EY42">
        <v>0.146763</v>
      </c>
      <c r="EZ42">
        <v>3.6154</v>
      </c>
      <c r="FA42">
        <v>20.1986</v>
      </c>
      <c r="FB42">
        <v>5.23376</v>
      </c>
      <c r="FC42">
        <v>11.992</v>
      </c>
      <c r="FD42">
        <v>4.95585</v>
      </c>
      <c r="FE42">
        <v>3.30398</v>
      </c>
      <c r="FF42">
        <v>9999</v>
      </c>
      <c r="FG42">
        <v>9999</v>
      </c>
      <c r="FH42">
        <v>9999</v>
      </c>
      <c r="FI42">
        <v>999.9</v>
      </c>
      <c r="FJ42">
        <v>1.86846</v>
      </c>
      <c r="FK42">
        <v>1.86425</v>
      </c>
      <c r="FL42">
        <v>1.87177</v>
      </c>
      <c r="FM42">
        <v>1.86265</v>
      </c>
      <c r="FN42">
        <v>1.86204</v>
      </c>
      <c r="FO42">
        <v>1.86847</v>
      </c>
      <c r="FP42">
        <v>1.85867</v>
      </c>
      <c r="FQ42">
        <v>1.86494</v>
      </c>
      <c r="FR42">
        <v>5</v>
      </c>
      <c r="FS42">
        <v>0</v>
      </c>
      <c r="FT42">
        <v>0</v>
      </c>
      <c r="FU42">
        <v>0</v>
      </c>
      <c r="FV42" t="s">
        <v>358</v>
      </c>
      <c r="FW42" t="s">
        <v>359</v>
      </c>
      <c r="FX42" t="s">
        <v>360</v>
      </c>
      <c r="FY42" t="s">
        <v>360</v>
      </c>
      <c r="FZ42" t="s">
        <v>360</v>
      </c>
      <c r="GA42" t="s">
        <v>360</v>
      </c>
      <c r="GB42">
        <v>0</v>
      </c>
      <c r="GC42">
        <v>100</v>
      </c>
      <c r="GD42">
        <v>100</v>
      </c>
      <c r="GE42">
        <v>0.775</v>
      </c>
      <c r="GF42">
        <v>0.4214</v>
      </c>
      <c r="GG42">
        <v>0.575688657157495</v>
      </c>
      <c r="GH42">
        <v>0.000627187234394091</v>
      </c>
      <c r="GI42">
        <v>-4.01537248521887e-07</v>
      </c>
      <c r="GJ42">
        <v>9.27123944784829e-11</v>
      </c>
      <c r="GK42">
        <v>0.0152542002071777</v>
      </c>
      <c r="GL42">
        <v>-0.0274468376562697</v>
      </c>
      <c r="GM42">
        <v>0.00235418239541525</v>
      </c>
      <c r="GN42">
        <v>-2.2246625018789e-05</v>
      </c>
      <c r="GO42">
        <v>1</v>
      </c>
      <c r="GP42">
        <v>1476</v>
      </c>
      <c r="GQ42">
        <v>2</v>
      </c>
      <c r="GR42">
        <v>27</v>
      </c>
      <c r="GS42">
        <v>22</v>
      </c>
      <c r="GT42">
        <v>21.8</v>
      </c>
      <c r="GU42">
        <v>1.05713</v>
      </c>
      <c r="GV42">
        <v>2.40112</v>
      </c>
      <c r="GW42">
        <v>1.44775</v>
      </c>
      <c r="GX42">
        <v>2.2998</v>
      </c>
      <c r="GY42">
        <v>1.44409</v>
      </c>
      <c r="GZ42">
        <v>2.40356</v>
      </c>
      <c r="HA42">
        <v>39.118</v>
      </c>
      <c r="HB42">
        <v>24.3327</v>
      </c>
      <c r="HC42">
        <v>18</v>
      </c>
      <c r="HD42">
        <v>413.531</v>
      </c>
      <c r="HE42">
        <v>452.948</v>
      </c>
      <c r="HF42">
        <v>28.465</v>
      </c>
      <c r="HG42">
        <v>29.4769</v>
      </c>
      <c r="HH42">
        <v>30.0012</v>
      </c>
      <c r="HI42">
        <v>29.0571</v>
      </c>
      <c r="HJ42">
        <v>29.0609</v>
      </c>
      <c r="HK42">
        <v>21.2081</v>
      </c>
      <c r="HL42">
        <v>27.1885</v>
      </c>
      <c r="HM42">
        <v>99.5959</v>
      </c>
      <c r="HN42">
        <v>28.236</v>
      </c>
      <c r="HO42">
        <v>419.8</v>
      </c>
      <c r="HP42">
        <v>25.5967</v>
      </c>
      <c r="HQ42">
        <v>96.4635</v>
      </c>
      <c r="HR42">
        <v>99.7708</v>
      </c>
    </row>
    <row r="43" spans="1:226">
      <c r="A43">
        <v>27</v>
      </c>
      <c r="B43">
        <v>1678485439.6</v>
      </c>
      <c r="C43">
        <v>1874.09999990463</v>
      </c>
      <c r="D43" t="s">
        <v>415</v>
      </c>
      <c r="E43" t="s">
        <v>416</v>
      </c>
      <c r="F43">
        <v>5</v>
      </c>
      <c r="G43" t="s">
        <v>411</v>
      </c>
      <c r="H43" t="s">
        <v>354</v>
      </c>
      <c r="I43">
        <v>1678485436.8</v>
      </c>
      <c r="J43">
        <f>(K43)/1000</f>
        <v>0</v>
      </c>
      <c r="K43">
        <f>IF(BF43, AN43, AH43)</f>
        <v>0</v>
      </c>
      <c r="L43">
        <f>IF(BF43, AI43, AG43)</f>
        <v>0</v>
      </c>
      <c r="M43">
        <f>BH43 - IF(AU43&gt;1, L43*BB43*100.0/(AW43*BV43), 0)</f>
        <v>0</v>
      </c>
      <c r="N43">
        <f>((T43-J43/2)*M43-L43)/(T43+J43/2)</f>
        <v>0</v>
      </c>
      <c r="O43">
        <f>N43*(BO43+BP43)/1000.0</f>
        <v>0</v>
      </c>
      <c r="P43">
        <f>(BH43 - IF(AU43&gt;1, L43*BB43*100.0/(AW43*BV43), 0))*(BO43+BP43)/1000.0</f>
        <v>0</v>
      </c>
      <c r="Q43">
        <f>2.0/((1/S43-1/R43)+SIGN(S43)*SQRT((1/S43-1/R43)*(1/S43-1/R43) + 4*BC43/((BC43+1)*(BC43+1))*(2*1/S43*1/R43-1/R43*1/R43)))</f>
        <v>0</v>
      </c>
      <c r="R43">
        <f>IF(LEFT(BD43,1)&lt;&gt;"0",IF(LEFT(BD43,1)="1",3.0,BE43),$D$5+$E$5*(BV43*BO43/($K$5*1000))+$F$5*(BV43*BO43/($K$5*1000))*MAX(MIN(BB43,$J$5),$I$5)*MAX(MIN(BB43,$J$5),$I$5)+$G$5*MAX(MIN(BB43,$J$5),$I$5)*(BV43*BO43/($K$5*1000))+$H$5*(BV43*BO43/($K$5*1000))*(BV43*BO43/($K$5*1000)))</f>
        <v>0</v>
      </c>
      <c r="S43">
        <f>J43*(1000-(1000*0.61365*exp(17.502*W43/(240.97+W43))/(BO43+BP43)+BJ43)/2)/(1000*0.61365*exp(17.502*W43/(240.97+W43))/(BO43+BP43)-BJ43)</f>
        <v>0</v>
      </c>
      <c r="T43">
        <f>1/((BC43+1)/(Q43/1.6)+1/(R43/1.37)) + BC43/((BC43+1)/(Q43/1.6) + BC43/(R43/1.37))</f>
        <v>0</v>
      </c>
      <c r="U43">
        <f>(AX43*BA43)</f>
        <v>0</v>
      </c>
      <c r="V43">
        <f>(BQ43+(U43+2*0.95*5.67E-8*(((BQ43+$B$7)+273)^4-(BQ43+273)^4)-44100*J43)/(1.84*29.3*R43+8*0.95*5.67E-8*(BQ43+273)^3))</f>
        <v>0</v>
      </c>
      <c r="W43">
        <f>($C$7*BR43+$D$7*BS43+$E$7*V43)</f>
        <v>0</v>
      </c>
      <c r="X43">
        <f>0.61365*exp(17.502*W43/(240.97+W43))</f>
        <v>0</v>
      </c>
      <c r="Y43">
        <f>(Z43/AA43*100)</f>
        <v>0</v>
      </c>
      <c r="Z43">
        <f>BJ43*(BO43+BP43)/1000</f>
        <v>0</v>
      </c>
      <c r="AA43">
        <f>0.61365*exp(17.502*BQ43/(240.97+BQ43))</f>
        <v>0</v>
      </c>
      <c r="AB43">
        <f>(X43-BJ43*(BO43+BP43)/1000)</f>
        <v>0</v>
      </c>
      <c r="AC43">
        <f>(-J43*44100)</f>
        <v>0</v>
      </c>
      <c r="AD43">
        <f>2*29.3*R43*0.92*(BQ43-W43)</f>
        <v>0</v>
      </c>
      <c r="AE43">
        <f>2*0.95*5.67E-8*(((BQ43+$B$7)+273)^4-(W43+273)^4)</f>
        <v>0</v>
      </c>
      <c r="AF43">
        <f>U43+AE43+AC43+AD43</f>
        <v>0</v>
      </c>
      <c r="AG43">
        <f>BN43*AU43*(BI43-BH43*(1000-AU43*BK43)/(1000-AU43*BJ43))/(100*BB43)</f>
        <v>0</v>
      </c>
      <c r="AH43">
        <f>1000*BN43*AU43*(BJ43-BK43)/(100*BB43*(1000-AU43*BJ43))</f>
        <v>0</v>
      </c>
      <c r="AI43">
        <f>(AJ43 - AK43 - BO43*1E3/(8.314*(BQ43+273.15)) * AM43/BN43 * AL43) * BN43/(100*BB43) * (1000 - BK43)/1000</f>
        <v>0</v>
      </c>
      <c r="AJ43">
        <v>430.606601789912</v>
      </c>
      <c r="AK43">
        <v>430.999636363636</v>
      </c>
      <c r="AL43">
        <v>0.0370570390923879</v>
      </c>
      <c r="AM43">
        <v>67.164876325789</v>
      </c>
      <c r="AN43">
        <f>(AP43 - AO43 + BO43*1E3/(8.314*(BQ43+273.15)) * AR43/BN43 * AQ43) * BN43/(100*BB43) * 1000/(1000 - AP43)</f>
        <v>0</v>
      </c>
      <c r="AO43">
        <v>25.4008896306997</v>
      </c>
      <c r="AP43">
        <v>25.0205321212121</v>
      </c>
      <c r="AQ43">
        <v>0.0590706877103298</v>
      </c>
      <c r="AR43">
        <v>116.998684453558</v>
      </c>
      <c r="AS43">
        <v>13</v>
      </c>
      <c r="AT43">
        <v>3</v>
      </c>
      <c r="AU43">
        <f>IF(AS43*$H$13&gt;=AW43,1.0,(AW43/(AW43-AS43*$H$13)))</f>
        <v>0</v>
      </c>
      <c r="AV43">
        <f>(AU43-1)*100</f>
        <v>0</v>
      </c>
      <c r="AW43">
        <f>MAX(0,($B$13+$C$13*BV43)/(1+$D$13*BV43)*BO43/(BQ43+273)*$E$13)</f>
        <v>0</v>
      </c>
      <c r="AX43">
        <f>$B$11*BW43+$C$11*BX43+$F$11*CI43*(1-CL43)</f>
        <v>0</v>
      </c>
      <c r="AY43">
        <f>AX43*AZ43</f>
        <v>0</v>
      </c>
      <c r="AZ43">
        <f>($B$11*$D$9+$C$11*$D$9+$F$11*((CV43+CN43)/MAX(CV43+CN43+CW43, 0.1)*$I$9+CW43/MAX(CV43+CN43+CW43, 0.1)*$J$9))/($B$11+$C$11+$F$11)</f>
        <v>0</v>
      </c>
      <c r="BA43">
        <f>($B$11*$K$9+$C$11*$K$9+$F$11*((CV43+CN43)/MAX(CV43+CN43+CW43, 0.1)*$P$9+CW43/MAX(CV43+CN43+CW43, 0.1)*$Q$9))/($B$11+$C$11+$F$11)</f>
        <v>0</v>
      </c>
      <c r="BB43">
        <v>2.18</v>
      </c>
      <c r="BC43">
        <v>0.5</v>
      </c>
      <c r="BD43" t="s">
        <v>355</v>
      </c>
      <c r="BE43">
        <v>2</v>
      </c>
      <c r="BF43" t="b">
        <v>0</v>
      </c>
      <c r="BG43">
        <v>1678485436.8</v>
      </c>
      <c r="BH43">
        <v>420.1812</v>
      </c>
      <c r="BI43">
        <v>419.6662</v>
      </c>
      <c r="BJ43">
        <v>24.89288</v>
      </c>
      <c r="BK43">
        <v>25.41358</v>
      </c>
      <c r="BL43">
        <v>419.4063</v>
      </c>
      <c r="BM43">
        <v>24.46579</v>
      </c>
      <c r="BN43">
        <v>500.3041</v>
      </c>
      <c r="BO43">
        <v>89.97359</v>
      </c>
      <c r="BP43">
        <v>0.10012903</v>
      </c>
      <c r="BQ43">
        <v>28.38026</v>
      </c>
      <c r="BR43">
        <v>28.09682</v>
      </c>
      <c r="BS43">
        <v>999.9</v>
      </c>
      <c r="BT43">
        <v>0</v>
      </c>
      <c r="BU43">
        <v>0</v>
      </c>
      <c r="BV43">
        <v>9997.995</v>
      </c>
      <c r="BW43">
        <v>0</v>
      </c>
      <c r="BX43">
        <v>0.222567</v>
      </c>
      <c r="BY43">
        <v>0.515149</v>
      </c>
      <c r="BZ43">
        <v>430.9078</v>
      </c>
      <c r="CA43">
        <v>430.6097</v>
      </c>
      <c r="CB43">
        <v>-0.5207121</v>
      </c>
      <c r="CC43">
        <v>419.6662</v>
      </c>
      <c r="CD43">
        <v>25.41358</v>
      </c>
      <c r="CE43">
        <v>2.239703</v>
      </c>
      <c r="CF43">
        <v>2.286555</v>
      </c>
      <c r="CG43">
        <v>19.24909</v>
      </c>
      <c r="CH43">
        <v>19.58185</v>
      </c>
      <c r="CI43">
        <v>0</v>
      </c>
      <c r="CJ43">
        <v>0</v>
      </c>
      <c r="CK43">
        <v>0</v>
      </c>
      <c r="CL43">
        <v>0</v>
      </c>
      <c r="CM43">
        <v>-0.81</v>
      </c>
      <c r="CN43">
        <v>0</v>
      </c>
      <c r="CO43">
        <v>-14.91</v>
      </c>
      <c r="CP43">
        <v>-3.28</v>
      </c>
      <c r="CQ43">
        <v>37.5683</v>
      </c>
      <c r="CR43">
        <v>42.312</v>
      </c>
      <c r="CS43">
        <v>40.125</v>
      </c>
      <c r="CT43">
        <v>41.25</v>
      </c>
      <c r="CU43">
        <v>38.5809</v>
      </c>
      <c r="CV43">
        <v>0</v>
      </c>
      <c r="CW43">
        <v>0</v>
      </c>
      <c r="CX43">
        <v>0</v>
      </c>
      <c r="CY43">
        <v>1678485449.1</v>
      </c>
      <c r="CZ43">
        <v>0</v>
      </c>
      <c r="DA43">
        <v>1678484125.6</v>
      </c>
      <c r="DB43" t="s">
        <v>412</v>
      </c>
      <c r="DC43">
        <v>1678484112.1</v>
      </c>
      <c r="DD43">
        <v>1678484125.6</v>
      </c>
      <c r="DE43">
        <v>1</v>
      </c>
      <c r="DF43">
        <v>0.381</v>
      </c>
      <c r="DG43">
        <v>0.158</v>
      </c>
      <c r="DH43">
        <v>0.775</v>
      </c>
      <c r="DI43">
        <v>0.546</v>
      </c>
      <c r="DJ43">
        <v>420</v>
      </c>
      <c r="DK43">
        <v>30</v>
      </c>
      <c r="DL43">
        <v>0.42</v>
      </c>
      <c r="DM43">
        <v>0.08</v>
      </c>
      <c r="DN43">
        <v>0.351219925</v>
      </c>
      <c r="DO43">
        <v>1.22585771482176</v>
      </c>
      <c r="DP43">
        <v>0.141662173260787</v>
      </c>
      <c r="DQ43">
        <v>0</v>
      </c>
      <c r="DR43">
        <v>-0.4344181575</v>
      </c>
      <c r="DS43">
        <v>-0.885979703189493</v>
      </c>
      <c r="DT43">
        <v>0.106152541182194</v>
      </c>
      <c r="DU43">
        <v>0</v>
      </c>
      <c r="DV43">
        <v>0</v>
      </c>
      <c r="DW43">
        <v>2</v>
      </c>
      <c r="DX43" t="s">
        <v>357</v>
      </c>
      <c r="DY43">
        <v>2.84316</v>
      </c>
      <c r="DZ43">
        <v>2.71016</v>
      </c>
      <c r="EA43">
        <v>0.0903836</v>
      </c>
      <c r="EB43">
        <v>0.0903623</v>
      </c>
      <c r="EC43">
        <v>0.104341</v>
      </c>
      <c r="ED43">
        <v>0.106294</v>
      </c>
      <c r="EE43">
        <v>25602.5</v>
      </c>
      <c r="EF43">
        <v>22211.7</v>
      </c>
      <c r="EG43">
        <v>25195.3</v>
      </c>
      <c r="EH43">
        <v>23788.1</v>
      </c>
      <c r="EI43">
        <v>38550.6</v>
      </c>
      <c r="EJ43">
        <v>35187.1</v>
      </c>
      <c r="EK43">
        <v>45592.4</v>
      </c>
      <c r="EL43">
        <v>42435.5</v>
      </c>
      <c r="EM43">
        <v>1.73905</v>
      </c>
      <c r="EN43">
        <v>1.8287</v>
      </c>
      <c r="EO43">
        <v>0.034377</v>
      </c>
      <c r="EP43">
        <v>0</v>
      </c>
      <c r="EQ43">
        <v>27.536</v>
      </c>
      <c r="ER43">
        <v>999.9</v>
      </c>
      <c r="ES43">
        <v>53.443</v>
      </c>
      <c r="ET43">
        <v>32.972</v>
      </c>
      <c r="EU43">
        <v>29.9618</v>
      </c>
      <c r="EV43">
        <v>54.1389</v>
      </c>
      <c r="EW43">
        <v>43.7099</v>
      </c>
      <c r="EX43">
        <v>1</v>
      </c>
      <c r="EY43">
        <v>0.148356</v>
      </c>
      <c r="EZ43">
        <v>4.09236</v>
      </c>
      <c r="FA43">
        <v>20.1879</v>
      </c>
      <c r="FB43">
        <v>5.23421</v>
      </c>
      <c r="FC43">
        <v>11.992</v>
      </c>
      <c r="FD43">
        <v>4.95585</v>
      </c>
      <c r="FE43">
        <v>3.30393</v>
      </c>
      <c r="FF43">
        <v>9999</v>
      </c>
      <c r="FG43">
        <v>9999</v>
      </c>
      <c r="FH43">
        <v>9999</v>
      </c>
      <c r="FI43">
        <v>999.9</v>
      </c>
      <c r="FJ43">
        <v>1.86845</v>
      </c>
      <c r="FK43">
        <v>1.86422</v>
      </c>
      <c r="FL43">
        <v>1.87178</v>
      </c>
      <c r="FM43">
        <v>1.86264</v>
      </c>
      <c r="FN43">
        <v>1.86204</v>
      </c>
      <c r="FO43">
        <v>1.86847</v>
      </c>
      <c r="FP43">
        <v>1.85867</v>
      </c>
      <c r="FQ43">
        <v>1.86494</v>
      </c>
      <c r="FR43">
        <v>5</v>
      </c>
      <c r="FS43">
        <v>0</v>
      </c>
      <c r="FT43">
        <v>0</v>
      </c>
      <c r="FU43">
        <v>0</v>
      </c>
      <c r="FV43" t="s">
        <v>358</v>
      </c>
      <c r="FW43" t="s">
        <v>359</v>
      </c>
      <c r="FX43" t="s">
        <v>360</v>
      </c>
      <c r="FY43" t="s">
        <v>360</v>
      </c>
      <c r="FZ43" t="s">
        <v>360</v>
      </c>
      <c r="GA43" t="s">
        <v>360</v>
      </c>
      <c r="GB43">
        <v>0</v>
      </c>
      <c r="GC43">
        <v>100</v>
      </c>
      <c r="GD43">
        <v>100</v>
      </c>
      <c r="GE43">
        <v>0.775</v>
      </c>
      <c r="GF43">
        <v>0.4342</v>
      </c>
      <c r="GG43">
        <v>0.575688657157495</v>
      </c>
      <c r="GH43">
        <v>0.000627187234394091</v>
      </c>
      <c r="GI43">
        <v>-4.01537248521887e-07</v>
      </c>
      <c r="GJ43">
        <v>9.27123944784829e-11</v>
      </c>
      <c r="GK43">
        <v>0.0152542002071777</v>
      </c>
      <c r="GL43">
        <v>-0.0274468376562697</v>
      </c>
      <c r="GM43">
        <v>0.00235418239541525</v>
      </c>
      <c r="GN43">
        <v>-2.2246625018789e-05</v>
      </c>
      <c r="GO43">
        <v>1</v>
      </c>
      <c r="GP43">
        <v>1476</v>
      </c>
      <c r="GQ43">
        <v>2</v>
      </c>
      <c r="GR43">
        <v>27</v>
      </c>
      <c r="GS43">
        <v>22.1</v>
      </c>
      <c r="GT43">
        <v>21.9</v>
      </c>
      <c r="GU43">
        <v>1.05713</v>
      </c>
      <c r="GV43">
        <v>2.40723</v>
      </c>
      <c r="GW43">
        <v>1.44775</v>
      </c>
      <c r="GX43">
        <v>2.30103</v>
      </c>
      <c r="GY43">
        <v>1.44409</v>
      </c>
      <c r="GZ43">
        <v>2.35718</v>
      </c>
      <c r="HA43">
        <v>39.118</v>
      </c>
      <c r="HB43">
        <v>24.3239</v>
      </c>
      <c r="HC43">
        <v>18</v>
      </c>
      <c r="HD43">
        <v>413.603</v>
      </c>
      <c r="HE43">
        <v>453.613</v>
      </c>
      <c r="HF43">
        <v>27.8596</v>
      </c>
      <c r="HG43">
        <v>29.4725</v>
      </c>
      <c r="HH43">
        <v>30.0014</v>
      </c>
      <c r="HI43">
        <v>29.0596</v>
      </c>
      <c r="HJ43">
        <v>29.0621</v>
      </c>
      <c r="HK43">
        <v>21.213</v>
      </c>
      <c r="HL43">
        <v>26.8781</v>
      </c>
      <c r="HM43">
        <v>99.5959</v>
      </c>
      <c r="HN43">
        <v>27.6299</v>
      </c>
      <c r="HO43">
        <v>419.8</v>
      </c>
      <c r="HP43">
        <v>25.6532</v>
      </c>
      <c r="HQ43">
        <v>96.4613</v>
      </c>
      <c r="HR43">
        <v>99.7677</v>
      </c>
    </row>
    <row r="44" spans="1:226">
      <c r="A44">
        <v>28</v>
      </c>
      <c r="B44">
        <v>1678485444.6</v>
      </c>
      <c r="C44">
        <v>1879.09999990463</v>
      </c>
      <c r="D44" t="s">
        <v>417</v>
      </c>
      <c r="E44" t="s">
        <v>418</v>
      </c>
      <c r="F44">
        <v>5</v>
      </c>
      <c r="G44" t="s">
        <v>411</v>
      </c>
      <c r="H44" t="s">
        <v>354</v>
      </c>
      <c r="I44">
        <v>1678485442.1</v>
      </c>
      <c r="J44">
        <f>(K44)/1000</f>
        <v>0</v>
      </c>
      <c r="K44">
        <f>IF(BF44, AN44, AH44)</f>
        <v>0</v>
      </c>
      <c r="L44">
        <f>IF(BF44, AI44, AG44)</f>
        <v>0</v>
      </c>
      <c r="M44">
        <f>BH44 - IF(AU44&gt;1, L44*BB44*100.0/(AW44*BV44), 0)</f>
        <v>0</v>
      </c>
      <c r="N44">
        <f>((T44-J44/2)*M44-L44)/(T44+J44/2)</f>
        <v>0</v>
      </c>
      <c r="O44">
        <f>N44*(BO44+BP44)/1000.0</f>
        <v>0</v>
      </c>
      <c r="P44">
        <f>(BH44 - IF(AU44&gt;1, L44*BB44*100.0/(AW44*BV44), 0))*(BO44+BP44)/1000.0</f>
        <v>0</v>
      </c>
      <c r="Q44">
        <f>2.0/((1/S44-1/R44)+SIGN(S44)*SQRT((1/S44-1/R44)*(1/S44-1/R44) + 4*BC44/((BC44+1)*(BC44+1))*(2*1/S44*1/R44-1/R44*1/R44)))</f>
        <v>0</v>
      </c>
      <c r="R44">
        <f>IF(LEFT(BD44,1)&lt;&gt;"0",IF(LEFT(BD44,1)="1",3.0,BE44),$D$5+$E$5*(BV44*BO44/($K$5*1000))+$F$5*(BV44*BO44/($K$5*1000))*MAX(MIN(BB44,$J$5),$I$5)*MAX(MIN(BB44,$J$5),$I$5)+$G$5*MAX(MIN(BB44,$J$5),$I$5)*(BV44*BO44/($K$5*1000))+$H$5*(BV44*BO44/($K$5*1000))*(BV44*BO44/($K$5*1000)))</f>
        <v>0</v>
      </c>
      <c r="S44">
        <f>J44*(1000-(1000*0.61365*exp(17.502*W44/(240.97+W44))/(BO44+BP44)+BJ44)/2)/(1000*0.61365*exp(17.502*W44/(240.97+W44))/(BO44+BP44)-BJ44)</f>
        <v>0</v>
      </c>
      <c r="T44">
        <f>1/((BC44+1)/(Q44/1.6)+1/(R44/1.37)) + BC44/((BC44+1)/(Q44/1.6) + BC44/(R44/1.37))</f>
        <v>0</v>
      </c>
      <c r="U44">
        <f>(AX44*BA44)</f>
        <v>0</v>
      </c>
      <c r="V44">
        <f>(BQ44+(U44+2*0.95*5.67E-8*(((BQ44+$B$7)+273)^4-(BQ44+273)^4)-44100*J44)/(1.84*29.3*R44+8*0.95*5.67E-8*(BQ44+273)^3))</f>
        <v>0</v>
      </c>
      <c r="W44">
        <f>($C$7*BR44+$D$7*BS44+$E$7*V44)</f>
        <v>0</v>
      </c>
      <c r="X44">
        <f>0.61365*exp(17.502*W44/(240.97+W44))</f>
        <v>0</v>
      </c>
      <c r="Y44">
        <f>(Z44/AA44*100)</f>
        <v>0</v>
      </c>
      <c r="Z44">
        <f>BJ44*(BO44+BP44)/1000</f>
        <v>0</v>
      </c>
      <c r="AA44">
        <f>0.61365*exp(17.502*BQ44/(240.97+BQ44))</f>
        <v>0</v>
      </c>
      <c r="AB44">
        <f>(X44-BJ44*(BO44+BP44)/1000)</f>
        <v>0</v>
      </c>
      <c r="AC44">
        <f>(-J44*44100)</f>
        <v>0</v>
      </c>
      <c r="AD44">
        <f>2*29.3*R44*0.92*(BQ44-W44)</f>
        <v>0</v>
      </c>
      <c r="AE44">
        <f>2*0.95*5.67E-8*(((BQ44+$B$7)+273)^4-(W44+273)^4)</f>
        <v>0</v>
      </c>
      <c r="AF44">
        <f>U44+AE44+AC44+AD44</f>
        <v>0</v>
      </c>
      <c r="AG44">
        <f>BN44*AU44*(BI44-BH44*(1000-AU44*BK44)/(1000-AU44*BJ44))/(100*BB44)</f>
        <v>0</v>
      </c>
      <c r="AH44">
        <f>1000*BN44*AU44*(BJ44-BK44)/(100*BB44*(1000-AU44*BJ44))</f>
        <v>0</v>
      </c>
      <c r="AI44">
        <f>(AJ44 - AK44 - BO44*1E3/(8.314*(BQ44+273.15)) * AM44/BN44 * AL44) * BN44/(100*BB44) * (1000 - BK44)/1000</f>
        <v>0</v>
      </c>
      <c r="AJ44">
        <v>430.711627975483</v>
      </c>
      <c r="AK44">
        <v>431.202321212121</v>
      </c>
      <c r="AL44">
        <v>0.0319893995055262</v>
      </c>
      <c r="AM44">
        <v>67.164876325789</v>
      </c>
      <c r="AN44">
        <f>(AP44 - AO44 + BO44*1E3/(8.314*(BQ44+273.15)) * AR44/BN44 * AQ44) * BN44/(100*BB44) * 1000/(1000 - AP44)</f>
        <v>0</v>
      </c>
      <c r="AO44">
        <v>25.7686580086284</v>
      </c>
      <c r="AP44">
        <v>25.2912375757576</v>
      </c>
      <c r="AQ44">
        <v>0.0556605717520454</v>
      </c>
      <c r="AR44">
        <v>116.998684453558</v>
      </c>
      <c r="AS44">
        <v>13</v>
      </c>
      <c r="AT44">
        <v>3</v>
      </c>
      <c r="AU44">
        <f>IF(AS44*$H$13&gt;=AW44,1.0,(AW44/(AW44-AS44*$H$13)))</f>
        <v>0</v>
      </c>
      <c r="AV44">
        <f>(AU44-1)*100</f>
        <v>0</v>
      </c>
      <c r="AW44">
        <f>MAX(0,($B$13+$C$13*BV44)/(1+$D$13*BV44)*BO44/(BQ44+273)*$E$13)</f>
        <v>0</v>
      </c>
      <c r="AX44">
        <f>$B$11*BW44+$C$11*BX44+$F$11*CI44*(1-CL44)</f>
        <v>0</v>
      </c>
      <c r="AY44">
        <f>AX44*AZ44</f>
        <v>0</v>
      </c>
      <c r="AZ44">
        <f>($B$11*$D$9+$C$11*$D$9+$F$11*((CV44+CN44)/MAX(CV44+CN44+CW44, 0.1)*$I$9+CW44/MAX(CV44+CN44+CW44, 0.1)*$J$9))/($B$11+$C$11+$F$11)</f>
        <v>0</v>
      </c>
      <c r="BA44">
        <f>($B$11*$K$9+$C$11*$K$9+$F$11*((CV44+CN44)/MAX(CV44+CN44+CW44, 0.1)*$P$9+CW44/MAX(CV44+CN44+CW44, 0.1)*$Q$9))/($B$11+$C$11+$F$11)</f>
        <v>0</v>
      </c>
      <c r="BB44">
        <v>2.18</v>
      </c>
      <c r="BC44">
        <v>0.5</v>
      </c>
      <c r="BD44" t="s">
        <v>355</v>
      </c>
      <c r="BE44">
        <v>2</v>
      </c>
      <c r="BF44" t="b">
        <v>0</v>
      </c>
      <c r="BG44">
        <v>1678485442.1</v>
      </c>
      <c r="BH44">
        <v>420.273666666667</v>
      </c>
      <c r="BI44">
        <v>419.643111111111</v>
      </c>
      <c r="BJ44">
        <v>25.1849777777778</v>
      </c>
      <c r="BK44">
        <v>25.7619555555556</v>
      </c>
      <c r="BL44">
        <v>419.498777777778</v>
      </c>
      <c r="BM44">
        <v>24.7444777777778</v>
      </c>
      <c r="BN44">
        <v>500.249111111111</v>
      </c>
      <c r="BO44">
        <v>89.9739333333333</v>
      </c>
      <c r="BP44">
        <v>0.100071288888889</v>
      </c>
      <c r="BQ44">
        <v>28.3539555555556</v>
      </c>
      <c r="BR44">
        <v>28.0804</v>
      </c>
      <c r="BS44">
        <v>999.9</v>
      </c>
      <c r="BT44">
        <v>0</v>
      </c>
      <c r="BU44">
        <v>0</v>
      </c>
      <c r="BV44">
        <v>9978.61</v>
      </c>
      <c r="BW44">
        <v>0</v>
      </c>
      <c r="BX44">
        <v>0.222567</v>
      </c>
      <c r="BY44">
        <v>0.630479555555556</v>
      </c>
      <c r="BZ44">
        <v>431.131666666667</v>
      </c>
      <c r="CA44">
        <v>430.739888888889</v>
      </c>
      <c r="CB44">
        <v>-0.576979111111111</v>
      </c>
      <c r="CC44">
        <v>419.643111111111</v>
      </c>
      <c r="CD44">
        <v>25.7619555555556</v>
      </c>
      <c r="CE44">
        <v>2.26599</v>
      </c>
      <c r="CF44">
        <v>2.31790555555556</v>
      </c>
      <c r="CG44">
        <v>19.4365777777778</v>
      </c>
      <c r="CH44">
        <v>19.8013333333333</v>
      </c>
      <c r="CI44">
        <v>0</v>
      </c>
      <c r="CJ44">
        <v>0</v>
      </c>
      <c r="CK44">
        <v>0</v>
      </c>
      <c r="CL44">
        <v>0</v>
      </c>
      <c r="CM44">
        <v>2.52222222222222</v>
      </c>
      <c r="CN44">
        <v>0</v>
      </c>
      <c r="CO44">
        <v>-14.0333333333333</v>
      </c>
      <c r="CP44">
        <v>-2.27777777777778</v>
      </c>
      <c r="CQ44">
        <v>37.562</v>
      </c>
      <c r="CR44">
        <v>42.312</v>
      </c>
      <c r="CS44">
        <v>40.125</v>
      </c>
      <c r="CT44">
        <v>41.25</v>
      </c>
      <c r="CU44">
        <v>38.562</v>
      </c>
      <c r="CV44">
        <v>0</v>
      </c>
      <c r="CW44">
        <v>0</v>
      </c>
      <c r="CX44">
        <v>0</v>
      </c>
      <c r="CY44">
        <v>1678485453.9</v>
      </c>
      <c r="CZ44">
        <v>0</v>
      </c>
      <c r="DA44">
        <v>1678484125.6</v>
      </c>
      <c r="DB44" t="s">
        <v>412</v>
      </c>
      <c r="DC44">
        <v>1678484112.1</v>
      </c>
      <c r="DD44">
        <v>1678484125.6</v>
      </c>
      <c r="DE44">
        <v>1</v>
      </c>
      <c r="DF44">
        <v>0.381</v>
      </c>
      <c r="DG44">
        <v>0.158</v>
      </c>
      <c r="DH44">
        <v>0.775</v>
      </c>
      <c r="DI44">
        <v>0.546</v>
      </c>
      <c r="DJ44">
        <v>420</v>
      </c>
      <c r="DK44">
        <v>30</v>
      </c>
      <c r="DL44">
        <v>0.42</v>
      </c>
      <c r="DM44">
        <v>0.08</v>
      </c>
      <c r="DN44">
        <v>0.446607975</v>
      </c>
      <c r="DO44">
        <v>1.54771795497186</v>
      </c>
      <c r="DP44">
        <v>0.161158261988873</v>
      </c>
      <c r="DQ44">
        <v>0</v>
      </c>
      <c r="DR44">
        <v>-0.511529975</v>
      </c>
      <c r="DS44">
        <v>-0.438430435272045</v>
      </c>
      <c r="DT44">
        <v>0.0480887144746496</v>
      </c>
      <c r="DU44">
        <v>0</v>
      </c>
      <c r="DV44">
        <v>0</v>
      </c>
      <c r="DW44">
        <v>2</v>
      </c>
      <c r="DX44" t="s">
        <v>357</v>
      </c>
      <c r="DY44">
        <v>2.84279</v>
      </c>
      <c r="DZ44">
        <v>2.70993</v>
      </c>
      <c r="EA44">
        <v>0.0903957</v>
      </c>
      <c r="EB44">
        <v>0.0903859</v>
      </c>
      <c r="EC44">
        <v>0.105099</v>
      </c>
      <c r="ED44">
        <v>0.106787</v>
      </c>
      <c r="EE44">
        <v>25601.6</v>
      </c>
      <c r="EF44">
        <v>22210.7</v>
      </c>
      <c r="EG44">
        <v>25194.7</v>
      </c>
      <c r="EH44">
        <v>23787.6</v>
      </c>
      <c r="EI44">
        <v>38516.5</v>
      </c>
      <c r="EJ44">
        <v>35167</v>
      </c>
      <c r="EK44">
        <v>45591.1</v>
      </c>
      <c r="EL44">
        <v>42434.7</v>
      </c>
      <c r="EM44">
        <v>1.73925</v>
      </c>
      <c r="EN44">
        <v>1.82855</v>
      </c>
      <c r="EO44">
        <v>0.0333935</v>
      </c>
      <c r="EP44">
        <v>0</v>
      </c>
      <c r="EQ44">
        <v>27.5177</v>
      </c>
      <c r="ER44">
        <v>999.9</v>
      </c>
      <c r="ES44">
        <v>53.54</v>
      </c>
      <c r="ET44">
        <v>32.972</v>
      </c>
      <c r="EU44">
        <v>30.0157</v>
      </c>
      <c r="EV44">
        <v>54.0889</v>
      </c>
      <c r="EW44">
        <v>44.5553</v>
      </c>
      <c r="EX44">
        <v>1</v>
      </c>
      <c r="EY44">
        <v>0.150246</v>
      </c>
      <c r="EZ44">
        <v>4.53901</v>
      </c>
      <c r="FA44">
        <v>20.1767</v>
      </c>
      <c r="FB44">
        <v>5.23451</v>
      </c>
      <c r="FC44">
        <v>11.992</v>
      </c>
      <c r="FD44">
        <v>4.95565</v>
      </c>
      <c r="FE44">
        <v>3.304</v>
      </c>
      <c r="FF44">
        <v>9999</v>
      </c>
      <c r="FG44">
        <v>9999</v>
      </c>
      <c r="FH44">
        <v>9999</v>
      </c>
      <c r="FI44">
        <v>999.9</v>
      </c>
      <c r="FJ44">
        <v>1.86846</v>
      </c>
      <c r="FK44">
        <v>1.86421</v>
      </c>
      <c r="FL44">
        <v>1.87178</v>
      </c>
      <c r="FM44">
        <v>1.86264</v>
      </c>
      <c r="FN44">
        <v>1.86203</v>
      </c>
      <c r="FO44">
        <v>1.86847</v>
      </c>
      <c r="FP44">
        <v>1.85866</v>
      </c>
      <c r="FQ44">
        <v>1.86493</v>
      </c>
      <c r="FR44">
        <v>5</v>
      </c>
      <c r="FS44">
        <v>0</v>
      </c>
      <c r="FT44">
        <v>0</v>
      </c>
      <c r="FU44">
        <v>0</v>
      </c>
      <c r="FV44" t="s">
        <v>358</v>
      </c>
      <c r="FW44" t="s">
        <v>359</v>
      </c>
      <c r="FX44" t="s">
        <v>360</v>
      </c>
      <c r="FY44" t="s">
        <v>360</v>
      </c>
      <c r="FZ44" t="s">
        <v>360</v>
      </c>
      <c r="GA44" t="s">
        <v>360</v>
      </c>
      <c r="GB44">
        <v>0</v>
      </c>
      <c r="GC44">
        <v>100</v>
      </c>
      <c r="GD44">
        <v>100</v>
      </c>
      <c r="GE44">
        <v>0.775</v>
      </c>
      <c r="GF44">
        <v>0.4464</v>
      </c>
      <c r="GG44">
        <v>0.575688657157495</v>
      </c>
      <c r="GH44">
        <v>0.000627187234394091</v>
      </c>
      <c r="GI44">
        <v>-4.01537248521887e-07</v>
      </c>
      <c r="GJ44">
        <v>9.27123944784829e-11</v>
      </c>
      <c r="GK44">
        <v>0.0152542002071777</v>
      </c>
      <c r="GL44">
        <v>-0.0274468376562697</v>
      </c>
      <c r="GM44">
        <v>0.00235418239541525</v>
      </c>
      <c r="GN44">
        <v>-2.2246625018789e-05</v>
      </c>
      <c r="GO44">
        <v>1</v>
      </c>
      <c r="GP44">
        <v>1476</v>
      </c>
      <c r="GQ44">
        <v>2</v>
      </c>
      <c r="GR44">
        <v>27</v>
      </c>
      <c r="GS44">
        <v>22.2</v>
      </c>
      <c r="GT44">
        <v>22</v>
      </c>
      <c r="GU44">
        <v>1.05713</v>
      </c>
      <c r="GV44">
        <v>2.38037</v>
      </c>
      <c r="GW44">
        <v>1.44775</v>
      </c>
      <c r="GX44">
        <v>2.30103</v>
      </c>
      <c r="GY44">
        <v>1.44409</v>
      </c>
      <c r="GZ44">
        <v>2.50854</v>
      </c>
      <c r="HA44">
        <v>39.118</v>
      </c>
      <c r="HB44">
        <v>24.3239</v>
      </c>
      <c r="HC44">
        <v>18</v>
      </c>
      <c r="HD44">
        <v>413.715</v>
      </c>
      <c r="HE44">
        <v>453.537</v>
      </c>
      <c r="HF44">
        <v>27.2601</v>
      </c>
      <c r="HG44">
        <v>29.4684</v>
      </c>
      <c r="HH44">
        <v>30.0015</v>
      </c>
      <c r="HI44">
        <v>29.0596</v>
      </c>
      <c r="HJ44">
        <v>29.0644</v>
      </c>
      <c r="HK44">
        <v>21.2149</v>
      </c>
      <c r="HL44">
        <v>27.476</v>
      </c>
      <c r="HM44">
        <v>99.5959</v>
      </c>
      <c r="HN44">
        <v>27.0354</v>
      </c>
      <c r="HO44">
        <v>419.8</v>
      </c>
      <c r="HP44">
        <v>25.6327</v>
      </c>
      <c r="HQ44">
        <v>96.4587</v>
      </c>
      <c r="HR44">
        <v>99.7657</v>
      </c>
    </row>
    <row r="45" spans="1:226">
      <c r="A45">
        <v>29</v>
      </c>
      <c r="B45">
        <v>1678485449.6</v>
      </c>
      <c r="C45">
        <v>1884.09999990463</v>
      </c>
      <c r="D45" t="s">
        <v>419</v>
      </c>
      <c r="E45" t="s">
        <v>420</v>
      </c>
      <c r="F45">
        <v>5</v>
      </c>
      <c r="G45" t="s">
        <v>411</v>
      </c>
      <c r="H45" t="s">
        <v>354</v>
      </c>
      <c r="I45">
        <v>1678485446.8</v>
      </c>
      <c r="J45">
        <f>(K45)/1000</f>
        <v>0</v>
      </c>
      <c r="K45">
        <f>IF(BF45, AN45, AH45)</f>
        <v>0</v>
      </c>
      <c r="L45">
        <f>IF(BF45, AI45, AG45)</f>
        <v>0</v>
      </c>
      <c r="M45">
        <f>BH45 - IF(AU45&gt;1, L45*BB45*100.0/(AW45*BV45), 0)</f>
        <v>0</v>
      </c>
      <c r="N45">
        <f>((T45-J45/2)*M45-L45)/(T45+J45/2)</f>
        <v>0</v>
      </c>
      <c r="O45">
        <f>N45*(BO45+BP45)/1000.0</f>
        <v>0</v>
      </c>
      <c r="P45">
        <f>(BH45 - IF(AU45&gt;1, L45*BB45*100.0/(AW45*BV45), 0))*(BO45+BP45)/1000.0</f>
        <v>0</v>
      </c>
      <c r="Q45">
        <f>2.0/((1/S45-1/R45)+SIGN(S45)*SQRT((1/S45-1/R45)*(1/S45-1/R45) + 4*BC45/((BC45+1)*(BC45+1))*(2*1/S45*1/R45-1/R45*1/R45)))</f>
        <v>0</v>
      </c>
      <c r="R45">
        <f>IF(LEFT(BD45,1)&lt;&gt;"0",IF(LEFT(BD45,1)="1",3.0,BE45),$D$5+$E$5*(BV45*BO45/($K$5*1000))+$F$5*(BV45*BO45/($K$5*1000))*MAX(MIN(BB45,$J$5),$I$5)*MAX(MIN(BB45,$J$5),$I$5)+$G$5*MAX(MIN(BB45,$J$5),$I$5)*(BV45*BO45/($K$5*1000))+$H$5*(BV45*BO45/($K$5*1000))*(BV45*BO45/($K$5*1000)))</f>
        <v>0</v>
      </c>
      <c r="S45">
        <f>J45*(1000-(1000*0.61365*exp(17.502*W45/(240.97+W45))/(BO45+BP45)+BJ45)/2)/(1000*0.61365*exp(17.502*W45/(240.97+W45))/(BO45+BP45)-BJ45)</f>
        <v>0</v>
      </c>
      <c r="T45">
        <f>1/((BC45+1)/(Q45/1.6)+1/(R45/1.37)) + BC45/((BC45+1)/(Q45/1.6) + BC45/(R45/1.37))</f>
        <v>0</v>
      </c>
      <c r="U45">
        <f>(AX45*BA45)</f>
        <v>0</v>
      </c>
      <c r="V45">
        <f>(BQ45+(U45+2*0.95*5.67E-8*(((BQ45+$B$7)+273)^4-(BQ45+273)^4)-44100*J45)/(1.84*29.3*R45+8*0.95*5.67E-8*(BQ45+273)^3))</f>
        <v>0</v>
      </c>
      <c r="W45">
        <f>($C$7*BR45+$D$7*BS45+$E$7*V45)</f>
        <v>0</v>
      </c>
      <c r="X45">
        <f>0.61365*exp(17.502*W45/(240.97+W45))</f>
        <v>0</v>
      </c>
      <c r="Y45">
        <f>(Z45/AA45*100)</f>
        <v>0</v>
      </c>
      <c r="Z45">
        <f>BJ45*(BO45+BP45)/1000</f>
        <v>0</v>
      </c>
      <c r="AA45">
        <f>0.61365*exp(17.502*BQ45/(240.97+BQ45))</f>
        <v>0</v>
      </c>
      <c r="AB45">
        <f>(X45-BJ45*(BO45+BP45)/1000)</f>
        <v>0</v>
      </c>
      <c r="AC45">
        <f>(-J45*44100)</f>
        <v>0</v>
      </c>
      <c r="AD45">
        <f>2*29.3*R45*0.92*(BQ45-W45)</f>
        <v>0</v>
      </c>
      <c r="AE45">
        <f>2*0.95*5.67E-8*(((BQ45+$B$7)+273)^4-(W45+273)^4)</f>
        <v>0</v>
      </c>
      <c r="AF45">
        <f>U45+AE45+AC45+AD45</f>
        <v>0</v>
      </c>
      <c r="AG45">
        <f>BN45*AU45*(BI45-BH45*(1000-AU45*BK45)/(1000-AU45*BJ45))/(100*BB45)</f>
        <v>0</v>
      </c>
      <c r="AH45">
        <f>1000*BN45*AU45*(BJ45-BK45)/(100*BB45*(1000-AU45*BJ45))</f>
        <v>0</v>
      </c>
      <c r="AI45">
        <f>(AJ45 - AK45 - BO45*1E3/(8.314*(BQ45+273.15)) * AM45/BN45 * AL45) * BN45/(100*BB45) * (1000 - BK45)/1000</f>
        <v>0</v>
      </c>
      <c r="AJ45">
        <v>430.938909012194</v>
      </c>
      <c r="AK45">
        <v>431.367490909091</v>
      </c>
      <c r="AL45">
        <v>0.0333389664943101</v>
      </c>
      <c r="AM45">
        <v>67.164876325789</v>
      </c>
      <c r="AN45">
        <f>(AP45 - AO45 + BO45*1E3/(8.314*(BQ45+273.15)) * AR45/BN45 * AQ45) * BN45/(100*BB45) * 1000/(1000 - AP45)</f>
        <v>0</v>
      </c>
      <c r="AO45">
        <v>25.7940226961166</v>
      </c>
      <c r="AP45">
        <v>25.4620024242424</v>
      </c>
      <c r="AQ45">
        <v>0.0384835110847683</v>
      </c>
      <c r="AR45">
        <v>116.998684453558</v>
      </c>
      <c r="AS45">
        <v>13</v>
      </c>
      <c r="AT45">
        <v>3</v>
      </c>
      <c r="AU45">
        <f>IF(AS45*$H$13&gt;=AW45,1.0,(AW45/(AW45-AS45*$H$13)))</f>
        <v>0</v>
      </c>
      <c r="AV45">
        <f>(AU45-1)*100</f>
        <v>0</v>
      </c>
      <c r="AW45">
        <f>MAX(0,($B$13+$C$13*BV45)/(1+$D$13*BV45)*BO45/(BQ45+273)*$E$13)</f>
        <v>0</v>
      </c>
      <c r="AX45">
        <f>$B$11*BW45+$C$11*BX45+$F$11*CI45*(1-CL45)</f>
        <v>0</v>
      </c>
      <c r="AY45">
        <f>AX45*AZ45</f>
        <v>0</v>
      </c>
      <c r="AZ45">
        <f>($B$11*$D$9+$C$11*$D$9+$F$11*((CV45+CN45)/MAX(CV45+CN45+CW45, 0.1)*$I$9+CW45/MAX(CV45+CN45+CW45, 0.1)*$J$9))/($B$11+$C$11+$F$11)</f>
        <v>0</v>
      </c>
      <c r="BA45">
        <f>($B$11*$K$9+$C$11*$K$9+$F$11*((CV45+CN45)/MAX(CV45+CN45+CW45, 0.1)*$P$9+CW45/MAX(CV45+CN45+CW45, 0.1)*$Q$9))/($B$11+$C$11+$F$11)</f>
        <v>0</v>
      </c>
      <c r="BB45">
        <v>2.18</v>
      </c>
      <c r="BC45">
        <v>0.5</v>
      </c>
      <c r="BD45" t="s">
        <v>355</v>
      </c>
      <c r="BE45">
        <v>2</v>
      </c>
      <c r="BF45" t="b">
        <v>0</v>
      </c>
      <c r="BG45">
        <v>1678485446.8</v>
      </c>
      <c r="BH45">
        <v>420.3483</v>
      </c>
      <c r="BI45">
        <v>419.8213</v>
      </c>
      <c r="BJ45">
        <v>25.39398</v>
      </c>
      <c r="BK45">
        <v>25.78997</v>
      </c>
      <c r="BL45">
        <v>419.5733</v>
      </c>
      <c r="BM45">
        <v>24.94384</v>
      </c>
      <c r="BN45">
        <v>500.2428</v>
      </c>
      <c r="BO45">
        <v>89.97298</v>
      </c>
      <c r="BP45">
        <v>0.10000348</v>
      </c>
      <c r="BQ45">
        <v>28.3168</v>
      </c>
      <c r="BR45">
        <v>28.04533</v>
      </c>
      <c r="BS45">
        <v>999.9</v>
      </c>
      <c r="BT45">
        <v>0</v>
      </c>
      <c r="BU45">
        <v>0</v>
      </c>
      <c r="BV45">
        <v>10008.317</v>
      </c>
      <c r="BW45">
        <v>0</v>
      </c>
      <c r="BX45">
        <v>0.2321656</v>
      </c>
      <c r="BY45">
        <v>0.5268525</v>
      </c>
      <c r="BZ45">
        <v>431.3005</v>
      </c>
      <c r="CA45">
        <v>430.9354</v>
      </c>
      <c r="CB45">
        <v>-0.3960045</v>
      </c>
      <c r="CC45">
        <v>419.8213</v>
      </c>
      <c r="CD45">
        <v>25.78997</v>
      </c>
      <c r="CE45">
        <v>2.284771</v>
      </c>
      <c r="CF45">
        <v>2.320403</v>
      </c>
      <c r="CG45">
        <v>19.56941</v>
      </c>
      <c r="CH45">
        <v>19.81874</v>
      </c>
      <c r="CI45">
        <v>0</v>
      </c>
      <c r="CJ45">
        <v>0</v>
      </c>
      <c r="CK45">
        <v>0</v>
      </c>
      <c r="CL45">
        <v>0</v>
      </c>
      <c r="CM45">
        <v>1.19</v>
      </c>
      <c r="CN45">
        <v>0</v>
      </c>
      <c r="CO45">
        <v>-17.35</v>
      </c>
      <c r="CP45">
        <v>-3.19</v>
      </c>
      <c r="CQ45">
        <v>37.562</v>
      </c>
      <c r="CR45">
        <v>42.312</v>
      </c>
      <c r="CS45">
        <v>40.1187</v>
      </c>
      <c r="CT45">
        <v>41.1933</v>
      </c>
      <c r="CU45">
        <v>38.562</v>
      </c>
      <c r="CV45">
        <v>0</v>
      </c>
      <c r="CW45">
        <v>0</v>
      </c>
      <c r="CX45">
        <v>0</v>
      </c>
      <c r="CY45">
        <v>1678485458.7</v>
      </c>
      <c r="CZ45">
        <v>0</v>
      </c>
      <c r="DA45">
        <v>1678484125.6</v>
      </c>
      <c r="DB45" t="s">
        <v>412</v>
      </c>
      <c r="DC45">
        <v>1678484112.1</v>
      </c>
      <c r="DD45">
        <v>1678484125.6</v>
      </c>
      <c r="DE45">
        <v>1</v>
      </c>
      <c r="DF45">
        <v>0.381</v>
      </c>
      <c r="DG45">
        <v>0.158</v>
      </c>
      <c r="DH45">
        <v>0.775</v>
      </c>
      <c r="DI45">
        <v>0.546</v>
      </c>
      <c r="DJ45">
        <v>420</v>
      </c>
      <c r="DK45">
        <v>30</v>
      </c>
      <c r="DL45">
        <v>0.42</v>
      </c>
      <c r="DM45">
        <v>0.08</v>
      </c>
      <c r="DN45">
        <v>0.527673375</v>
      </c>
      <c r="DO45">
        <v>0.439756514071294</v>
      </c>
      <c r="DP45">
        <v>0.0726615230695337</v>
      </c>
      <c r="DQ45">
        <v>0</v>
      </c>
      <c r="DR45">
        <v>-0.5027693</v>
      </c>
      <c r="DS45">
        <v>0.103745921200752</v>
      </c>
      <c r="DT45">
        <v>0.0634583994508213</v>
      </c>
      <c r="DU45">
        <v>0</v>
      </c>
      <c r="DV45">
        <v>0</v>
      </c>
      <c r="DW45">
        <v>2</v>
      </c>
      <c r="DX45" t="s">
        <v>357</v>
      </c>
      <c r="DY45">
        <v>2.84303</v>
      </c>
      <c r="DZ45">
        <v>2.71037</v>
      </c>
      <c r="EA45">
        <v>0.0904077</v>
      </c>
      <c r="EB45">
        <v>0.0904006</v>
      </c>
      <c r="EC45">
        <v>0.105543</v>
      </c>
      <c r="ED45">
        <v>0.106661</v>
      </c>
      <c r="EE45">
        <v>25601.1</v>
      </c>
      <c r="EF45">
        <v>22209.9</v>
      </c>
      <c r="EG45">
        <v>25194.5</v>
      </c>
      <c r="EH45">
        <v>23787.1</v>
      </c>
      <c r="EI45">
        <v>38496.8</v>
      </c>
      <c r="EJ45">
        <v>35171.6</v>
      </c>
      <c r="EK45">
        <v>45590.6</v>
      </c>
      <c r="EL45">
        <v>42434.3</v>
      </c>
      <c r="EM45">
        <v>1.73935</v>
      </c>
      <c r="EN45">
        <v>1.82873</v>
      </c>
      <c r="EO45">
        <v>0.0324473</v>
      </c>
      <c r="EP45">
        <v>0</v>
      </c>
      <c r="EQ45">
        <v>27.4974</v>
      </c>
      <c r="ER45">
        <v>999.9</v>
      </c>
      <c r="ES45">
        <v>53.614</v>
      </c>
      <c r="ET45">
        <v>32.972</v>
      </c>
      <c r="EU45">
        <v>30.0602</v>
      </c>
      <c r="EV45">
        <v>54.6089</v>
      </c>
      <c r="EW45">
        <v>44.1907</v>
      </c>
      <c r="EX45">
        <v>1</v>
      </c>
      <c r="EY45">
        <v>0.151596</v>
      </c>
      <c r="EZ45">
        <v>4.83495</v>
      </c>
      <c r="FA45">
        <v>20.1687</v>
      </c>
      <c r="FB45">
        <v>5.23481</v>
      </c>
      <c r="FC45">
        <v>11.992</v>
      </c>
      <c r="FD45">
        <v>4.9564</v>
      </c>
      <c r="FE45">
        <v>3.304</v>
      </c>
      <c r="FF45">
        <v>9999</v>
      </c>
      <c r="FG45">
        <v>9999</v>
      </c>
      <c r="FH45">
        <v>9999</v>
      </c>
      <c r="FI45">
        <v>999.9</v>
      </c>
      <c r="FJ45">
        <v>1.86844</v>
      </c>
      <c r="FK45">
        <v>1.86421</v>
      </c>
      <c r="FL45">
        <v>1.87175</v>
      </c>
      <c r="FM45">
        <v>1.86264</v>
      </c>
      <c r="FN45">
        <v>1.86203</v>
      </c>
      <c r="FO45">
        <v>1.86846</v>
      </c>
      <c r="FP45">
        <v>1.85867</v>
      </c>
      <c r="FQ45">
        <v>1.86494</v>
      </c>
      <c r="FR45">
        <v>5</v>
      </c>
      <c r="FS45">
        <v>0</v>
      </c>
      <c r="FT45">
        <v>0</v>
      </c>
      <c r="FU45">
        <v>0</v>
      </c>
      <c r="FV45" t="s">
        <v>358</v>
      </c>
      <c r="FW45" t="s">
        <v>359</v>
      </c>
      <c r="FX45" t="s">
        <v>360</v>
      </c>
      <c r="FY45" t="s">
        <v>360</v>
      </c>
      <c r="FZ45" t="s">
        <v>360</v>
      </c>
      <c r="GA45" t="s">
        <v>360</v>
      </c>
      <c r="GB45">
        <v>0</v>
      </c>
      <c r="GC45">
        <v>100</v>
      </c>
      <c r="GD45">
        <v>100</v>
      </c>
      <c r="GE45">
        <v>0.775</v>
      </c>
      <c r="GF45">
        <v>0.4537</v>
      </c>
      <c r="GG45">
        <v>0.575688657157495</v>
      </c>
      <c r="GH45">
        <v>0.000627187234394091</v>
      </c>
      <c r="GI45">
        <v>-4.01537248521887e-07</v>
      </c>
      <c r="GJ45">
        <v>9.27123944784829e-11</v>
      </c>
      <c r="GK45">
        <v>0.0152542002071777</v>
      </c>
      <c r="GL45">
        <v>-0.0274468376562697</v>
      </c>
      <c r="GM45">
        <v>0.00235418239541525</v>
      </c>
      <c r="GN45">
        <v>-2.2246625018789e-05</v>
      </c>
      <c r="GO45">
        <v>1</v>
      </c>
      <c r="GP45">
        <v>1476</v>
      </c>
      <c r="GQ45">
        <v>2</v>
      </c>
      <c r="GR45">
        <v>27</v>
      </c>
      <c r="GS45">
        <v>22.3</v>
      </c>
      <c r="GT45">
        <v>22.1</v>
      </c>
      <c r="GU45">
        <v>1.05713</v>
      </c>
      <c r="GV45">
        <v>2.40967</v>
      </c>
      <c r="GW45">
        <v>1.44775</v>
      </c>
      <c r="GX45">
        <v>2.2998</v>
      </c>
      <c r="GY45">
        <v>1.44409</v>
      </c>
      <c r="GZ45">
        <v>2.32178</v>
      </c>
      <c r="HA45">
        <v>39.0931</v>
      </c>
      <c r="HB45">
        <v>24.3152</v>
      </c>
      <c r="HC45">
        <v>18</v>
      </c>
      <c r="HD45">
        <v>413.771</v>
      </c>
      <c r="HE45">
        <v>453.647</v>
      </c>
      <c r="HF45">
        <v>26.7106</v>
      </c>
      <c r="HG45">
        <v>29.4644</v>
      </c>
      <c r="HH45">
        <v>30.0013</v>
      </c>
      <c r="HI45">
        <v>29.0596</v>
      </c>
      <c r="HJ45">
        <v>29.0644</v>
      </c>
      <c r="HK45">
        <v>21.2122</v>
      </c>
      <c r="HL45">
        <v>27.7552</v>
      </c>
      <c r="HM45">
        <v>99.5959</v>
      </c>
      <c r="HN45">
        <v>26.4678</v>
      </c>
      <c r="HO45">
        <v>419.8</v>
      </c>
      <c r="HP45">
        <v>25.4906</v>
      </c>
      <c r="HQ45">
        <v>96.4578</v>
      </c>
      <c r="HR45">
        <v>99.7643</v>
      </c>
    </row>
    <row r="46" spans="1:226">
      <c r="A46">
        <v>30</v>
      </c>
      <c r="B46">
        <v>1678485454.6</v>
      </c>
      <c r="C46">
        <v>1889.09999990463</v>
      </c>
      <c r="D46" t="s">
        <v>421</v>
      </c>
      <c r="E46" t="s">
        <v>422</v>
      </c>
      <c r="F46">
        <v>5</v>
      </c>
      <c r="G46" t="s">
        <v>411</v>
      </c>
      <c r="H46" t="s">
        <v>354</v>
      </c>
      <c r="I46">
        <v>1678485452.1</v>
      </c>
      <c r="J46">
        <f>(K46)/1000</f>
        <v>0</v>
      </c>
      <c r="K46">
        <f>IF(BF46, AN46, AH46)</f>
        <v>0</v>
      </c>
      <c r="L46">
        <f>IF(BF46, AI46, AG46)</f>
        <v>0</v>
      </c>
      <c r="M46">
        <f>BH46 - IF(AU46&gt;1, L46*BB46*100.0/(AW46*BV46), 0)</f>
        <v>0</v>
      </c>
      <c r="N46">
        <f>((T46-J46/2)*M46-L46)/(T46+J46/2)</f>
        <v>0</v>
      </c>
      <c r="O46">
        <f>N46*(BO46+BP46)/1000.0</f>
        <v>0</v>
      </c>
      <c r="P46">
        <f>(BH46 - IF(AU46&gt;1, L46*BB46*100.0/(AW46*BV46), 0))*(BO46+BP46)/1000.0</f>
        <v>0</v>
      </c>
      <c r="Q46">
        <f>2.0/((1/S46-1/R46)+SIGN(S46)*SQRT((1/S46-1/R46)*(1/S46-1/R46) + 4*BC46/((BC46+1)*(BC46+1))*(2*1/S46*1/R46-1/R46*1/R46)))</f>
        <v>0</v>
      </c>
      <c r="R46">
        <f>IF(LEFT(BD46,1)&lt;&gt;"0",IF(LEFT(BD46,1)="1",3.0,BE46),$D$5+$E$5*(BV46*BO46/($K$5*1000))+$F$5*(BV46*BO46/($K$5*1000))*MAX(MIN(BB46,$J$5),$I$5)*MAX(MIN(BB46,$J$5),$I$5)+$G$5*MAX(MIN(BB46,$J$5),$I$5)*(BV46*BO46/($K$5*1000))+$H$5*(BV46*BO46/($K$5*1000))*(BV46*BO46/($K$5*1000)))</f>
        <v>0</v>
      </c>
      <c r="S46">
        <f>J46*(1000-(1000*0.61365*exp(17.502*W46/(240.97+W46))/(BO46+BP46)+BJ46)/2)/(1000*0.61365*exp(17.502*W46/(240.97+W46))/(BO46+BP46)-BJ46)</f>
        <v>0</v>
      </c>
      <c r="T46">
        <f>1/((BC46+1)/(Q46/1.6)+1/(R46/1.37)) + BC46/((BC46+1)/(Q46/1.6) + BC46/(R46/1.37))</f>
        <v>0</v>
      </c>
      <c r="U46">
        <f>(AX46*BA46)</f>
        <v>0</v>
      </c>
      <c r="V46">
        <f>(BQ46+(U46+2*0.95*5.67E-8*(((BQ46+$B$7)+273)^4-(BQ46+273)^4)-44100*J46)/(1.84*29.3*R46+8*0.95*5.67E-8*(BQ46+273)^3))</f>
        <v>0</v>
      </c>
      <c r="W46">
        <f>($C$7*BR46+$D$7*BS46+$E$7*V46)</f>
        <v>0</v>
      </c>
      <c r="X46">
        <f>0.61365*exp(17.502*W46/(240.97+W46))</f>
        <v>0</v>
      </c>
      <c r="Y46">
        <f>(Z46/AA46*100)</f>
        <v>0</v>
      </c>
      <c r="Z46">
        <f>BJ46*(BO46+BP46)/1000</f>
        <v>0</v>
      </c>
      <c r="AA46">
        <f>0.61365*exp(17.502*BQ46/(240.97+BQ46))</f>
        <v>0</v>
      </c>
      <c r="AB46">
        <f>(X46-BJ46*(BO46+BP46)/1000)</f>
        <v>0</v>
      </c>
      <c r="AC46">
        <f>(-J46*44100)</f>
        <v>0</v>
      </c>
      <c r="AD46">
        <f>2*29.3*R46*0.92*(BQ46-W46)</f>
        <v>0</v>
      </c>
      <c r="AE46">
        <f>2*0.95*5.67E-8*(((BQ46+$B$7)+273)^4-(W46+273)^4)</f>
        <v>0</v>
      </c>
      <c r="AF46">
        <f>U46+AE46+AC46+AD46</f>
        <v>0</v>
      </c>
      <c r="AG46">
        <f>BN46*AU46*(BI46-BH46*(1000-AU46*BK46)/(1000-AU46*BJ46))/(100*BB46)</f>
        <v>0</v>
      </c>
      <c r="AH46">
        <f>1000*BN46*AU46*(BJ46-BK46)/(100*BB46*(1000-AU46*BJ46))</f>
        <v>0</v>
      </c>
      <c r="AI46">
        <f>(AJ46 - AK46 - BO46*1E3/(8.314*(BQ46+273.15)) * AM46/BN46 * AL46) * BN46/(100*BB46) * (1000 - BK46)/1000</f>
        <v>0</v>
      </c>
      <c r="AJ46">
        <v>431.014018246662</v>
      </c>
      <c r="AK46">
        <v>431.520078787879</v>
      </c>
      <c r="AL46">
        <v>0.0362539154192103</v>
      </c>
      <c r="AM46">
        <v>67.164876325789</v>
      </c>
      <c r="AN46">
        <f>(AP46 - AO46 + BO46*1E3/(8.314*(BQ46+273.15)) * AR46/BN46 * AQ46) * BN46/(100*BB46) * 1000/(1000 - AP46)</f>
        <v>0</v>
      </c>
      <c r="AO46">
        <v>25.7480026778485</v>
      </c>
      <c r="AP46">
        <v>25.5262642424242</v>
      </c>
      <c r="AQ46">
        <v>0.0139018460322341</v>
      </c>
      <c r="AR46">
        <v>116.998684453558</v>
      </c>
      <c r="AS46">
        <v>13</v>
      </c>
      <c r="AT46">
        <v>3</v>
      </c>
      <c r="AU46">
        <f>IF(AS46*$H$13&gt;=AW46,1.0,(AW46/(AW46-AS46*$H$13)))</f>
        <v>0</v>
      </c>
      <c r="AV46">
        <f>(AU46-1)*100</f>
        <v>0</v>
      </c>
      <c r="AW46">
        <f>MAX(0,($B$13+$C$13*BV46)/(1+$D$13*BV46)*BO46/(BQ46+273)*$E$13)</f>
        <v>0</v>
      </c>
      <c r="AX46">
        <f>$B$11*BW46+$C$11*BX46+$F$11*CI46*(1-CL46)</f>
        <v>0</v>
      </c>
      <c r="AY46">
        <f>AX46*AZ46</f>
        <v>0</v>
      </c>
      <c r="AZ46">
        <f>($B$11*$D$9+$C$11*$D$9+$F$11*((CV46+CN46)/MAX(CV46+CN46+CW46, 0.1)*$I$9+CW46/MAX(CV46+CN46+CW46, 0.1)*$J$9))/($B$11+$C$11+$F$11)</f>
        <v>0</v>
      </c>
      <c r="BA46">
        <f>($B$11*$K$9+$C$11*$K$9+$F$11*((CV46+CN46)/MAX(CV46+CN46+CW46, 0.1)*$P$9+CW46/MAX(CV46+CN46+CW46, 0.1)*$Q$9))/($B$11+$C$11+$F$11)</f>
        <v>0</v>
      </c>
      <c r="BB46">
        <v>2.18</v>
      </c>
      <c r="BC46">
        <v>0.5</v>
      </c>
      <c r="BD46" t="s">
        <v>355</v>
      </c>
      <c r="BE46">
        <v>2</v>
      </c>
      <c r="BF46" t="b">
        <v>0</v>
      </c>
      <c r="BG46">
        <v>1678485452.1</v>
      </c>
      <c r="BH46">
        <v>420.443444444444</v>
      </c>
      <c r="BI46">
        <v>419.891555555556</v>
      </c>
      <c r="BJ46">
        <v>25.5057555555556</v>
      </c>
      <c r="BK46">
        <v>25.7414111111111</v>
      </c>
      <c r="BL46">
        <v>419.668444444444</v>
      </c>
      <c r="BM46">
        <v>25.0504666666667</v>
      </c>
      <c r="BN46">
        <v>500.256333333333</v>
      </c>
      <c r="BO46">
        <v>89.9690222222222</v>
      </c>
      <c r="BP46">
        <v>0.0999919333333333</v>
      </c>
      <c r="BQ46">
        <v>28.2647444444444</v>
      </c>
      <c r="BR46">
        <v>27.9930333333333</v>
      </c>
      <c r="BS46">
        <v>999.9</v>
      </c>
      <c r="BT46">
        <v>0</v>
      </c>
      <c r="BU46">
        <v>0</v>
      </c>
      <c r="BV46">
        <v>9974.51444444444</v>
      </c>
      <c r="BW46">
        <v>0</v>
      </c>
      <c r="BX46">
        <v>0.223030666666667</v>
      </c>
      <c r="BY46">
        <v>0.551849555555556</v>
      </c>
      <c r="BZ46">
        <v>431.447666666667</v>
      </c>
      <c r="CA46">
        <v>430.985666666667</v>
      </c>
      <c r="CB46">
        <v>-0.235658111111111</v>
      </c>
      <c r="CC46">
        <v>419.891555555556</v>
      </c>
      <c r="CD46">
        <v>25.7414111111111</v>
      </c>
      <c r="CE46">
        <v>2.29472888888889</v>
      </c>
      <c r="CF46">
        <v>2.31593</v>
      </c>
      <c r="CG46">
        <v>19.6394333333333</v>
      </c>
      <c r="CH46">
        <v>19.7876222222222</v>
      </c>
      <c r="CI46">
        <v>0</v>
      </c>
      <c r="CJ46">
        <v>0</v>
      </c>
      <c r="CK46">
        <v>0</v>
      </c>
      <c r="CL46">
        <v>0</v>
      </c>
      <c r="CM46">
        <v>-0.755555555555556</v>
      </c>
      <c r="CN46">
        <v>0</v>
      </c>
      <c r="CO46">
        <v>-17.0777777777778</v>
      </c>
      <c r="CP46">
        <v>-2.67777777777778</v>
      </c>
      <c r="CQ46">
        <v>37.5413333333333</v>
      </c>
      <c r="CR46">
        <v>42.312</v>
      </c>
      <c r="CS46">
        <v>40.09</v>
      </c>
      <c r="CT46">
        <v>41.201</v>
      </c>
      <c r="CU46">
        <v>38.562</v>
      </c>
      <c r="CV46">
        <v>0</v>
      </c>
      <c r="CW46">
        <v>0</v>
      </c>
      <c r="CX46">
        <v>0</v>
      </c>
      <c r="CY46">
        <v>1678485464.1</v>
      </c>
      <c r="CZ46">
        <v>0</v>
      </c>
      <c r="DA46">
        <v>1678484125.6</v>
      </c>
      <c r="DB46" t="s">
        <v>412</v>
      </c>
      <c r="DC46">
        <v>1678484112.1</v>
      </c>
      <c r="DD46">
        <v>1678484125.6</v>
      </c>
      <c r="DE46">
        <v>1</v>
      </c>
      <c r="DF46">
        <v>0.381</v>
      </c>
      <c r="DG46">
        <v>0.158</v>
      </c>
      <c r="DH46">
        <v>0.775</v>
      </c>
      <c r="DI46">
        <v>0.546</v>
      </c>
      <c r="DJ46">
        <v>420</v>
      </c>
      <c r="DK46">
        <v>30</v>
      </c>
      <c r="DL46">
        <v>0.42</v>
      </c>
      <c r="DM46">
        <v>0.08</v>
      </c>
      <c r="DN46">
        <v>0.54563225</v>
      </c>
      <c r="DO46">
        <v>-0.0579018911819908</v>
      </c>
      <c r="DP46">
        <v>0.0568029267567922</v>
      </c>
      <c r="DQ46">
        <v>1</v>
      </c>
      <c r="DR46">
        <v>-0.448680475</v>
      </c>
      <c r="DS46">
        <v>1.05337342964353</v>
      </c>
      <c r="DT46">
        <v>0.124255402962806</v>
      </c>
      <c r="DU46">
        <v>0</v>
      </c>
      <c r="DV46">
        <v>1</v>
      </c>
      <c r="DW46">
        <v>2</v>
      </c>
      <c r="DX46" t="s">
        <v>369</v>
      </c>
      <c r="DY46">
        <v>2.84294</v>
      </c>
      <c r="DZ46">
        <v>2.70992</v>
      </c>
      <c r="EA46">
        <v>0.0904222</v>
      </c>
      <c r="EB46">
        <v>0.0903928</v>
      </c>
      <c r="EC46">
        <v>0.105707</v>
      </c>
      <c r="ED46">
        <v>0.1065</v>
      </c>
      <c r="EE46">
        <v>25600.5</v>
      </c>
      <c r="EF46">
        <v>22210.3</v>
      </c>
      <c r="EG46">
        <v>25194.3</v>
      </c>
      <c r="EH46">
        <v>23787.4</v>
      </c>
      <c r="EI46">
        <v>38489.2</v>
      </c>
      <c r="EJ46">
        <v>35178</v>
      </c>
      <c r="EK46">
        <v>45590</v>
      </c>
      <c r="EL46">
        <v>42434.3</v>
      </c>
      <c r="EM46">
        <v>1.73923</v>
      </c>
      <c r="EN46">
        <v>1.8287</v>
      </c>
      <c r="EO46">
        <v>0.030145</v>
      </c>
      <c r="EP46">
        <v>0</v>
      </c>
      <c r="EQ46">
        <v>27.4689</v>
      </c>
      <c r="ER46">
        <v>999.9</v>
      </c>
      <c r="ES46">
        <v>53.663</v>
      </c>
      <c r="ET46">
        <v>32.982</v>
      </c>
      <c r="EU46">
        <v>30.1046</v>
      </c>
      <c r="EV46">
        <v>55.2489</v>
      </c>
      <c r="EW46">
        <v>44.0425</v>
      </c>
      <c r="EX46">
        <v>1</v>
      </c>
      <c r="EY46">
        <v>0.152945</v>
      </c>
      <c r="EZ46">
        <v>5.16178</v>
      </c>
      <c r="FA46">
        <v>20.1603</v>
      </c>
      <c r="FB46">
        <v>5.23541</v>
      </c>
      <c r="FC46">
        <v>11.992</v>
      </c>
      <c r="FD46">
        <v>4.95665</v>
      </c>
      <c r="FE46">
        <v>3.304</v>
      </c>
      <c r="FF46">
        <v>9999</v>
      </c>
      <c r="FG46">
        <v>9999</v>
      </c>
      <c r="FH46">
        <v>9999</v>
      </c>
      <c r="FI46">
        <v>999.9</v>
      </c>
      <c r="FJ46">
        <v>1.86846</v>
      </c>
      <c r="FK46">
        <v>1.86426</v>
      </c>
      <c r="FL46">
        <v>1.87179</v>
      </c>
      <c r="FM46">
        <v>1.86266</v>
      </c>
      <c r="FN46">
        <v>1.86206</v>
      </c>
      <c r="FO46">
        <v>1.8685</v>
      </c>
      <c r="FP46">
        <v>1.85866</v>
      </c>
      <c r="FQ46">
        <v>1.86496</v>
      </c>
      <c r="FR46">
        <v>5</v>
      </c>
      <c r="FS46">
        <v>0</v>
      </c>
      <c r="FT46">
        <v>0</v>
      </c>
      <c r="FU46">
        <v>0</v>
      </c>
      <c r="FV46" t="s">
        <v>358</v>
      </c>
      <c r="FW46" t="s">
        <v>359</v>
      </c>
      <c r="FX46" t="s">
        <v>360</v>
      </c>
      <c r="FY46" t="s">
        <v>360</v>
      </c>
      <c r="FZ46" t="s">
        <v>360</v>
      </c>
      <c r="GA46" t="s">
        <v>360</v>
      </c>
      <c r="GB46">
        <v>0</v>
      </c>
      <c r="GC46">
        <v>100</v>
      </c>
      <c r="GD46">
        <v>100</v>
      </c>
      <c r="GE46">
        <v>0.775</v>
      </c>
      <c r="GF46">
        <v>0.4564</v>
      </c>
      <c r="GG46">
        <v>0.575688657157495</v>
      </c>
      <c r="GH46">
        <v>0.000627187234394091</v>
      </c>
      <c r="GI46">
        <v>-4.01537248521887e-07</v>
      </c>
      <c r="GJ46">
        <v>9.27123944784829e-11</v>
      </c>
      <c r="GK46">
        <v>0.0152542002071777</v>
      </c>
      <c r="GL46">
        <v>-0.0274468376562697</v>
      </c>
      <c r="GM46">
        <v>0.00235418239541525</v>
      </c>
      <c r="GN46">
        <v>-2.2246625018789e-05</v>
      </c>
      <c r="GO46">
        <v>1</v>
      </c>
      <c r="GP46">
        <v>1476</v>
      </c>
      <c r="GQ46">
        <v>2</v>
      </c>
      <c r="GR46">
        <v>27</v>
      </c>
      <c r="GS46">
        <v>22.4</v>
      </c>
      <c r="GT46">
        <v>22.1</v>
      </c>
      <c r="GU46">
        <v>1.05713</v>
      </c>
      <c r="GV46">
        <v>2.37671</v>
      </c>
      <c r="GW46">
        <v>1.44775</v>
      </c>
      <c r="GX46">
        <v>2.30103</v>
      </c>
      <c r="GY46">
        <v>1.44409</v>
      </c>
      <c r="GZ46">
        <v>2.47925</v>
      </c>
      <c r="HA46">
        <v>39.0931</v>
      </c>
      <c r="HB46">
        <v>24.2976</v>
      </c>
      <c r="HC46">
        <v>18</v>
      </c>
      <c r="HD46">
        <v>413.701</v>
      </c>
      <c r="HE46">
        <v>453.631</v>
      </c>
      <c r="HF46">
        <v>26.1189</v>
      </c>
      <c r="HG46">
        <v>29.4598</v>
      </c>
      <c r="HH46">
        <v>30.0012</v>
      </c>
      <c r="HI46">
        <v>29.0596</v>
      </c>
      <c r="HJ46">
        <v>29.0644</v>
      </c>
      <c r="HK46">
        <v>21.2099</v>
      </c>
      <c r="HL46">
        <v>28.6916</v>
      </c>
      <c r="HM46">
        <v>99.5959</v>
      </c>
      <c r="HN46">
        <v>25.9384</v>
      </c>
      <c r="HO46">
        <v>419.8</v>
      </c>
      <c r="HP46">
        <v>25.4104</v>
      </c>
      <c r="HQ46">
        <v>96.4567</v>
      </c>
      <c r="HR46">
        <v>99.7648</v>
      </c>
    </row>
    <row r="47" spans="1:226">
      <c r="A47">
        <v>31</v>
      </c>
      <c r="B47">
        <v>1678485459.6</v>
      </c>
      <c r="C47">
        <v>1894.09999990463</v>
      </c>
      <c r="D47" t="s">
        <v>423</v>
      </c>
      <c r="E47" t="s">
        <v>424</v>
      </c>
      <c r="F47">
        <v>5</v>
      </c>
      <c r="G47" t="s">
        <v>411</v>
      </c>
      <c r="H47" t="s">
        <v>354</v>
      </c>
      <c r="I47">
        <v>1678485456.8</v>
      </c>
      <c r="J47">
        <f>(K47)/1000</f>
        <v>0</v>
      </c>
      <c r="K47">
        <f>IF(BF47, AN47, AH47)</f>
        <v>0</v>
      </c>
      <c r="L47">
        <f>IF(BF47, AI47, AG47)</f>
        <v>0</v>
      </c>
      <c r="M47">
        <f>BH47 - IF(AU47&gt;1, L47*BB47*100.0/(AW47*BV47), 0)</f>
        <v>0</v>
      </c>
      <c r="N47">
        <f>((T47-J47/2)*M47-L47)/(T47+J47/2)</f>
        <v>0</v>
      </c>
      <c r="O47">
        <f>N47*(BO47+BP47)/1000.0</f>
        <v>0</v>
      </c>
      <c r="P47">
        <f>(BH47 - IF(AU47&gt;1, L47*BB47*100.0/(AW47*BV47), 0))*(BO47+BP47)/1000.0</f>
        <v>0</v>
      </c>
      <c r="Q47">
        <f>2.0/((1/S47-1/R47)+SIGN(S47)*SQRT((1/S47-1/R47)*(1/S47-1/R47) + 4*BC47/((BC47+1)*(BC47+1))*(2*1/S47*1/R47-1/R47*1/R47)))</f>
        <v>0</v>
      </c>
      <c r="R47">
        <f>IF(LEFT(BD47,1)&lt;&gt;"0",IF(LEFT(BD47,1)="1",3.0,BE47),$D$5+$E$5*(BV47*BO47/($K$5*1000))+$F$5*(BV47*BO47/($K$5*1000))*MAX(MIN(BB47,$J$5),$I$5)*MAX(MIN(BB47,$J$5),$I$5)+$G$5*MAX(MIN(BB47,$J$5),$I$5)*(BV47*BO47/($K$5*1000))+$H$5*(BV47*BO47/($K$5*1000))*(BV47*BO47/($K$5*1000)))</f>
        <v>0</v>
      </c>
      <c r="S47">
        <f>J47*(1000-(1000*0.61365*exp(17.502*W47/(240.97+W47))/(BO47+BP47)+BJ47)/2)/(1000*0.61365*exp(17.502*W47/(240.97+W47))/(BO47+BP47)-BJ47)</f>
        <v>0</v>
      </c>
      <c r="T47">
        <f>1/((BC47+1)/(Q47/1.6)+1/(R47/1.37)) + BC47/((BC47+1)/(Q47/1.6) + BC47/(R47/1.37))</f>
        <v>0</v>
      </c>
      <c r="U47">
        <f>(AX47*BA47)</f>
        <v>0</v>
      </c>
      <c r="V47">
        <f>(BQ47+(U47+2*0.95*5.67E-8*(((BQ47+$B$7)+273)^4-(BQ47+273)^4)-44100*J47)/(1.84*29.3*R47+8*0.95*5.67E-8*(BQ47+273)^3))</f>
        <v>0</v>
      </c>
      <c r="W47">
        <f>($C$7*BR47+$D$7*BS47+$E$7*V47)</f>
        <v>0</v>
      </c>
      <c r="X47">
        <f>0.61365*exp(17.502*W47/(240.97+W47))</f>
        <v>0</v>
      </c>
      <c r="Y47">
        <f>(Z47/AA47*100)</f>
        <v>0</v>
      </c>
      <c r="Z47">
        <f>BJ47*(BO47+BP47)/1000</f>
        <v>0</v>
      </c>
      <c r="AA47">
        <f>0.61365*exp(17.502*BQ47/(240.97+BQ47))</f>
        <v>0</v>
      </c>
      <c r="AB47">
        <f>(X47-BJ47*(BO47+BP47)/1000)</f>
        <v>0</v>
      </c>
      <c r="AC47">
        <f>(-J47*44100)</f>
        <v>0</v>
      </c>
      <c r="AD47">
        <f>2*29.3*R47*0.92*(BQ47-W47)</f>
        <v>0</v>
      </c>
      <c r="AE47">
        <f>2*0.95*5.67E-8*(((BQ47+$B$7)+273)^4-(W47+273)^4)</f>
        <v>0</v>
      </c>
      <c r="AF47">
        <f>U47+AE47+AC47+AD47</f>
        <v>0</v>
      </c>
      <c r="AG47">
        <f>BN47*AU47*(BI47-BH47*(1000-AU47*BK47)/(1000-AU47*BJ47))/(100*BB47)</f>
        <v>0</v>
      </c>
      <c r="AH47">
        <f>1000*BN47*AU47*(BJ47-BK47)/(100*BB47*(1000-AU47*BJ47))</f>
        <v>0</v>
      </c>
      <c r="AI47">
        <f>(AJ47 - AK47 - BO47*1E3/(8.314*(BQ47+273.15)) * AM47/BN47 * AL47) * BN47/(100*BB47) * (1000 - BK47)/1000</f>
        <v>0</v>
      </c>
      <c r="AJ47">
        <v>430.855530743942</v>
      </c>
      <c r="AK47">
        <v>431.468672727273</v>
      </c>
      <c r="AL47">
        <v>-0.00242207728303651</v>
      </c>
      <c r="AM47">
        <v>67.164876325789</v>
      </c>
      <c r="AN47">
        <f>(AP47 - AO47 + BO47*1E3/(8.314*(BQ47+273.15)) * AR47/BN47 * AQ47) * BN47/(100*BB47) * 1000/(1000 - AP47)</f>
        <v>0</v>
      </c>
      <c r="AO47">
        <v>25.6472277230403</v>
      </c>
      <c r="AP47">
        <v>25.5221054545454</v>
      </c>
      <c r="AQ47">
        <v>0.000505899741807755</v>
      </c>
      <c r="AR47">
        <v>116.998684453558</v>
      </c>
      <c r="AS47">
        <v>13</v>
      </c>
      <c r="AT47">
        <v>3</v>
      </c>
      <c r="AU47">
        <f>IF(AS47*$H$13&gt;=AW47,1.0,(AW47/(AW47-AS47*$H$13)))</f>
        <v>0</v>
      </c>
      <c r="AV47">
        <f>(AU47-1)*100</f>
        <v>0</v>
      </c>
      <c r="AW47">
        <f>MAX(0,($B$13+$C$13*BV47)/(1+$D$13*BV47)*BO47/(BQ47+273)*$E$13)</f>
        <v>0</v>
      </c>
      <c r="AX47">
        <f>$B$11*BW47+$C$11*BX47+$F$11*CI47*(1-CL47)</f>
        <v>0</v>
      </c>
      <c r="AY47">
        <f>AX47*AZ47</f>
        <v>0</v>
      </c>
      <c r="AZ47">
        <f>($B$11*$D$9+$C$11*$D$9+$F$11*((CV47+CN47)/MAX(CV47+CN47+CW47, 0.1)*$I$9+CW47/MAX(CV47+CN47+CW47, 0.1)*$J$9))/($B$11+$C$11+$F$11)</f>
        <v>0</v>
      </c>
      <c r="BA47">
        <f>($B$11*$K$9+$C$11*$K$9+$F$11*((CV47+CN47)/MAX(CV47+CN47+CW47, 0.1)*$P$9+CW47/MAX(CV47+CN47+CW47, 0.1)*$Q$9))/($B$11+$C$11+$F$11)</f>
        <v>0</v>
      </c>
      <c r="BB47">
        <v>2.18</v>
      </c>
      <c r="BC47">
        <v>0.5</v>
      </c>
      <c r="BD47" t="s">
        <v>355</v>
      </c>
      <c r="BE47">
        <v>2</v>
      </c>
      <c r="BF47" t="b">
        <v>0</v>
      </c>
      <c r="BG47">
        <v>1678485456.8</v>
      </c>
      <c r="BH47">
        <v>420.4416</v>
      </c>
      <c r="BI47">
        <v>419.8111</v>
      </c>
      <c r="BJ47">
        <v>25.53055</v>
      </c>
      <c r="BK47">
        <v>25.65068</v>
      </c>
      <c r="BL47">
        <v>419.6666</v>
      </c>
      <c r="BM47">
        <v>25.0741</v>
      </c>
      <c r="BN47">
        <v>500.2703</v>
      </c>
      <c r="BO47">
        <v>89.96953</v>
      </c>
      <c r="BP47">
        <v>0.09999134</v>
      </c>
      <c r="BQ47">
        <v>28.2083</v>
      </c>
      <c r="BR47">
        <v>27.93397</v>
      </c>
      <c r="BS47">
        <v>999.9</v>
      </c>
      <c r="BT47">
        <v>0</v>
      </c>
      <c r="BU47">
        <v>0</v>
      </c>
      <c r="BV47">
        <v>9969.683</v>
      </c>
      <c r="BW47">
        <v>0</v>
      </c>
      <c r="BX47">
        <v>0.222567</v>
      </c>
      <c r="BY47">
        <v>0.6305329</v>
      </c>
      <c r="BZ47">
        <v>431.4569</v>
      </c>
      <c r="CA47">
        <v>430.8629</v>
      </c>
      <c r="CB47">
        <v>-0.12013538</v>
      </c>
      <c r="CC47">
        <v>419.8111</v>
      </c>
      <c r="CD47">
        <v>25.65068</v>
      </c>
      <c r="CE47">
        <v>2.29697</v>
      </c>
      <c r="CF47">
        <v>2.307779</v>
      </c>
      <c r="CG47">
        <v>19.65518</v>
      </c>
      <c r="CH47">
        <v>19.7308</v>
      </c>
      <c r="CI47">
        <v>0</v>
      </c>
      <c r="CJ47">
        <v>0</v>
      </c>
      <c r="CK47">
        <v>0</v>
      </c>
      <c r="CL47">
        <v>0</v>
      </c>
      <c r="CM47">
        <v>0.33</v>
      </c>
      <c r="CN47">
        <v>0</v>
      </c>
      <c r="CO47">
        <v>-13.2</v>
      </c>
      <c r="CP47">
        <v>-2.67</v>
      </c>
      <c r="CQ47">
        <v>37.5</v>
      </c>
      <c r="CR47">
        <v>42.312</v>
      </c>
      <c r="CS47">
        <v>40.0746</v>
      </c>
      <c r="CT47">
        <v>41.187</v>
      </c>
      <c r="CU47">
        <v>38.5372</v>
      </c>
      <c r="CV47">
        <v>0</v>
      </c>
      <c r="CW47">
        <v>0</v>
      </c>
      <c r="CX47">
        <v>0</v>
      </c>
      <c r="CY47">
        <v>1678485468.9</v>
      </c>
      <c r="CZ47">
        <v>0</v>
      </c>
      <c r="DA47">
        <v>1678484125.6</v>
      </c>
      <c r="DB47" t="s">
        <v>412</v>
      </c>
      <c r="DC47">
        <v>1678484112.1</v>
      </c>
      <c r="DD47">
        <v>1678484125.6</v>
      </c>
      <c r="DE47">
        <v>1</v>
      </c>
      <c r="DF47">
        <v>0.381</v>
      </c>
      <c r="DG47">
        <v>0.158</v>
      </c>
      <c r="DH47">
        <v>0.775</v>
      </c>
      <c r="DI47">
        <v>0.546</v>
      </c>
      <c r="DJ47">
        <v>420</v>
      </c>
      <c r="DK47">
        <v>30</v>
      </c>
      <c r="DL47">
        <v>0.42</v>
      </c>
      <c r="DM47">
        <v>0.08</v>
      </c>
      <c r="DN47">
        <v>0.5754403</v>
      </c>
      <c r="DO47">
        <v>0.0111394671669781</v>
      </c>
      <c r="DP47">
        <v>0.0603436227936308</v>
      </c>
      <c r="DQ47">
        <v>1</v>
      </c>
      <c r="DR47">
        <v>-0.35635761</v>
      </c>
      <c r="DS47">
        <v>1.77069017110694</v>
      </c>
      <c r="DT47">
        <v>0.172956728049603</v>
      </c>
      <c r="DU47">
        <v>0</v>
      </c>
      <c r="DV47">
        <v>1</v>
      </c>
      <c r="DW47">
        <v>2</v>
      </c>
      <c r="DX47" t="s">
        <v>369</v>
      </c>
      <c r="DY47">
        <v>2.84309</v>
      </c>
      <c r="DZ47">
        <v>2.71021</v>
      </c>
      <c r="EA47">
        <v>0.0904206</v>
      </c>
      <c r="EB47">
        <v>0.0903893</v>
      </c>
      <c r="EC47">
        <v>0.105681</v>
      </c>
      <c r="ED47">
        <v>0.106197</v>
      </c>
      <c r="EE47">
        <v>25600.7</v>
      </c>
      <c r="EF47">
        <v>22210.1</v>
      </c>
      <c r="EG47">
        <v>25194.4</v>
      </c>
      <c r="EH47">
        <v>23787</v>
      </c>
      <c r="EI47">
        <v>38490.5</v>
      </c>
      <c r="EJ47">
        <v>35189.4</v>
      </c>
      <c r="EK47">
        <v>45590.3</v>
      </c>
      <c r="EL47">
        <v>42433.7</v>
      </c>
      <c r="EM47">
        <v>1.73895</v>
      </c>
      <c r="EN47">
        <v>1.82882</v>
      </c>
      <c r="EO47">
        <v>0.0289902</v>
      </c>
      <c r="EP47">
        <v>0</v>
      </c>
      <c r="EQ47">
        <v>27.4373</v>
      </c>
      <c r="ER47">
        <v>999.9</v>
      </c>
      <c r="ES47">
        <v>53.687</v>
      </c>
      <c r="ET47">
        <v>32.972</v>
      </c>
      <c r="EU47">
        <v>30.0995</v>
      </c>
      <c r="EV47">
        <v>55.6489</v>
      </c>
      <c r="EW47">
        <v>44.4191</v>
      </c>
      <c r="EX47">
        <v>1</v>
      </c>
      <c r="EY47">
        <v>0.153399</v>
      </c>
      <c r="EZ47">
        <v>5.26225</v>
      </c>
      <c r="FA47">
        <v>20.1585</v>
      </c>
      <c r="FB47">
        <v>5.23511</v>
      </c>
      <c r="FC47">
        <v>11.992</v>
      </c>
      <c r="FD47">
        <v>4.9567</v>
      </c>
      <c r="FE47">
        <v>3.304</v>
      </c>
      <c r="FF47">
        <v>9999</v>
      </c>
      <c r="FG47">
        <v>9999</v>
      </c>
      <c r="FH47">
        <v>9999</v>
      </c>
      <c r="FI47">
        <v>999.9</v>
      </c>
      <c r="FJ47">
        <v>1.86851</v>
      </c>
      <c r="FK47">
        <v>1.86426</v>
      </c>
      <c r="FL47">
        <v>1.8718</v>
      </c>
      <c r="FM47">
        <v>1.86269</v>
      </c>
      <c r="FN47">
        <v>1.86213</v>
      </c>
      <c r="FO47">
        <v>1.86858</v>
      </c>
      <c r="FP47">
        <v>1.85867</v>
      </c>
      <c r="FQ47">
        <v>1.86499</v>
      </c>
      <c r="FR47">
        <v>5</v>
      </c>
      <c r="FS47">
        <v>0</v>
      </c>
      <c r="FT47">
        <v>0</v>
      </c>
      <c r="FU47">
        <v>0</v>
      </c>
      <c r="FV47" t="s">
        <v>358</v>
      </c>
      <c r="FW47" t="s">
        <v>359</v>
      </c>
      <c r="FX47" t="s">
        <v>360</v>
      </c>
      <c r="FY47" t="s">
        <v>360</v>
      </c>
      <c r="FZ47" t="s">
        <v>360</v>
      </c>
      <c r="GA47" t="s">
        <v>360</v>
      </c>
      <c r="GB47">
        <v>0</v>
      </c>
      <c r="GC47">
        <v>100</v>
      </c>
      <c r="GD47">
        <v>100</v>
      </c>
      <c r="GE47">
        <v>0.775</v>
      </c>
      <c r="GF47">
        <v>0.4559</v>
      </c>
      <c r="GG47">
        <v>0.575688657157495</v>
      </c>
      <c r="GH47">
        <v>0.000627187234394091</v>
      </c>
      <c r="GI47">
        <v>-4.01537248521887e-07</v>
      </c>
      <c r="GJ47">
        <v>9.27123944784829e-11</v>
      </c>
      <c r="GK47">
        <v>0.0152542002071777</v>
      </c>
      <c r="GL47">
        <v>-0.0274468376562697</v>
      </c>
      <c r="GM47">
        <v>0.00235418239541525</v>
      </c>
      <c r="GN47">
        <v>-2.2246625018789e-05</v>
      </c>
      <c r="GO47">
        <v>1</v>
      </c>
      <c r="GP47">
        <v>1476</v>
      </c>
      <c r="GQ47">
        <v>2</v>
      </c>
      <c r="GR47">
        <v>27</v>
      </c>
      <c r="GS47">
        <v>22.5</v>
      </c>
      <c r="GT47">
        <v>22.2</v>
      </c>
      <c r="GU47">
        <v>1.05713</v>
      </c>
      <c r="GV47">
        <v>2.41211</v>
      </c>
      <c r="GW47">
        <v>1.44775</v>
      </c>
      <c r="GX47">
        <v>2.2998</v>
      </c>
      <c r="GY47">
        <v>1.44409</v>
      </c>
      <c r="GZ47">
        <v>2.28149</v>
      </c>
      <c r="HA47">
        <v>39.0931</v>
      </c>
      <c r="HB47">
        <v>24.2714</v>
      </c>
      <c r="HC47">
        <v>18</v>
      </c>
      <c r="HD47">
        <v>413.548</v>
      </c>
      <c r="HE47">
        <v>453.709</v>
      </c>
      <c r="HF47">
        <v>25.6088</v>
      </c>
      <c r="HG47">
        <v>29.4547</v>
      </c>
      <c r="HH47">
        <v>30.0006</v>
      </c>
      <c r="HI47">
        <v>29.0596</v>
      </c>
      <c r="HJ47">
        <v>29.0644</v>
      </c>
      <c r="HK47">
        <v>21.2098</v>
      </c>
      <c r="HL47">
        <v>29.2699</v>
      </c>
      <c r="HM47">
        <v>99.5959</v>
      </c>
      <c r="HN47">
        <v>25.4687</v>
      </c>
      <c r="HO47">
        <v>419.8</v>
      </c>
      <c r="HP47">
        <v>25.2898</v>
      </c>
      <c r="HQ47">
        <v>96.4571</v>
      </c>
      <c r="HR47">
        <v>99.7633</v>
      </c>
    </row>
    <row r="48" spans="1:226">
      <c r="A48">
        <v>32</v>
      </c>
      <c r="B48">
        <v>1678485464.6</v>
      </c>
      <c r="C48">
        <v>1899.09999990463</v>
      </c>
      <c r="D48" t="s">
        <v>425</v>
      </c>
      <c r="E48" t="s">
        <v>426</v>
      </c>
      <c r="F48">
        <v>5</v>
      </c>
      <c r="G48" t="s">
        <v>411</v>
      </c>
      <c r="H48" t="s">
        <v>354</v>
      </c>
      <c r="I48">
        <v>1678485462.1</v>
      </c>
      <c r="J48">
        <f>(K48)/1000</f>
        <v>0</v>
      </c>
      <c r="K48">
        <f>IF(BF48, AN48, AH48)</f>
        <v>0</v>
      </c>
      <c r="L48">
        <f>IF(BF48, AI48, AG48)</f>
        <v>0</v>
      </c>
      <c r="M48">
        <f>BH48 - IF(AU48&gt;1, L48*BB48*100.0/(AW48*BV48), 0)</f>
        <v>0</v>
      </c>
      <c r="N48">
        <f>((T48-J48/2)*M48-L48)/(T48+J48/2)</f>
        <v>0</v>
      </c>
      <c r="O48">
        <f>N48*(BO48+BP48)/1000.0</f>
        <v>0</v>
      </c>
      <c r="P48">
        <f>(BH48 - IF(AU48&gt;1, L48*BB48*100.0/(AW48*BV48), 0))*(BO48+BP48)/1000.0</f>
        <v>0</v>
      </c>
      <c r="Q48">
        <f>2.0/((1/S48-1/R48)+SIGN(S48)*SQRT((1/S48-1/R48)*(1/S48-1/R48) + 4*BC48/((BC48+1)*(BC48+1))*(2*1/S48*1/R48-1/R48*1/R48)))</f>
        <v>0</v>
      </c>
      <c r="R48">
        <f>IF(LEFT(BD48,1)&lt;&gt;"0",IF(LEFT(BD48,1)="1",3.0,BE48),$D$5+$E$5*(BV48*BO48/($K$5*1000))+$F$5*(BV48*BO48/($K$5*1000))*MAX(MIN(BB48,$J$5),$I$5)*MAX(MIN(BB48,$J$5),$I$5)+$G$5*MAX(MIN(BB48,$J$5),$I$5)*(BV48*BO48/($K$5*1000))+$H$5*(BV48*BO48/($K$5*1000))*(BV48*BO48/($K$5*1000)))</f>
        <v>0</v>
      </c>
      <c r="S48">
        <f>J48*(1000-(1000*0.61365*exp(17.502*W48/(240.97+W48))/(BO48+BP48)+BJ48)/2)/(1000*0.61365*exp(17.502*W48/(240.97+W48))/(BO48+BP48)-BJ48)</f>
        <v>0</v>
      </c>
      <c r="T48">
        <f>1/((BC48+1)/(Q48/1.6)+1/(R48/1.37)) + BC48/((BC48+1)/(Q48/1.6) + BC48/(R48/1.37))</f>
        <v>0</v>
      </c>
      <c r="U48">
        <f>(AX48*BA48)</f>
        <v>0</v>
      </c>
      <c r="V48">
        <f>(BQ48+(U48+2*0.95*5.67E-8*(((BQ48+$B$7)+273)^4-(BQ48+273)^4)-44100*J48)/(1.84*29.3*R48+8*0.95*5.67E-8*(BQ48+273)^3))</f>
        <v>0</v>
      </c>
      <c r="W48">
        <f>($C$7*BR48+$D$7*BS48+$E$7*V48)</f>
        <v>0</v>
      </c>
      <c r="X48">
        <f>0.61365*exp(17.502*W48/(240.97+W48))</f>
        <v>0</v>
      </c>
      <c r="Y48">
        <f>(Z48/AA48*100)</f>
        <v>0</v>
      </c>
      <c r="Z48">
        <f>BJ48*(BO48+BP48)/1000</f>
        <v>0</v>
      </c>
      <c r="AA48">
        <f>0.61365*exp(17.502*BQ48/(240.97+BQ48))</f>
        <v>0</v>
      </c>
      <c r="AB48">
        <f>(X48-BJ48*(BO48+BP48)/1000)</f>
        <v>0</v>
      </c>
      <c r="AC48">
        <f>(-J48*44100)</f>
        <v>0</v>
      </c>
      <c r="AD48">
        <f>2*29.3*R48*0.92*(BQ48-W48)</f>
        <v>0</v>
      </c>
      <c r="AE48">
        <f>2*0.95*5.67E-8*(((BQ48+$B$7)+273)^4-(W48+273)^4)</f>
        <v>0</v>
      </c>
      <c r="AF48">
        <f>U48+AE48+AC48+AD48</f>
        <v>0</v>
      </c>
      <c r="AG48">
        <f>BN48*AU48*(BI48-BH48*(1000-AU48*BK48)/(1000-AU48*BJ48))/(100*BB48)</f>
        <v>0</v>
      </c>
      <c r="AH48">
        <f>1000*BN48*AU48*(BJ48-BK48)/(100*BB48*(1000-AU48*BJ48))</f>
        <v>0</v>
      </c>
      <c r="AI48">
        <f>(AJ48 - AK48 - BO48*1E3/(8.314*(BQ48+273.15)) * AM48/BN48 * AL48) * BN48/(100*BB48) * (1000 - BK48)/1000</f>
        <v>0</v>
      </c>
      <c r="AJ48">
        <v>430.878425722216</v>
      </c>
      <c r="AK48">
        <v>431.443606060606</v>
      </c>
      <c r="AL48">
        <v>-0.0021477019489481</v>
      </c>
      <c r="AM48">
        <v>67.164876325789</v>
      </c>
      <c r="AN48">
        <f>(AP48 - AO48 + BO48*1E3/(8.314*(BQ48+273.15)) * AR48/BN48 * AQ48) * BN48/(100*BB48) * 1000/(1000 - AP48)</f>
        <v>0</v>
      </c>
      <c r="AO48">
        <v>25.5609874127273</v>
      </c>
      <c r="AP48">
        <v>25.4783993939394</v>
      </c>
      <c r="AQ48">
        <v>-0.00790351337405615</v>
      </c>
      <c r="AR48">
        <v>116.998684453558</v>
      </c>
      <c r="AS48">
        <v>13</v>
      </c>
      <c r="AT48">
        <v>3</v>
      </c>
      <c r="AU48">
        <f>IF(AS48*$H$13&gt;=AW48,1.0,(AW48/(AW48-AS48*$H$13)))</f>
        <v>0</v>
      </c>
      <c r="AV48">
        <f>(AU48-1)*100</f>
        <v>0</v>
      </c>
      <c r="AW48">
        <f>MAX(0,($B$13+$C$13*BV48)/(1+$D$13*BV48)*BO48/(BQ48+273)*$E$13)</f>
        <v>0</v>
      </c>
      <c r="AX48">
        <f>$B$11*BW48+$C$11*BX48+$F$11*CI48*(1-CL48)</f>
        <v>0</v>
      </c>
      <c r="AY48">
        <f>AX48*AZ48</f>
        <v>0</v>
      </c>
      <c r="AZ48">
        <f>($B$11*$D$9+$C$11*$D$9+$F$11*((CV48+CN48)/MAX(CV48+CN48+CW48, 0.1)*$I$9+CW48/MAX(CV48+CN48+CW48, 0.1)*$J$9))/($B$11+$C$11+$F$11)</f>
        <v>0</v>
      </c>
      <c r="BA48">
        <f>($B$11*$K$9+$C$11*$K$9+$F$11*((CV48+CN48)/MAX(CV48+CN48+CW48, 0.1)*$P$9+CW48/MAX(CV48+CN48+CW48, 0.1)*$Q$9))/($B$11+$C$11+$F$11)</f>
        <v>0</v>
      </c>
      <c r="BB48">
        <v>2.18</v>
      </c>
      <c r="BC48">
        <v>0.5</v>
      </c>
      <c r="BD48" t="s">
        <v>355</v>
      </c>
      <c r="BE48">
        <v>2</v>
      </c>
      <c r="BF48" t="b">
        <v>0</v>
      </c>
      <c r="BG48">
        <v>1678485462.1</v>
      </c>
      <c r="BH48">
        <v>420.463555555556</v>
      </c>
      <c r="BI48">
        <v>419.852333333333</v>
      </c>
      <c r="BJ48">
        <v>25.4986555555556</v>
      </c>
      <c r="BK48">
        <v>25.5493555555556</v>
      </c>
      <c r="BL48">
        <v>419.688555555556</v>
      </c>
      <c r="BM48">
        <v>25.0436666666667</v>
      </c>
      <c r="BN48">
        <v>500.228333333333</v>
      </c>
      <c r="BO48">
        <v>89.9725222222222</v>
      </c>
      <c r="BP48">
        <v>0.0997830333333333</v>
      </c>
      <c r="BQ48">
        <v>28.1359888888889</v>
      </c>
      <c r="BR48">
        <v>27.8658333333333</v>
      </c>
      <c r="BS48">
        <v>999.9</v>
      </c>
      <c r="BT48">
        <v>0</v>
      </c>
      <c r="BU48">
        <v>0</v>
      </c>
      <c r="BV48">
        <v>10017.6388888889</v>
      </c>
      <c r="BW48">
        <v>0</v>
      </c>
      <c r="BX48">
        <v>0.222567</v>
      </c>
      <c r="BY48">
        <v>0.610972222222222</v>
      </c>
      <c r="BZ48">
        <v>431.465222222222</v>
      </c>
      <c r="CA48">
        <v>430.860666666667</v>
      </c>
      <c r="CB48">
        <v>-0.0507051777777778</v>
      </c>
      <c r="CC48">
        <v>419.852333333333</v>
      </c>
      <c r="CD48">
        <v>25.5493555555556</v>
      </c>
      <c r="CE48">
        <v>2.29417666666667</v>
      </c>
      <c r="CF48">
        <v>2.29873888888889</v>
      </c>
      <c r="CG48">
        <v>19.6355777777778</v>
      </c>
      <c r="CH48">
        <v>19.6675555555556</v>
      </c>
      <c r="CI48">
        <v>0</v>
      </c>
      <c r="CJ48">
        <v>0</v>
      </c>
      <c r="CK48">
        <v>0</v>
      </c>
      <c r="CL48">
        <v>0</v>
      </c>
      <c r="CM48">
        <v>3.25555555555556</v>
      </c>
      <c r="CN48">
        <v>0</v>
      </c>
      <c r="CO48">
        <v>-15.8555555555556</v>
      </c>
      <c r="CP48">
        <v>-2.64444444444444</v>
      </c>
      <c r="CQ48">
        <v>37.5</v>
      </c>
      <c r="CR48">
        <v>42.312</v>
      </c>
      <c r="CS48">
        <v>40.062</v>
      </c>
      <c r="CT48">
        <v>41.187</v>
      </c>
      <c r="CU48">
        <v>38.5</v>
      </c>
      <c r="CV48">
        <v>0</v>
      </c>
      <c r="CW48">
        <v>0</v>
      </c>
      <c r="CX48">
        <v>0</v>
      </c>
      <c r="CY48">
        <v>1678485473.7</v>
      </c>
      <c r="CZ48">
        <v>0</v>
      </c>
      <c r="DA48">
        <v>1678484125.6</v>
      </c>
      <c r="DB48" t="s">
        <v>412</v>
      </c>
      <c r="DC48">
        <v>1678484112.1</v>
      </c>
      <c r="DD48">
        <v>1678484125.6</v>
      </c>
      <c r="DE48">
        <v>1</v>
      </c>
      <c r="DF48">
        <v>0.381</v>
      </c>
      <c r="DG48">
        <v>0.158</v>
      </c>
      <c r="DH48">
        <v>0.775</v>
      </c>
      <c r="DI48">
        <v>0.546</v>
      </c>
      <c r="DJ48">
        <v>420</v>
      </c>
      <c r="DK48">
        <v>30</v>
      </c>
      <c r="DL48">
        <v>0.42</v>
      </c>
      <c r="DM48">
        <v>0.08</v>
      </c>
      <c r="DN48">
        <v>0.5753968</v>
      </c>
      <c r="DO48">
        <v>0.400544825515947</v>
      </c>
      <c r="DP48">
        <v>0.056868982456696</v>
      </c>
      <c r="DQ48">
        <v>0</v>
      </c>
      <c r="DR48">
        <v>-0.226772825</v>
      </c>
      <c r="DS48">
        <v>1.4818117575985</v>
      </c>
      <c r="DT48">
        <v>0.145569435965619</v>
      </c>
      <c r="DU48">
        <v>0</v>
      </c>
      <c r="DV48">
        <v>0</v>
      </c>
      <c r="DW48">
        <v>2</v>
      </c>
      <c r="DX48" t="s">
        <v>357</v>
      </c>
      <c r="DY48">
        <v>2.84324</v>
      </c>
      <c r="DZ48">
        <v>2.71044</v>
      </c>
      <c r="EA48">
        <v>0.0904206</v>
      </c>
      <c r="EB48">
        <v>0.0903916</v>
      </c>
      <c r="EC48">
        <v>0.105551</v>
      </c>
      <c r="ED48">
        <v>0.105855</v>
      </c>
      <c r="EE48">
        <v>25600.9</v>
      </c>
      <c r="EF48">
        <v>22210.2</v>
      </c>
      <c r="EG48">
        <v>25194.6</v>
      </c>
      <c r="EH48">
        <v>23787.1</v>
      </c>
      <c r="EI48">
        <v>38496.2</v>
      </c>
      <c r="EJ48">
        <v>35203.2</v>
      </c>
      <c r="EK48">
        <v>45590.4</v>
      </c>
      <c r="EL48">
        <v>42434</v>
      </c>
      <c r="EM48">
        <v>1.73918</v>
      </c>
      <c r="EN48">
        <v>1.82895</v>
      </c>
      <c r="EO48">
        <v>0.0255331</v>
      </c>
      <c r="EP48">
        <v>0</v>
      </c>
      <c r="EQ48">
        <v>27.4015</v>
      </c>
      <c r="ER48">
        <v>999.9</v>
      </c>
      <c r="ES48">
        <v>53.711</v>
      </c>
      <c r="ET48">
        <v>32.972</v>
      </c>
      <c r="EU48">
        <v>30.1144</v>
      </c>
      <c r="EV48">
        <v>55.1789</v>
      </c>
      <c r="EW48">
        <v>43.6819</v>
      </c>
      <c r="EX48">
        <v>1</v>
      </c>
      <c r="EY48">
        <v>0.15357</v>
      </c>
      <c r="EZ48">
        <v>5.26103</v>
      </c>
      <c r="FA48">
        <v>20.1598</v>
      </c>
      <c r="FB48">
        <v>5.23481</v>
      </c>
      <c r="FC48">
        <v>11.992</v>
      </c>
      <c r="FD48">
        <v>4.95655</v>
      </c>
      <c r="FE48">
        <v>3.304</v>
      </c>
      <c r="FF48">
        <v>9999</v>
      </c>
      <c r="FG48">
        <v>9999</v>
      </c>
      <c r="FH48">
        <v>9999</v>
      </c>
      <c r="FI48">
        <v>999.9</v>
      </c>
      <c r="FJ48">
        <v>1.86855</v>
      </c>
      <c r="FK48">
        <v>1.86431</v>
      </c>
      <c r="FL48">
        <v>1.8718</v>
      </c>
      <c r="FM48">
        <v>1.86275</v>
      </c>
      <c r="FN48">
        <v>1.86212</v>
      </c>
      <c r="FO48">
        <v>1.86859</v>
      </c>
      <c r="FP48">
        <v>1.85868</v>
      </c>
      <c r="FQ48">
        <v>1.86501</v>
      </c>
      <c r="FR48">
        <v>5</v>
      </c>
      <c r="FS48">
        <v>0</v>
      </c>
      <c r="FT48">
        <v>0</v>
      </c>
      <c r="FU48">
        <v>0</v>
      </c>
      <c r="FV48" t="s">
        <v>358</v>
      </c>
      <c r="FW48" t="s">
        <v>359</v>
      </c>
      <c r="FX48" t="s">
        <v>360</v>
      </c>
      <c r="FY48" t="s">
        <v>360</v>
      </c>
      <c r="FZ48" t="s">
        <v>360</v>
      </c>
      <c r="GA48" t="s">
        <v>360</v>
      </c>
      <c r="GB48">
        <v>0</v>
      </c>
      <c r="GC48">
        <v>100</v>
      </c>
      <c r="GD48">
        <v>100</v>
      </c>
      <c r="GE48">
        <v>0.775</v>
      </c>
      <c r="GF48">
        <v>0.4537</v>
      </c>
      <c r="GG48">
        <v>0.575688657157495</v>
      </c>
      <c r="GH48">
        <v>0.000627187234394091</v>
      </c>
      <c r="GI48">
        <v>-4.01537248521887e-07</v>
      </c>
      <c r="GJ48">
        <v>9.27123944784829e-11</v>
      </c>
      <c r="GK48">
        <v>0.0152542002071777</v>
      </c>
      <c r="GL48">
        <v>-0.0274468376562697</v>
      </c>
      <c r="GM48">
        <v>0.00235418239541525</v>
      </c>
      <c r="GN48">
        <v>-2.2246625018789e-05</v>
      </c>
      <c r="GO48">
        <v>1</v>
      </c>
      <c r="GP48">
        <v>1476</v>
      </c>
      <c r="GQ48">
        <v>2</v>
      </c>
      <c r="GR48">
        <v>27</v>
      </c>
      <c r="GS48">
        <v>22.5</v>
      </c>
      <c r="GT48">
        <v>22.3</v>
      </c>
      <c r="GU48">
        <v>1.05713</v>
      </c>
      <c r="GV48">
        <v>2.38647</v>
      </c>
      <c r="GW48">
        <v>1.44775</v>
      </c>
      <c r="GX48">
        <v>2.30103</v>
      </c>
      <c r="GY48">
        <v>1.44409</v>
      </c>
      <c r="GZ48">
        <v>2.45361</v>
      </c>
      <c r="HA48">
        <v>39.0931</v>
      </c>
      <c r="HB48">
        <v>24.2626</v>
      </c>
      <c r="HC48">
        <v>18</v>
      </c>
      <c r="HD48">
        <v>413.671</v>
      </c>
      <c r="HE48">
        <v>453.781</v>
      </c>
      <c r="HF48">
        <v>25.1599</v>
      </c>
      <c r="HG48">
        <v>29.4507</v>
      </c>
      <c r="HH48">
        <v>30.0002</v>
      </c>
      <c r="HI48">
        <v>29.0592</v>
      </c>
      <c r="HJ48">
        <v>29.0635</v>
      </c>
      <c r="HK48">
        <v>21.2102</v>
      </c>
      <c r="HL48">
        <v>29.8797</v>
      </c>
      <c r="HM48">
        <v>99.5959</v>
      </c>
      <c r="HN48">
        <v>25.0551</v>
      </c>
      <c r="HO48">
        <v>419.8</v>
      </c>
      <c r="HP48">
        <v>25.1484</v>
      </c>
      <c r="HQ48">
        <v>96.4575</v>
      </c>
      <c r="HR48">
        <v>99.764</v>
      </c>
    </row>
    <row r="49" spans="1:226">
      <c r="A49">
        <v>33</v>
      </c>
      <c r="B49">
        <v>1678485469.6</v>
      </c>
      <c r="C49">
        <v>1904.09999990463</v>
      </c>
      <c r="D49" t="s">
        <v>427</v>
      </c>
      <c r="E49" t="s">
        <v>428</v>
      </c>
      <c r="F49">
        <v>5</v>
      </c>
      <c r="G49" t="s">
        <v>411</v>
      </c>
      <c r="H49" t="s">
        <v>354</v>
      </c>
      <c r="I49">
        <v>1678485466.8</v>
      </c>
      <c r="J49">
        <f>(K49)/1000</f>
        <v>0</v>
      </c>
      <c r="K49">
        <f>IF(BF49, AN49, AH49)</f>
        <v>0</v>
      </c>
      <c r="L49">
        <f>IF(BF49, AI49, AG49)</f>
        <v>0</v>
      </c>
      <c r="M49">
        <f>BH49 - IF(AU49&gt;1, L49*BB49*100.0/(AW49*BV49), 0)</f>
        <v>0</v>
      </c>
      <c r="N49">
        <f>((T49-J49/2)*M49-L49)/(T49+J49/2)</f>
        <v>0</v>
      </c>
      <c r="O49">
        <f>N49*(BO49+BP49)/1000.0</f>
        <v>0</v>
      </c>
      <c r="P49">
        <f>(BH49 - IF(AU49&gt;1, L49*BB49*100.0/(AW49*BV49), 0))*(BO49+BP49)/1000.0</f>
        <v>0</v>
      </c>
      <c r="Q49">
        <f>2.0/((1/S49-1/R49)+SIGN(S49)*SQRT((1/S49-1/R49)*(1/S49-1/R49) + 4*BC49/((BC49+1)*(BC49+1))*(2*1/S49*1/R49-1/R49*1/R49)))</f>
        <v>0</v>
      </c>
      <c r="R49">
        <f>IF(LEFT(BD49,1)&lt;&gt;"0",IF(LEFT(BD49,1)="1",3.0,BE49),$D$5+$E$5*(BV49*BO49/($K$5*1000))+$F$5*(BV49*BO49/($K$5*1000))*MAX(MIN(BB49,$J$5),$I$5)*MAX(MIN(BB49,$J$5),$I$5)+$G$5*MAX(MIN(BB49,$J$5),$I$5)*(BV49*BO49/($K$5*1000))+$H$5*(BV49*BO49/($K$5*1000))*(BV49*BO49/($K$5*1000)))</f>
        <v>0</v>
      </c>
      <c r="S49">
        <f>J49*(1000-(1000*0.61365*exp(17.502*W49/(240.97+W49))/(BO49+BP49)+BJ49)/2)/(1000*0.61365*exp(17.502*W49/(240.97+W49))/(BO49+BP49)-BJ49)</f>
        <v>0</v>
      </c>
      <c r="T49">
        <f>1/((BC49+1)/(Q49/1.6)+1/(R49/1.37)) + BC49/((BC49+1)/(Q49/1.6) + BC49/(R49/1.37))</f>
        <v>0</v>
      </c>
      <c r="U49">
        <f>(AX49*BA49)</f>
        <v>0</v>
      </c>
      <c r="V49">
        <f>(BQ49+(U49+2*0.95*5.67E-8*(((BQ49+$B$7)+273)^4-(BQ49+273)^4)-44100*J49)/(1.84*29.3*R49+8*0.95*5.67E-8*(BQ49+273)^3))</f>
        <v>0</v>
      </c>
      <c r="W49">
        <f>($C$7*BR49+$D$7*BS49+$E$7*V49)</f>
        <v>0</v>
      </c>
      <c r="X49">
        <f>0.61365*exp(17.502*W49/(240.97+W49))</f>
        <v>0</v>
      </c>
      <c r="Y49">
        <f>(Z49/AA49*100)</f>
        <v>0</v>
      </c>
      <c r="Z49">
        <f>BJ49*(BO49+BP49)/1000</f>
        <v>0</v>
      </c>
      <c r="AA49">
        <f>0.61365*exp(17.502*BQ49/(240.97+BQ49))</f>
        <v>0</v>
      </c>
      <c r="AB49">
        <f>(X49-BJ49*(BO49+BP49)/1000)</f>
        <v>0</v>
      </c>
      <c r="AC49">
        <f>(-J49*44100)</f>
        <v>0</v>
      </c>
      <c r="AD49">
        <f>2*29.3*R49*0.92*(BQ49-W49)</f>
        <v>0</v>
      </c>
      <c r="AE49">
        <f>2*0.95*5.67E-8*(((BQ49+$B$7)+273)^4-(W49+273)^4)</f>
        <v>0</v>
      </c>
      <c r="AF49">
        <f>U49+AE49+AC49+AD49</f>
        <v>0</v>
      </c>
      <c r="AG49">
        <f>BN49*AU49*(BI49-BH49*(1000-AU49*BK49)/(1000-AU49*BJ49))/(100*BB49)</f>
        <v>0</v>
      </c>
      <c r="AH49">
        <f>1000*BN49*AU49*(BJ49-BK49)/(100*BB49*(1000-AU49*BJ49))</f>
        <v>0</v>
      </c>
      <c r="AI49">
        <f>(AJ49 - AK49 - BO49*1E3/(8.314*(BQ49+273.15)) * AM49/BN49 * AL49) * BN49/(100*BB49) * (1000 - BK49)/1000</f>
        <v>0</v>
      </c>
      <c r="AJ49">
        <v>430.794608120441</v>
      </c>
      <c r="AK49">
        <v>431.420066666667</v>
      </c>
      <c r="AL49">
        <v>-0.000604459856667849</v>
      </c>
      <c r="AM49">
        <v>67.164876325789</v>
      </c>
      <c r="AN49">
        <f>(AP49 - AO49 + BO49*1E3/(8.314*(BQ49+273.15)) * AR49/BN49 * AQ49) * BN49/(100*BB49) * 1000/(1000 - AP49)</f>
        <v>0</v>
      </c>
      <c r="AO49">
        <v>25.4147476347389</v>
      </c>
      <c r="AP49">
        <v>25.4021036363636</v>
      </c>
      <c r="AQ49">
        <v>-0.014332142236904</v>
      </c>
      <c r="AR49">
        <v>116.998684453558</v>
      </c>
      <c r="AS49">
        <v>13</v>
      </c>
      <c r="AT49">
        <v>3</v>
      </c>
      <c r="AU49">
        <f>IF(AS49*$H$13&gt;=AW49,1.0,(AW49/(AW49-AS49*$H$13)))</f>
        <v>0</v>
      </c>
      <c r="AV49">
        <f>(AU49-1)*100</f>
        <v>0</v>
      </c>
      <c r="AW49">
        <f>MAX(0,($B$13+$C$13*BV49)/(1+$D$13*BV49)*BO49/(BQ49+273)*$E$13)</f>
        <v>0</v>
      </c>
      <c r="AX49">
        <f>$B$11*BW49+$C$11*BX49+$F$11*CI49*(1-CL49)</f>
        <v>0</v>
      </c>
      <c r="AY49">
        <f>AX49*AZ49</f>
        <v>0</v>
      </c>
      <c r="AZ49">
        <f>($B$11*$D$9+$C$11*$D$9+$F$11*((CV49+CN49)/MAX(CV49+CN49+CW49, 0.1)*$I$9+CW49/MAX(CV49+CN49+CW49, 0.1)*$J$9))/($B$11+$C$11+$F$11)</f>
        <v>0</v>
      </c>
      <c r="BA49">
        <f>($B$11*$K$9+$C$11*$K$9+$F$11*((CV49+CN49)/MAX(CV49+CN49+CW49, 0.1)*$P$9+CW49/MAX(CV49+CN49+CW49, 0.1)*$Q$9))/($B$11+$C$11+$F$11)</f>
        <v>0</v>
      </c>
      <c r="BB49">
        <v>2.18</v>
      </c>
      <c r="BC49">
        <v>0.5</v>
      </c>
      <c r="BD49" t="s">
        <v>355</v>
      </c>
      <c r="BE49">
        <v>2</v>
      </c>
      <c r="BF49" t="b">
        <v>0</v>
      </c>
      <c r="BG49">
        <v>1678485466.8</v>
      </c>
      <c r="BH49">
        <v>420.4511</v>
      </c>
      <c r="BI49">
        <v>419.8549</v>
      </c>
      <c r="BJ49">
        <v>25.44026</v>
      </c>
      <c r="BK49">
        <v>25.41618</v>
      </c>
      <c r="BL49">
        <v>419.6761</v>
      </c>
      <c r="BM49">
        <v>24.98799</v>
      </c>
      <c r="BN49">
        <v>500.2258</v>
      </c>
      <c r="BO49">
        <v>89.9723</v>
      </c>
      <c r="BP49">
        <v>0.09989498</v>
      </c>
      <c r="BQ49">
        <v>28.06602</v>
      </c>
      <c r="BR49">
        <v>27.7813</v>
      </c>
      <c r="BS49">
        <v>999.9</v>
      </c>
      <c r="BT49">
        <v>0</v>
      </c>
      <c r="BU49">
        <v>0</v>
      </c>
      <c r="BV49">
        <v>10006.128</v>
      </c>
      <c r="BW49">
        <v>0</v>
      </c>
      <c r="BX49">
        <v>0.222567</v>
      </c>
      <c r="BY49">
        <v>0.5959809</v>
      </c>
      <c r="BZ49">
        <v>431.4265</v>
      </c>
      <c r="CA49">
        <v>430.8044</v>
      </c>
      <c r="CB49">
        <v>0.02405605</v>
      </c>
      <c r="CC49">
        <v>419.8549</v>
      </c>
      <c r="CD49">
        <v>25.41618</v>
      </c>
      <c r="CE49">
        <v>2.288918</v>
      </c>
      <c r="CF49">
        <v>2.286754</v>
      </c>
      <c r="CG49">
        <v>19.59862</v>
      </c>
      <c r="CH49">
        <v>19.58339</v>
      </c>
      <c r="CI49">
        <v>0</v>
      </c>
      <c r="CJ49">
        <v>0</v>
      </c>
      <c r="CK49">
        <v>0</v>
      </c>
      <c r="CL49">
        <v>0</v>
      </c>
      <c r="CM49">
        <v>-1.86</v>
      </c>
      <c r="CN49">
        <v>0</v>
      </c>
      <c r="CO49">
        <v>-14.4</v>
      </c>
      <c r="CP49">
        <v>-2.94</v>
      </c>
      <c r="CQ49">
        <v>37.5</v>
      </c>
      <c r="CR49">
        <v>42.312</v>
      </c>
      <c r="CS49">
        <v>40.062</v>
      </c>
      <c r="CT49">
        <v>41.187</v>
      </c>
      <c r="CU49">
        <v>38.5</v>
      </c>
      <c r="CV49">
        <v>0</v>
      </c>
      <c r="CW49">
        <v>0</v>
      </c>
      <c r="CX49">
        <v>0</v>
      </c>
      <c r="CY49">
        <v>1678485479.1</v>
      </c>
      <c r="CZ49">
        <v>0</v>
      </c>
      <c r="DA49">
        <v>1678484125.6</v>
      </c>
      <c r="DB49" t="s">
        <v>412</v>
      </c>
      <c r="DC49">
        <v>1678484112.1</v>
      </c>
      <c r="DD49">
        <v>1678484125.6</v>
      </c>
      <c r="DE49">
        <v>1</v>
      </c>
      <c r="DF49">
        <v>0.381</v>
      </c>
      <c r="DG49">
        <v>0.158</v>
      </c>
      <c r="DH49">
        <v>0.775</v>
      </c>
      <c r="DI49">
        <v>0.546</v>
      </c>
      <c r="DJ49">
        <v>420</v>
      </c>
      <c r="DK49">
        <v>30</v>
      </c>
      <c r="DL49">
        <v>0.42</v>
      </c>
      <c r="DM49">
        <v>0.08</v>
      </c>
      <c r="DN49">
        <v>0.59373025</v>
      </c>
      <c r="DO49">
        <v>0.268855609756096</v>
      </c>
      <c r="DP49">
        <v>0.0516283615621056</v>
      </c>
      <c r="DQ49">
        <v>0</v>
      </c>
      <c r="DR49">
        <v>-0.11489103275</v>
      </c>
      <c r="DS49">
        <v>1.08503461069418</v>
      </c>
      <c r="DT49">
        <v>0.105572820690202</v>
      </c>
      <c r="DU49">
        <v>0</v>
      </c>
      <c r="DV49">
        <v>0</v>
      </c>
      <c r="DW49">
        <v>2</v>
      </c>
      <c r="DX49" t="s">
        <v>357</v>
      </c>
      <c r="DY49">
        <v>2.84283</v>
      </c>
      <c r="DZ49">
        <v>2.7103</v>
      </c>
      <c r="EA49">
        <v>0.09042</v>
      </c>
      <c r="EB49">
        <v>0.0904017</v>
      </c>
      <c r="EC49">
        <v>0.105326</v>
      </c>
      <c r="ED49">
        <v>0.105462</v>
      </c>
      <c r="EE49">
        <v>25600.9</v>
      </c>
      <c r="EF49">
        <v>22210.2</v>
      </c>
      <c r="EG49">
        <v>25194.6</v>
      </c>
      <c r="EH49">
        <v>23787.4</v>
      </c>
      <c r="EI49">
        <v>38506.1</v>
      </c>
      <c r="EJ49">
        <v>35218.9</v>
      </c>
      <c r="EK49">
        <v>45590.5</v>
      </c>
      <c r="EL49">
        <v>42434.4</v>
      </c>
      <c r="EM49">
        <v>1.73945</v>
      </c>
      <c r="EN49">
        <v>1.82885</v>
      </c>
      <c r="EO49">
        <v>0.0234693</v>
      </c>
      <c r="EP49">
        <v>0</v>
      </c>
      <c r="EQ49">
        <v>27.3624</v>
      </c>
      <c r="ER49">
        <v>999.9</v>
      </c>
      <c r="ES49">
        <v>53.736</v>
      </c>
      <c r="ET49">
        <v>32.972</v>
      </c>
      <c r="EU49">
        <v>30.1275</v>
      </c>
      <c r="EV49">
        <v>55.1289</v>
      </c>
      <c r="EW49">
        <v>44.7997</v>
      </c>
      <c r="EX49">
        <v>1</v>
      </c>
      <c r="EY49">
        <v>0.152688</v>
      </c>
      <c r="EZ49">
        <v>5.08318</v>
      </c>
      <c r="FA49">
        <v>20.1665</v>
      </c>
      <c r="FB49">
        <v>5.23451</v>
      </c>
      <c r="FC49">
        <v>11.992</v>
      </c>
      <c r="FD49">
        <v>4.9563</v>
      </c>
      <c r="FE49">
        <v>3.30395</v>
      </c>
      <c r="FF49">
        <v>9999</v>
      </c>
      <c r="FG49">
        <v>9999</v>
      </c>
      <c r="FH49">
        <v>9999</v>
      </c>
      <c r="FI49">
        <v>999.9</v>
      </c>
      <c r="FJ49">
        <v>1.86855</v>
      </c>
      <c r="FK49">
        <v>1.86431</v>
      </c>
      <c r="FL49">
        <v>1.8718</v>
      </c>
      <c r="FM49">
        <v>1.8627</v>
      </c>
      <c r="FN49">
        <v>1.86215</v>
      </c>
      <c r="FO49">
        <v>1.86859</v>
      </c>
      <c r="FP49">
        <v>1.85867</v>
      </c>
      <c r="FQ49">
        <v>1.86504</v>
      </c>
      <c r="FR49">
        <v>5</v>
      </c>
      <c r="FS49">
        <v>0</v>
      </c>
      <c r="FT49">
        <v>0</v>
      </c>
      <c r="FU49">
        <v>0</v>
      </c>
      <c r="FV49" t="s">
        <v>358</v>
      </c>
      <c r="FW49" t="s">
        <v>359</v>
      </c>
      <c r="FX49" t="s">
        <v>360</v>
      </c>
      <c r="FY49" t="s">
        <v>360</v>
      </c>
      <c r="FZ49" t="s">
        <v>360</v>
      </c>
      <c r="GA49" t="s">
        <v>360</v>
      </c>
      <c r="GB49">
        <v>0</v>
      </c>
      <c r="GC49">
        <v>100</v>
      </c>
      <c r="GD49">
        <v>100</v>
      </c>
      <c r="GE49">
        <v>0.775</v>
      </c>
      <c r="GF49">
        <v>0.4501</v>
      </c>
      <c r="GG49">
        <v>0.575688657157495</v>
      </c>
      <c r="GH49">
        <v>0.000627187234394091</v>
      </c>
      <c r="GI49">
        <v>-4.01537248521887e-07</v>
      </c>
      <c r="GJ49">
        <v>9.27123944784829e-11</v>
      </c>
      <c r="GK49">
        <v>0.0152542002071777</v>
      </c>
      <c r="GL49">
        <v>-0.0274468376562697</v>
      </c>
      <c r="GM49">
        <v>0.00235418239541525</v>
      </c>
      <c r="GN49">
        <v>-2.2246625018789e-05</v>
      </c>
      <c r="GO49">
        <v>1</v>
      </c>
      <c r="GP49">
        <v>1476</v>
      </c>
      <c r="GQ49">
        <v>2</v>
      </c>
      <c r="GR49">
        <v>27</v>
      </c>
      <c r="GS49">
        <v>22.6</v>
      </c>
      <c r="GT49">
        <v>22.4</v>
      </c>
      <c r="GU49">
        <v>1.05591</v>
      </c>
      <c r="GV49">
        <v>2.40601</v>
      </c>
      <c r="GW49">
        <v>1.44775</v>
      </c>
      <c r="GX49">
        <v>2.30103</v>
      </c>
      <c r="GY49">
        <v>1.44409</v>
      </c>
      <c r="GZ49">
        <v>2.33765</v>
      </c>
      <c r="HA49">
        <v>39.0931</v>
      </c>
      <c r="HB49">
        <v>24.2539</v>
      </c>
      <c r="HC49">
        <v>18</v>
      </c>
      <c r="HD49">
        <v>413.81</v>
      </c>
      <c r="HE49">
        <v>453.705</v>
      </c>
      <c r="HF49">
        <v>24.7791</v>
      </c>
      <c r="HG49">
        <v>29.4465</v>
      </c>
      <c r="HH49">
        <v>29.9994</v>
      </c>
      <c r="HI49">
        <v>29.0571</v>
      </c>
      <c r="HJ49">
        <v>29.0619</v>
      </c>
      <c r="HK49">
        <v>21.2037</v>
      </c>
      <c r="HL49">
        <v>30.9489</v>
      </c>
      <c r="HM49">
        <v>99.5959</v>
      </c>
      <c r="HN49">
        <v>24.7231</v>
      </c>
      <c r="HO49">
        <v>419.8</v>
      </c>
      <c r="HP49">
        <v>24.9686</v>
      </c>
      <c r="HQ49">
        <v>96.4576</v>
      </c>
      <c r="HR49">
        <v>99.7649</v>
      </c>
    </row>
    <row r="50" spans="1:226">
      <c r="A50">
        <v>34</v>
      </c>
      <c r="B50">
        <v>1678485474.6</v>
      </c>
      <c r="C50">
        <v>1909.09999990463</v>
      </c>
      <c r="D50" t="s">
        <v>429</v>
      </c>
      <c r="E50" t="s">
        <v>430</v>
      </c>
      <c r="F50">
        <v>5</v>
      </c>
      <c r="G50" t="s">
        <v>411</v>
      </c>
      <c r="H50" t="s">
        <v>354</v>
      </c>
      <c r="I50">
        <v>1678485472.1</v>
      </c>
      <c r="J50">
        <f>(K50)/1000</f>
        <v>0</v>
      </c>
      <c r="K50">
        <f>IF(BF50, AN50, AH50)</f>
        <v>0</v>
      </c>
      <c r="L50">
        <f>IF(BF50, AI50, AG50)</f>
        <v>0</v>
      </c>
      <c r="M50">
        <f>BH50 - IF(AU50&gt;1, L50*BB50*100.0/(AW50*BV50), 0)</f>
        <v>0</v>
      </c>
      <c r="N50">
        <f>((T50-J50/2)*M50-L50)/(T50+J50/2)</f>
        <v>0</v>
      </c>
      <c r="O50">
        <f>N50*(BO50+BP50)/1000.0</f>
        <v>0</v>
      </c>
      <c r="P50">
        <f>(BH50 - IF(AU50&gt;1, L50*BB50*100.0/(AW50*BV50), 0))*(BO50+BP50)/1000.0</f>
        <v>0</v>
      </c>
      <c r="Q50">
        <f>2.0/((1/S50-1/R50)+SIGN(S50)*SQRT((1/S50-1/R50)*(1/S50-1/R50) + 4*BC50/((BC50+1)*(BC50+1))*(2*1/S50*1/R50-1/R50*1/R50)))</f>
        <v>0</v>
      </c>
      <c r="R50">
        <f>IF(LEFT(BD50,1)&lt;&gt;"0",IF(LEFT(BD50,1)="1",3.0,BE50),$D$5+$E$5*(BV50*BO50/($K$5*1000))+$F$5*(BV50*BO50/($K$5*1000))*MAX(MIN(BB50,$J$5),$I$5)*MAX(MIN(BB50,$J$5),$I$5)+$G$5*MAX(MIN(BB50,$J$5),$I$5)*(BV50*BO50/($K$5*1000))+$H$5*(BV50*BO50/($K$5*1000))*(BV50*BO50/($K$5*1000)))</f>
        <v>0</v>
      </c>
      <c r="S50">
        <f>J50*(1000-(1000*0.61365*exp(17.502*W50/(240.97+W50))/(BO50+BP50)+BJ50)/2)/(1000*0.61365*exp(17.502*W50/(240.97+W50))/(BO50+BP50)-BJ50)</f>
        <v>0</v>
      </c>
      <c r="T50">
        <f>1/((BC50+1)/(Q50/1.6)+1/(R50/1.37)) + BC50/((BC50+1)/(Q50/1.6) + BC50/(R50/1.37))</f>
        <v>0</v>
      </c>
      <c r="U50">
        <f>(AX50*BA50)</f>
        <v>0</v>
      </c>
      <c r="V50">
        <f>(BQ50+(U50+2*0.95*5.67E-8*(((BQ50+$B$7)+273)^4-(BQ50+273)^4)-44100*J50)/(1.84*29.3*R50+8*0.95*5.67E-8*(BQ50+273)^3))</f>
        <v>0</v>
      </c>
      <c r="W50">
        <f>($C$7*BR50+$D$7*BS50+$E$7*V50)</f>
        <v>0</v>
      </c>
      <c r="X50">
        <f>0.61365*exp(17.502*W50/(240.97+W50))</f>
        <v>0</v>
      </c>
      <c r="Y50">
        <f>(Z50/AA50*100)</f>
        <v>0</v>
      </c>
      <c r="Z50">
        <f>BJ50*(BO50+BP50)/1000</f>
        <v>0</v>
      </c>
      <c r="AA50">
        <f>0.61365*exp(17.502*BQ50/(240.97+BQ50))</f>
        <v>0</v>
      </c>
      <c r="AB50">
        <f>(X50-BJ50*(BO50+BP50)/1000)</f>
        <v>0</v>
      </c>
      <c r="AC50">
        <f>(-J50*44100)</f>
        <v>0</v>
      </c>
      <c r="AD50">
        <f>2*29.3*R50*0.92*(BQ50-W50)</f>
        <v>0</v>
      </c>
      <c r="AE50">
        <f>2*0.95*5.67E-8*(((BQ50+$B$7)+273)^4-(W50+273)^4)</f>
        <v>0</v>
      </c>
      <c r="AF50">
        <f>U50+AE50+AC50+AD50</f>
        <v>0</v>
      </c>
      <c r="AG50">
        <f>BN50*AU50*(BI50-BH50*(1000-AU50*BK50)/(1000-AU50*BJ50))/(100*BB50)</f>
        <v>0</v>
      </c>
      <c r="AH50">
        <f>1000*BN50*AU50*(BJ50-BK50)/(100*BB50*(1000-AU50*BJ50))</f>
        <v>0</v>
      </c>
      <c r="AI50">
        <f>(AJ50 - AK50 - BO50*1E3/(8.314*(BQ50+273.15)) * AM50/BN50 * AL50) * BN50/(100*BB50) * (1000 - BK50)/1000</f>
        <v>0</v>
      </c>
      <c r="AJ50">
        <v>430.792282193198</v>
      </c>
      <c r="AK50">
        <v>431.349321212121</v>
      </c>
      <c r="AL50">
        <v>-0.00135163894851486</v>
      </c>
      <c r="AM50">
        <v>67.164876325789</v>
      </c>
      <c r="AN50">
        <f>(AP50 - AO50 + BO50*1E3/(8.314*(BQ50+273.15)) * AR50/BN50 * AQ50) * BN50/(100*BB50) * 1000/(1000 - AP50)</f>
        <v>0</v>
      </c>
      <c r="AO50">
        <v>25.2714333997593</v>
      </c>
      <c r="AP50">
        <v>25.3144284848485</v>
      </c>
      <c r="AQ50">
        <v>-0.0169971992770796</v>
      </c>
      <c r="AR50">
        <v>116.998684453558</v>
      </c>
      <c r="AS50">
        <v>13</v>
      </c>
      <c r="AT50">
        <v>3</v>
      </c>
      <c r="AU50">
        <f>IF(AS50*$H$13&gt;=AW50,1.0,(AW50/(AW50-AS50*$H$13)))</f>
        <v>0</v>
      </c>
      <c r="AV50">
        <f>(AU50-1)*100</f>
        <v>0</v>
      </c>
      <c r="AW50">
        <f>MAX(0,($B$13+$C$13*BV50)/(1+$D$13*BV50)*BO50/(BQ50+273)*$E$13)</f>
        <v>0</v>
      </c>
      <c r="AX50">
        <f>$B$11*BW50+$C$11*BX50+$F$11*CI50*(1-CL50)</f>
        <v>0</v>
      </c>
      <c r="AY50">
        <f>AX50*AZ50</f>
        <v>0</v>
      </c>
      <c r="AZ50">
        <f>($B$11*$D$9+$C$11*$D$9+$F$11*((CV50+CN50)/MAX(CV50+CN50+CW50, 0.1)*$I$9+CW50/MAX(CV50+CN50+CW50, 0.1)*$J$9))/($B$11+$C$11+$F$11)</f>
        <v>0</v>
      </c>
      <c r="BA50">
        <f>($B$11*$K$9+$C$11*$K$9+$F$11*((CV50+CN50)/MAX(CV50+CN50+CW50, 0.1)*$P$9+CW50/MAX(CV50+CN50+CW50, 0.1)*$Q$9))/($B$11+$C$11+$F$11)</f>
        <v>0</v>
      </c>
      <c r="BB50">
        <v>2.18</v>
      </c>
      <c r="BC50">
        <v>0.5</v>
      </c>
      <c r="BD50" t="s">
        <v>355</v>
      </c>
      <c r="BE50">
        <v>2</v>
      </c>
      <c r="BF50" t="b">
        <v>0</v>
      </c>
      <c r="BG50">
        <v>1678485472.1</v>
      </c>
      <c r="BH50">
        <v>420.441</v>
      </c>
      <c r="BI50">
        <v>419.891777777778</v>
      </c>
      <c r="BJ50">
        <v>25.3508111111111</v>
      </c>
      <c r="BK50">
        <v>25.2594444444444</v>
      </c>
      <c r="BL50">
        <v>419.665888888889</v>
      </c>
      <c r="BM50">
        <v>24.9027111111111</v>
      </c>
      <c r="BN50">
        <v>500.222333333333</v>
      </c>
      <c r="BO50">
        <v>89.9700333333333</v>
      </c>
      <c r="BP50">
        <v>0.0999573888888889</v>
      </c>
      <c r="BQ50">
        <v>27.9799222222222</v>
      </c>
      <c r="BR50">
        <v>27.7054777777778</v>
      </c>
      <c r="BS50">
        <v>999.9</v>
      </c>
      <c r="BT50">
        <v>0</v>
      </c>
      <c r="BU50">
        <v>0</v>
      </c>
      <c r="BV50">
        <v>10014.5611111111</v>
      </c>
      <c r="BW50">
        <v>0</v>
      </c>
      <c r="BX50">
        <v>0.222567</v>
      </c>
      <c r="BY50">
        <v>0.549204444444444</v>
      </c>
      <c r="BZ50">
        <v>431.376888888889</v>
      </c>
      <c r="CA50">
        <v>430.773</v>
      </c>
      <c r="CB50">
        <v>0.0913702111111111</v>
      </c>
      <c r="CC50">
        <v>419.891777777778</v>
      </c>
      <c r="CD50">
        <v>25.2594444444444</v>
      </c>
      <c r="CE50">
        <v>2.28081444444444</v>
      </c>
      <c r="CF50">
        <v>2.27259333333333</v>
      </c>
      <c r="CG50">
        <v>19.5415333333333</v>
      </c>
      <c r="CH50">
        <v>19.4834333333333</v>
      </c>
      <c r="CI50">
        <v>0</v>
      </c>
      <c r="CJ50">
        <v>0</v>
      </c>
      <c r="CK50">
        <v>0</v>
      </c>
      <c r="CL50">
        <v>0</v>
      </c>
      <c r="CM50">
        <v>2.97777777777778</v>
      </c>
      <c r="CN50">
        <v>0</v>
      </c>
      <c r="CO50">
        <v>-15.2777777777778</v>
      </c>
      <c r="CP50">
        <v>-2.73333333333333</v>
      </c>
      <c r="CQ50">
        <v>37.486</v>
      </c>
      <c r="CR50">
        <v>42.312</v>
      </c>
      <c r="CS50">
        <v>40.062</v>
      </c>
      <c r="CT50">
        <v>41.187</v>
      </c>
      <c r="CU50">
        <v>38.5</v>
      </c>
      <c r="CV50">
        <v>0</v>
      </c>
      <c r="CW50">
        <v>0</v>
      </c>
      <c r="CX50">
        <v>0</v>
      </c>
      <c r="CY50">
        <v>1678485483.9</v>
      </c>
      <c r="CZ50">
        <v>0</v>
      </c>
      <c r="DA50">
        <v>1678484125.6</v>
      </c>
      <c r="DB50" t="s">
        <v>412</v>
      </c>
      <c r="DC50">
        <v>1678484112.1</v>
      </c>
      <c r="DD50">
        <v>1678484125.6</v>
      </c>
      <c r="DE50">
        <v>1</v>
      </c>
      <c r="DF50">
        <v>0.381</v>
      </c>
      <c r="DG50">
        <v>0.158</v>
      </c>
      <c r="DH50">
        <v>0.775</v>
      </c>
      <c r="DI50">
        <v>0.546</v>
      </c>
      <c r="DJ50">
        <v>420</v>
      </c>
      <c r="DK50">
        <v>30</v>
      </c>
      <c r="DL50">
        <v>0.42</v>
      </c>
      <c r="DM50">
        <v>0.08</v>
      </c>
      <c r="DN50">
        <v>0.6010636</v>
      </c>
      <c r="DO50">
        <v>-0.326766303939964</v>
      </c>
      <c r="DP50">
        <v>0.0386349662364289</v>
      </c>
      <c r="DQ50">
        <v>0</v>
      </c>
      <c r="DR50">
        <v>-0.03083197025</v>
      </c>
      <c r="DS50">
        <v>0.868991706754222</v>
      </c>
      <c r="DT50">
        <v>0.0842468399831235</v>
      </c>
      <c r="DU50">
        <v>0</v>
      </c>
      <c r="DV50">
        <v>0</v>
      </c>
      <c r="DW50">
        <v>2</v>
      </c>
      <c r="DX50" t="s">
        <v>357</v>
      </c>
      <c r="DY50">
        <v>2.8434</v>
      </c>
      <c r="DZ50">
        <v>2.71052</v>
      </c>
      <c r="EA50">
        <v>0.0904137</v>
      </c>
      <c r="EB50">
        <v>0.0903942</v>
      </c>
      <c r="EC50">
        <v>0.105063</v>
      </c>
      <c r="ED50">
        <v>0.104965</v>
      </c>
      <c r="EE50">
        <v>25601.6</v>
      </c>
      <c r="EF50">
        <v>22210.5</v>
      </c>
      <c r="EG50">
        <v>25195.1</v>
      </c>
      <c r="EH50">
        <v>23787.5</v>
      </c>
      <c r="EI50">
        <v>38518.3</v>
      </c>
      <c r="EJ50">
        <v>35238.6</v>
      </c>
      <c r="EK50">
        <v>45591.5</v>
      </c>
      <c r="EL50">
        <v>42434.5</v>
      </c>
      <c r="EM50">
        <v>1.73918</v>
      </c>
      <c r="EN50">
        <v>1.82865</v>
      </c>
      <c r="EO50">
        <v>0.0207126</v>
      </c>
      <c r="EP50">
        <v>0</v>
      </c>
      <c r="EQ50">
        <v>27.3194</v>
      </c>
      <c r="ER50">
        <v>999.9</v>
      </c>
      <c r="ES50">
        <v>53.736</v>
      </c>
      <c r="ET50">
        <v>32.972</v>
      </c>
      <c r="EU50">
        <v>30.1277</v>
      </c>
      <c r="EV50">
        <v>54.6289</v>
      </c>
      <c r="EW50">
        <v>43.9503</v>
      </c>
      <c r="EX50">
        <v>1</v>
      </c>
      <c r="EY50">
        <v>0.151413</v>
      </c>
      <c r="EZ50">
        <v>4.78448</v>
      </c>
      <c r="FA50">
        <v>20.1764</v>
      </c>
      <c r="FB50">
        <v>5.23481</v>
      </c>
      <c r="FC50">
        <v>11.992</v>
      </c>
      <c r="FD50">
        <v>4.95695</v>
      </c>
      <c r="FE50">
        <v>3.304</v>
      </c>
      <c r="FF50">
        <v>9999</v>
      </c>
      <c r="FG50">
        <v>9999</v>
      </c>
      <c r="FH50">
        <v>9999</v>
      </c>
      <c r="FI50">
        <v>999.9</v>
      </c>
      <c r="FJ50">
        <v>1.86857</v>
      </c>
      <c r="FK50">
        <v>1.86432</v>
      </c>
      <c r="FL50">
        <v>1.8718</v>
      </c>
      <c r="FM50">
        <v>1.86274</v>
      </c>
      <c r="FN50">
        <v>1.86217</v>
      </c>
      <c r="FO50">
        <v>1.86859</v>
      </c>
      <c r="FP50">
        <v>1.85868</v>
      </c>
      <c r="FQ50">
        <v>1.86507</v>
      </c>
      <c r="FR50">
        <v>5</v>
      </c>
      <c r="FS50">
        <v>0</v>
      </c>
      <c r="FT50">
        <v>0</v>
      </c>
      <c r="FU50">
        <v>0</v>
      </c>
      <c r="FV50" t="s">
        <v>358</v>
      </c>
      <c r="FW50" t="s">
        <v>359</v>
      </c>
      <c r="FX50" t="s">
        <v>360</v>
      </c>
      <c r="FY50" t="s">
        <v>360</v>
      </c>
      <c r="FZ50" t="s">
        <v>360</v>
      </c>
      <c r="GA50" t="s">
        <v>360</v>
      </c>
      <c r="GB50">
        <v>0</v>
      </c>
      <c r="GC50">
        <v>100</v>
      </c>
      <c r="GD50">
        <v>100</v>
      </c>
      <c r="GE50">
        <v>0.775</v>
      </c>
      <c r="GF50">
        <v>0.4459</v>
      </c>
      <c r="GG50">
        <v>0.575688657157495</v>
      </c>
      <c r="GH50">
        <v>0.000627187234394091</v>
      </c>
      <c r="GI50">
        <v>-4.01537248521887e-07</v>
      </c>
      <c r="GJ50">
        <v>9.27123944784829e-11</v>
      </c>
      <c r="GK50">
        <v>0.0152542002071777</v>
      </c>
      <c r="GL50">
        <v>-0.0274468376562697</v>
      </c>
      <c r="GM50">
        <v>0.00235418239541525</v>
      </c>
      <c r="GN50">
        <v>-2.2246625018789e-05</v>
      </c>
      <c r="GO50">
        <v>1</v>
      </c>
      <c r="GP50">
        <v>1476</v>
      </c>
      <c r="GQ50">
        <v>2</v>
      </c>
      <c r="GR50">
        <v>27</v>
      </c>
      <c r="GS50">
        <v>22.7</v>
      </c>
      <c r="GT50">
        <v>22.5</v>
      </c>
      <c r="GU50">
        <v>1.05713</v>
      </c>
      <c r="GV50">
        <v>2.40601</v>
      </c>
      <c r="GW50">
        <v>1.44775</v>
      </c>
      <c r="GX50">
        <v>2.30103</v>
      </c>
      <c r="GY50">
        <v>1.44409</v>
      </c>
      <c r="GZ50">
        <v>2.36206</v>
      </c>
      <c r="HA50">
        <v>39.0931</v>
      </c>
      <c r="HB50">
        <v>24.2626</v>
      </c>
      <c r="HC50">
        <v>18</v>
      </c>
      <c r="HD50">
        <v>413.656</v>
      </c>
      <c r="HE50">
        <v>453.581</v>
      </c>
      <c r="HF50">
        <v>24.4819</v>
      </c>
      <c r="HG50">
        <v>29.4421</v>
      </c>
      <c r="HH50">
        <v>29.999</v>
      </c>
      <c r="HI50">
        <v>29.0571</v>
      </c>
      <c r="HJ50">
        <v>29.0619</v>
      </c>
      <c r="HK50">
        <v>21.2011</v>
      </c>
      <c r="HL50">
        <v>31.7542</v>
      </c>
      <c r="HM50">
        <v>99.5959</v>
      </c>
      <c r="HN50">
        <v>24.4697</v>
      </c>
      <c r="HO50">
        <v>419.8</v>
      </c>
      <c r="HP50">
        <v>24.8027</v>
      </c>
      <c r="HQ50">
        <v>96.4597</v>
      </c>
      <c r="HR50">
        <v>99.7653</v>
      </c>
    </row>
    <row r="51" spans="1:226">
      <c r="A51">
        <v>35</v>
      </c>
      <c r="B51">
        <v>1678485479.6</v>
      </c>
      <c r="C51">
        <v>1914.09999990463</v>
      </c>
      <c r="D51" t="s">
        <v>431</v>
      </c>
      <c r="E51" t="s">
        <v>432</v>
      </c>
      <c r="F51">
        <v>5</v>
      </c>
      <c r="G51" t="s">
        <v>411</v>
      </c>
      <c r="H51" t="s">
        <v>354</v>
      </c>
      <c r="I51">
        <v>1678485476.8</v>
      </c>
      <c r="J51">
        <f>(K51)/1000</f>
        <v>0</v>
      </c>
      <c r="K51">
        <f>IF(BF51, AN51, AH51)</f>
        <v>0</v>
      </c>
      <c r="L51">
        <f>IF(BF51, AI51, AG51)</f>
        <v>0</v>
      </c>
      <c r="M51">
        <f>BH51 - IF(AU51&gt;1, L51*BB51*100.0/(AW51*BV51), 0)</f>
        <v>0</v>
      </c>
      <c r="N51">
        <f>((T51-J51/2)*M51-L51)/(T51+J51/2)</f>
        <v>0</v>
      </c>
      <c r="O51">
        <f>N51*(BO51+BP51)/1000.0</f>
        <v>0</v>
      </c>
      <c r="P51">
        <f>(BH51 - IF(AU51&gt;1, L51*BB51*100.0/(AW51*BV51), 0))*(BO51+BP51)/1000.0</f>
        <v>0</v>
      </c>
      <c r="Q51">
        <f>2.0/((1/S51-1/R51)+SIGN(S51)*SQRT((1/S51-1/R51)*(1/S51-1/R51) + 4*BC51/((BC51+1)*(BC51+1))*(2*1/S51*1/R51-1/R51*1/R51)))</f>
        <v>0</v>
      </c>
      <c r="R51">
        <f>IF(LEFT(BD51,1)&lt;&gt;"0",IF(LEFT(BD51,1)="1",3.0,BE51),$D$5+$E$5*(BV51*BO51/($K$5*1000))+$F$5*(BV51*BO51/($K$5*1000))*MAX(MIN(BB51,$J$5),$I$5)*MAX(MIN(BB51,$J$5),$I$5)+$G$5*MAX(MIN(BB51,$J$5),$I$5)*(BV51*BO51/($K$5*1000))+$H$5*(BV51*BO51/($K$5*1000))*(BV51*BO51/($K$5*1000)))</f>
        <v>0</v>
      </c>
      <c r="S51">
        <f>J51*(1000-(1000*0.61365*exp(17.502*W51/(240.97+W51))/(BO51+BP51)+BJ51)/2)/(1000*0.61365*exp(17.502*W51/(240.97+W51))/(BO51+BP51)-BJ51)</f>
        <v>0</v>
      </c>
      <c r="T51">
        <f>1/((BC51+1)/(Q51/1.6)+1/(R51/1.37)) + BC51/((BC51+1)/(Q51/1.6) + BC51/(R51/1.37))</f>
        <v>0</v>
      </c>
      <c r="U51">
        <f>(AX51*BA51)</f>
        <v>0</v>
      </c>
      <c r="V51">
        <f>(BQ51+(U51+2*0.95*5.67E-8*(((BQ51+$B$7)+273)^4-(BQ51+273)^4)-44100*J51)/(1.84*29.3*R51+8*0.95*5.67E-8*(BQ51+273)^3))</f>
        <v>0</v>
      </c>
      <c r="W51">
        <f>($C$7*BR51+$D$7*BS51+$E$7*V51)</f>
        <v>0</v>
      </c>
      <c r="X51">
        <f>0.61365*exp(17.502*W51/(240.97+W51))</f>
        <v>0</v>
      </c>
      <c r="Y51">
        <f>(Z51/AA51*100)</f>
        <v>0</v>
      </c>
      <c r="Z51">
        <f>BJ51*(BO51+BP51)/1000</f>
        <v>0</v>
      </c>
      <c r="AA51">
        <f>0.61365*exp(17.502*BQ51/(240.97+BQ51))</f>
        <v>0</v>
      </c>
      <c r="AB51">
        <f>(X51-BJ51*(BO51+BP51)/1000)</f>
        <v>0</v>
      </c>
      <c r="AC51">
        <f>(-J51*44100)</f>
        <v>0</v>
      </c>
      <c r="AD51">
        <f>2*29.3*R51*0.92*(BQ51-W51)</f>
        <v>0</v>
      </c>
      <c r="AE51">
        <f>2*0.95*5.67E-8*(((BQ51+$B$7)+273)^4-(W51+273)^4)</f>
        <v>0</v>
      </c>
      <c r="AF51">
        <f>U51+AE51+AC51+AD51</f>
        <v>0</v>
      </c>
      <c r="AG51">
        <f>BN51*AU51*(BI51-BH51*(1000-AU51*BK51)/(1000-AU51*BJ51))/(100*BB51)</f>
        <v>0</v>
      </c>
      <c r="AH51">
        <f>1000*BN51*AU51*(BJ51-BK51)/(100*BB51*(1000-AU51*BJ51))</f>
        <v>0</v>
      </c>
      <c r="AI51">
        <f>(AJ51 - AK51 - BO51*1E3/(8.314*(BQ51+273.15)) * AM51/BN51 * AL51) * BN51/(100*BB51) * (1000 - BK51)/1000</f>
        <v>0</v>
      </c>
      <c r="AJ51">
        <v>430.670494752021</v>
      </c>
      <c r="AK51">
        <v>431.284024242424</v>
      </c>
      <c r="AL51">
        <v>-0.00139743691057028</v>
      </c>
      <c r="AM51">
        <v>67.164876325789</v>
      </c>
      <c r="AN51">
        <f>(AP51 - AO51 + BO51*1E3/(8.314*(BQ51+273.15)) * AR51/BN51 * AQ51) * BN51/(100*BB51) * 1000/(1000 - AP51)</f>
        <v>0</v>
      </c>
      <c r="AO51">
        <v>25.0925074579009</v>
      </c>
      <c r="AP51">
        <v>25.2040206060606</v>
      </c>
      <c r="AQ51">
        <v>-0.0225083995575202</v>
      </c>
      <c r="AR51">
        <v>116.998684453558</v>
      </c>
      <c r="AS51">
        <v>13</v>
      </c>
      <c r="AT51">
        <v>3</v>
      </c>
      <c r="AU51">
        <f>IF(AS51*$H$13&gt;=AW51,1.0,(AW51/(AW51-AS51*$H$13)))</f>
        <v>0</v>
      </c>
      <c r="AV51">
        <f>(AU51-1)*100</f>
        <v>0</v>
      </c>
      <c r="AW51">
        <f>MAX(0,($B$13+$C$13*BV51)/(1+$D$13*BV51)*BO51/(BQ51+273)*$E$13)</f>
        <v>0</v>
      </c>
      <c r="AX51">
        <f>$B$11*BW51+$C$11*BX51+$F$11*CI51*(1-CL51)</f>
        <v>0</v>
      </c>
      <c r="AY51">
        <f>AX51*AZ51</f>
        <v>0</v>
      </c>
      <c r="AZ51">
        <f>($B$11*$D$9+$C$11*$D$9+$F$11*((CV51+CN51)/MAX(CV51+CN51+CW51, 0.1)*$I$9+CW51/MAX(CV51+CN51+CW51, 0.1)*$J$9))/($B$11+$C$11+$F$11)</f>
        <v>0</v>
      </c>
      <c r="BA51">
        <f>($B$11*$K$9+$C$11*$K$9+$F$11*((CV51+CN51)/MAX(CV51+CN51+CW51, 0.1)*$P$9+CW51/MAX(CV51+CN51+CW51, 0.1)*$Q$9))/($B$11+$C$11+$F$11)</f>
        <v>0</v>
      </c>
      <c r="BB51">
        <v>2.18</v>
      </c>
      <c r="BC51">
        <v>0.5</v>
      </c>
      <c r="BD51" t="s">
        <v>355</v>
      </c>
      <c r="BE51">
        <v>2</v>
      </c>
      <c r="BF51" t="b">
        <v>0</v>
      </c>
      <c r="BG51">
        <v>1678485476.8</v>
      </c>
      <c r="BH51">
        <v>420.4262</v>
      </c>
      <c r="BI51">
        <v>419.8713</v>
      </c>
      <c r="BJ51">
        <v>25.25531</v>
      </c>
      <c r="BK51">
        <v>25.09127</v>
      </c>
      <c r="BL51">
        <v>419.6511</v>
      </c>
      <c r="BM51">
        <v>24.81159</v>
      </c>
      <c r="BN51">
        <v>500.2057</v>
      </c>
      <c r="BO51">
        <v>89.97032</v>
      </c>
      <c r="BP51">
        <v>0.10002617</v>
      </c>
      <c r="BQ51">
        <v>27.90468</v>
      </c>
      <c r="BR51">
        <v>27.61708</v>
      </c>
      <c r="BS51">
        <v>999.9</v>
      </c>
      <c r="BT51">
        <v>0</v>
      </c>
      <c r="BU51">
        <v>0</v>
      </c>
      <c r="BV51">
        <v>10039.01</v>
      </c>
      <c r="BW51">
        <v>0</v>
      </c>
      <c r="BX51">
        <v>0.2334176</v>
      </c>
      <c r="BY51">
        <v>0.5548462</v>
      </c>
      <c r="BZ51">
        <v>431.3192</v>
      </c>
      <c r="CA51">
        <v>430.6776</v>
      </c>
      <c r="CB51">
        <v>0.1640411</v>
      </c>
      <c r="CC51">
        <v>419.8713</v>
      </c>
      <c r="CD51">
        <v>25.09127</v>
      </c>
      <c r="CE51">
        <v>2.272228</v>
      </c>
      <c r="CF51">
        <v>2.25747</v>
      </c>
      <c r="CG51">
        <v>19.48085</v>
      </c>
      <c r="CH51">
        <v>19.37605</v>
      </c>
      <c r="CI51">
        <v>0</v>
      </c>
      <c r="CJ51">
        <v>0</v>
      </c>
      <c r="CK51">
        <v>0</v>
      </c>
      <c r="CL51">
        <v>0</v>
      </c>
      <c r="CM51">
        <v>-1.32</v>
      </c>
      <c r="CN51">
        <v>0</v>
      </c>
      <c r="CO51">
        <v>-13.6</v>
      </c>
      <c r="CP51">
        <v>-2.57</v>
      </c>
      <c r="CQ51">
        <v>37.4433</v>
      </c>
      <c r="CR51">
        <v>42.312</v>
      </c>
      <c r="CS51">
        <v>40.0558</v>
      </c>
      <c r="CT51">
        <v>41.1746</v>
      </c>
      <c r="CU51">
        <v>38.4937</v>
      </c>
      <c r="CV51">
        <v>0</v>
      </c>
      <c r="CW51">
        <v>0</v>
      </c>
      <c r="CX51">
        <v>0</v>
      </c>
      <c r="CY51">
        <v>1678485488.7</v>
      </c>
      <c r="CZ51">
        <v>0</v>
      </c>
      <c r="DA51">
        <v>1678484125.6</v>
      </c>
      <c r="DB51" t="s">
        <v>412</v>
      </c>
      <c r="DC51">
        <v>1678484112.1</v>
      </c>
      <c r="DD51">
        <v>1678484125.6</v>
      </c>
      <c r="DE51">
        <v>1</v>
      </c>
      <c r="DF51">
        <v>0.381</v>
      </c>
      <c r="DG51">
        <v>0.158</v>
      </c>
      <c r="DH51">
        <v>0.775</v>
      </c>
      <c r="DI51">
        <v>0.546</v>
      </c>
      <c r="DJ51">
        <v>420</v>
      </c>
      <c r="DK51">
        <v>30</v>
      </c>
      <c r="DL51">
        <v>0.42</v>
      </c>
      <c r="DM51">
        <v>0.08</v>
      </c>
      <c r="DN51">
        <v>0.585152475</v>
      </c>
      <c r="DO51">
        <v>-0.283427898686681</v>
      </c>
      <c r="DP51">
        <v>0.0369892322500667</v>
      </c>
      <c r="DQ51">
        <v>0</v>
      </c>
      <c r="DR51">
        <v>0.04210916475</v>
      </c>
      <c r="DS51">
        <v>0.84846951163227</v>
      </c>
      <c r="DT51">
        <v>0.0818184074330756</v>
      </c>
      <c r="DU51">
        <v>0</v>
      </c>
      <c r="DV51">
        <v>0</v>
      </c>
      <c r="DW51">
        <v>2</v>
      </c>
      <c r="DX51" t="s">
        <v>357</v>
      </c>
      <c r="DY51">
        <v>2.84312</v>
      </c>
      <c r="DZ51">
        <v>2.7106</v>
      </c>
      <c r="EA51">
        <v>0.0904092</v>
      </c>
      <c r="EB51">
        <v>0.0904013</v>
      </c>
      <c r="EC51">
        <v>0.104754</v>
      </c>
      <c r="ED51">
        <v>0.104436</v>
      </c>
      <c r="EE51">
        <v>25602.1</v>
      </c>
      <c r="EF51">
        <v>22210.8</v>
      </c>
      <c r="EG51">
        <v>25195.5</v>
      </c>
      <c r="EH51">
        <v>23788</v>
      </c>
      <c r="EI51">
        <v>38532.2</v>
      </c>
      <c r="EJ51">
        <v>35259.9</v>
      </c>
      <c r="EK51">
        <v>45592</v>
      </c>
      <c r="EL51">
        <v>42435</v>
      </c>
      <c r="EM51">
        <v>1.73943</v>
      </c>
      <c r="EN51">
        <v>1.82822</v>
      </c>
      <c r="EO51">
        <v>0.01771</v>
      </c>
      <c r="EP51">
        <v>0</v>
      </c>
      <c r="EQ51">
        <v>27.2741</v>
      </c>
      <c r="ER51">
        <v>999.9</v>
      </c>
      <c r="ES51">
        <v>53.76</v>
      </c>
      <c r="ET51">
        <v>32.972</v>
      </c>
      <c r="EU51">
        <v>30.1407</v>
      </c>
      <c r="EV51">
        <v>54.3089</v>
      </c>
      <c r="EW51">
        <v>44.1266</v>
      </c>
      <c r="EX51">
        <v>1</v>
      </c>
      <c r="EY51">
        <v>0.149494</v>
      </c>
      <c r="EZ51">
        <v>4.39333</v>
      </c>
      <c r="FA51">
        <v>20.1878</v>
      </c>
      <c r="FB51">
        <v>5.23406</v>
      </c>
      <c r="FC51">
        <v>11.992</v>
      </c>
      <c r="FD51">
        <v>4.95685</v>
      </c>
      <c r="FE51">
        <v>3.304</v>
      </c>
      <c r="FF51">
        <v>9999</v>
      </c>
      <c r="FG51">
        <v>9999</v>
      </c>
      <c r="FH51">
        <v>9999</v>
      </c>
      <c r="FI51">
        <v>999.9</v>
      </c>
      <c r="FJ51">
        <v>1.86858</v>
      </c>
      <c r="FK51">
        <v>1.86432</v>
      </c>
      <c r="FL51">
        <v>1.8718</v>
      </c>
      <c r="FM51">
        <v>1.86275</v>
      </c>
      <c r="FN51">
        <v>1.86215</v>
      </c>
      <c r="FO51">
        <v>1.86859</v>
      </c>
      <c r="FP51">
        <v>1.85867</v>
      </c>
      <c r="FQ51">
        <v>1.86507</v>
      </c>
      <c r="FR51">
        <v>5</v>
      </c>
      <c r="FS51">
        <v>0</v>
      </c>
      <c r="FT51">
        <v>0</v>
      </c>
      <c r="FU51">
        <v>0</v>
      </c>
      <c r="FV51" t="s">
        <v>358</v>
      </c>
      <c r="FW51" t="s">
        <v>359</v>
      </c>
      <c r="FX51" t="s">
        <v>360</v>
      </c>
      <c r="FY51" t="s">
        <v>360</v>
      </c>
      <c r="FZ51" t="s">
        <v>360</v>
      </c>
      <c r="GA51" t="s">
        <v>360</v>
      </c>
      <c r="GB51">
        <v>0</v>
      </c>
      <c r="GC51">
        <v>100</v>
      </c>
      <c r="GD51">
        <v>100</v>
      </c>
      <c r="GE51">
        <v>0.775</v>
      </c>
      <c r="GF51">
        <v>0.4409</v>
      </c>
      <c r="GG51">
        <v>0.575688657157495</v>
      </c>
      <c r="GH51">
        <v>0.000627187234394091</v>
      </c>
      <c r="GI51">
        <v>-4.01537248521887e-07</v>
      </c>
      <c r="GJ51">
        <v>9.27123944784829e-11</v>
      </c>
      <c r="GK51">
        <v>0.0152542002071777</v>
      </c>
      <c r="GL51">
        <v>-0.0274468376562697</v>
      </c>
      <c r="GM51">
        <v>0.00235418239541525</v>
      </c>
      <c r="GN51">
        <v>-2.2246625018789e-05</v>
      </c>
      <c r="GO51">
        <v>1</v>
      </c>
      <c r="GP51">
        <v>1476</v>
      </c>
      <c r="GQ51">
        <v>2</v>
      </c>
      <c r="GR51">
        <v>27</v>
      </c>
      <c r="GS51">
        <v>22.8</v>
      </c>
      <c r="GT51">
        <v>22.6</v>
      </c>
      <c r="GU51">
        <v>1.05591</v>
      </c>
      <c r="GV51">
        <v>2.37793</v>
      </c>
      <c r="GW51">
        <v>1.44775</v>
      </c>
      <c r="GX51">
        <v>2.30103</v>
      </c>
      <c r="GY51">
        <v>1.44409</v>
      </c>
      <c r="GZ51">
        <v>2.47681</v>
      </c>
      <c r="HA51">
        <v>39.0931</v>
      </c>
      <c r="HB51">
        <v>24.2714</v>
      </c>
      <c r="HC51">
        <v>18</v>
      </c>
      <c r="HD51">
        <v>413.796</v>
      </c>
      <c r="HE51">
        <v>453.315</v>
      </c>
      <c r="HF51">
        <v>24.2708</v>
      </c>
      <c r="HG51">
        <v>29.4383</v>
      </c>
      <c r="HH51">
        <v>29.9984</v>
      </c>
      <c r="HI51">
        <v>29.0571</v>
      </c>
      <c r="HJ51">
        <v>29.0619</v>
      </c>
      <c r="HK51">
        <v>21.1962</v>
      </c>
      <c r="HL51">
        <v>32.9172</v>
      </c>
      <c r="HM51">
        <v>99.5959</v>
      </c>
      <c r="HN51">
        <v>24.2973</v>
      </c>
      <c r="HO51">
        <v>419.8</v>
      </c>
      <c r="HP51">
        <v>24.5632</v>
      </c>
      <c r="HQ51">
        <v>96.461</v>
      </c>
      <c r="HR51">
        <v>99.7669</v>
      </c>
    </row>
    <row r="52" spans="1:226">
      <c r="A52">
        <v>36</v>
      </c>
      <c r="B52">
        <v>1678485485</v>
      </c>
      <c r="C52">
        <v>1919.5</v>
      </c>
      <c r="D52" t="s">
        <v>433</v>
      </c>
      <c r="E52" t="s">
        <v>434</v>
      </c>
      <c r="F52">
        <v>5</v>
      </c>
      <c r="G52" t="s">
        <v>411</v>
      </c>
      <c r="H52" t="s">
        <v>354</v>
      </c>
      <c r="I52">
        <v>1678485482.3</v>
      </c>
      <c r="J52">
        <f>(K52)/1000</f>
        <v>0</v>
      </c>
      <c r="K52">
        <f>IF(BF52, AN52, AH52)</f>
        <v>0</v>
      </c>
      <c r="L52">
        <f>IF(BF52, AI52, AG52)</f>
        <v>0</v>
      </c>
      <c r="M52">
        <f>BH52 - IF(AU52&gt;1, L52*BB52*100.0/(AW52*BV52), 0)</f>
        <v>0</v>
      </c>
      <c r="N52">
        <f>((T52-J52/2)*M52-L52)/(T52+J52/2)</f>
        <v>0</v>
      </c>
      <c r="O52">
        <f>N52*(BO52+BP52)/1000.0</f>
        <v>0</v>
      </c>
      <c r="P52">
        <f>(BH52 - IF(AU52&gt;1, L52*BB52*100.0/(AW52*BV52), 0))*(BO52+BP52)/1000.0</f>
        <v>0</v>
      </c>
      <c r="Q52">
        <f>2.0/((1/S52-1/R52)+SIGN(S52)*SQRT((1/S52-1/R52)*(1/S52-1/R52) + 4*BC52/((BC52+1)*(BC52+1))*(2*1/S52*1/R52-1/R52*1/R52)))</f>
        <v>0</v>
      </c>
      <c r="R52">
        <f>IF(LEFT(BD52,1)&lt;&gt;"0",IF(LEFT(BD52,1)="1",3.0,BE52),$D$5+$E$5*(BV52*BO52/($K$5*1000))+$F$5*(BV52*BO52/($K$5*1000))*MAX(MIN(BB52,$J$5),$I$5)*MAX(MIN(BB52,$J$5),$I$5)+$G$5*MAX(MIN(BB52,$J$5),$I$5)*(BV52*BO52/($K$5*1000))+$H$5*(BV52*BO52/($K$5*1000))*(BV52*BO52/($K$5*1000)))</f>
        <v>0</v>
      </c>
      <c r="S52">
        <f>J52*(1000-(1000*0.61365*exp(17.502*W52/(240.97+W52))/(BO52+BP52)+BJ52)/2)/(1000*0.61365*exp(17.502*W52/(240.97+W52))/(BO52+BP52)-BJ52)</f>
        <v>0</v>
      </c>
      <c r="T52">
        <f>1/((BC52+1)/(Q52/1.6)+1/(R52/1.37)) + BC52/((BC52+1)/(Q52/1.6) + BC52/(R52/1.37))</f>
        <v>0</v>
      </c>
      <c r="U52">
        <f>(AX52*BA52)</f>
        <v>0</v>
      </c>
      <c r="V52">
        <f>(BQ52+(U52+2*0.95*5.67E-8*(((BQ52+$B$7)+273)^4-(BQ52+273)^4)-44100*J52)/(1.84*29.3*R52+8*0.95*5.67E-8*(BQ52+273)^3))</f>
        <v>0</v>
      </c>
      <c r="W52">
        <f>($C$7*BR52+$D$7*BS52+$E$7*V52)</f>
        <v>0</v>
      </c>
      <c r="X52">
        <f>0.61365*exp(17.502*W52/(240.97+W52))</f>
        <v>0</v>
      </c>
      <c r="Y52">
        <f>(Z52/AA52*100)</f>
        <v>0</v>
      </c>
      <c r="Z52">
        <f>BJ52*(BO52+BP52)/1000</f>
        <v>0</v>
      </c>
      <c r="AA52">
        <f>0.61365*exp(17.502*BQ52/(240.97+BQ52))</f>
        <v>0</v>
      </c>
      <c r="AB52">
        <f>(X52-BJ52*(BO52+BP52)/1000)</f>
        <v>0</v>
      </c>
      <c r="AC52">
        <f>(-J52*44100)</f>
        <v>0</v>
      </c>
      <c r="AD52">
        <f>2*29.3*R52*0.92*(BQ52-W52)</f>
        <v>0</v>
      </c>
      <c r="AE52">
        <f>2*0.95*5.67E-8*(((BQ52+$B$7)+273)^4-(W52+273)^4)</f>
        <v>0</v>
      </c>
      <c r="AF52">
        <f>U52+AE52+AC52+AD52</f>
        <v>0</v>
      </c>
      <c r="AG52">
        <f>BN52*AU52*(BI52-BH52*(1000-AU52*BK52)/(1000-AU52*BJ52))/(100*BB52)</f>
        <v>0</v>
      </c>
      <c r="AH52">
        <f>1000*BN52*AU52*(BJ52-BK52)/(100*BB52*(1000-AU52*BJ52))</f>
        <v>0</v>
      </c>
      <c r="AI52">
        <f>(AJ52 - AK52 - BO52*1E3/(8.314*(BQ52+273.15)) * AM52/BN52 * AL52) * BN52/(100*BB52) * (1000 - BK52)/1000</f>
        <v>0</v>
      </c>
      <c r="AJ52">
        <v>430.61446440487</v>
      </c>
      <c r="AK52">
        <v>431.171914711073</v>
      </c>
      <c r="AL52">
        <v>-0.00798644816734122</v>
      </c>
      <c r="AM52">
        <v>67.164876325789</v>
      </c>
      <c r="AN52">
        <f>(AP52 - AO52 + BO52*1E3/(8.314*(BQ52+273.15)) * AR52/BN52 * AQ52) * BN52/(100*BB52) * 1000/(1000 - AP52)</f>
        <v>0</v>
      </c>
      <c r="AO52">
        <v>24.8541797500507</v>
      </c>
      <c r="AP52">
        <v>25.0740112161479</v>
      </c>
      <c r="AQ52">
        <v>-0.0229099982764195</v>
      </c>
      <c r="AR52">
        <v>116.998684453558</v>
      </c>
      <c r="AS52">
        <v>13</v>
      </c>
      <c r="AT52">
        <v>3</v>
      </c>
      <c r="AU52">
        <f>IF(AS52*$H$13&gt;=AW52,1.0,(AW52/(AW52-AS52*$H$13)))</f>
        <v>0</v>
      </c>
      <c r="AV52">
        <f>(AU52-1)*100</f>
        <v>0</v>
      </c>
      <c r="AW52">
        <f>MAX(0,($B$13+$C$13*BV52)/(1+$D$13*BV52)*BO52/(BQ52+273)*$E$13)</f>
        <v>0</v>
      </c>
      <c r="AX52">
        <f>$B$11*BW52+$C$11*BX52+$F$11*CI52*(1-CL52)</f>
        <v>0</v>
      </c>
      <c r="AY52">
        <f>AX52*AZ52</f>
        <v>0</v>
      </c>
      <c r="AZ52">
        <f>($B$11*$D$9+$C$11*$D$9+$F$11*((CV52+CN52)/MAX(CV52+CN52+CW52, 0.1)*$I$9+CW52/MAX(CV52+CN52+CW52, 0.1)*$J$9))/($B$11+$C$11+$F$11)</f>
        <v>0</v>
      </c>
      <c r="BA52">
        <f>($B$11*$K$9+$C$11*$K$9+$F$11*((CV52+CN52)/MAX(CV52+CN52+CW52, 0.1)*$P$9+CW52/MAX(CV52+CN52+CW52, 0.1)*$Q$9))/($B$11+$C$11+$F$11)</f>
        <v>0</v>
      </c>
      <c r="BB52">
        <v>2.18</v>
      </c>
      <c r="BC52">
        <v>0.5</v>
      </c>
      <c r="BD52" t="s">
        <v>355</v>
      </c>
      <c r="BE52">
        <v>2</v>
      </c>
      <c r="BF52" t="b">
        <v>0</v>
      </c>
      <c r="BG52">
        <v>1678485482.3</v>
      </c>
      <c r="BH52">
        <v>420.3798</v>
      </c>
      <c r="BI52">
        <v>419.9006</v>
      </c>
      <c r="BJ52">
        <v>25.13169</v>
      </c>
      <c r="BK52">
        <v>24.84947</v>
      </c>
      <c r="BL52">
        <v>419.6048</v>
      </c>
      <c r="BM52">
        <v>24.69365</v>
      </c>
      <c r="BN52">
        <v>500.1668</v>
      </c>
      <c r="BO52">
        <v>89.96967</v>
      </c>
      <c r="BP52">
        <v>0.09981083</v>
      </c>
      <c r="BQ52">
        <v>27.82099</v>
      </c>
      <c r="BR52">
        <v>27.51391</v>
      </c>
      <c r="BS52">
        <v>999.9</v>
      </c>
      <c r="BT52">
        <v>0</v>
      </c>
      <c r="BU52">
        <v>0</v>
      </c>
      <c r="BV52">
        <v>10060.18</v>
      </c>
      <c r="BW52">
        <v>0</v>
      </c>
      <c r="BX52">
        <v>0.222567</v>
      </c>
      <c r="BY52">
        <v>0.4791687</v>
      </c>
      <c r="BZ52">
        <v>431.217</v>
      </c>
      <c r="CA52">
        <v>430.6009</v>
      </c>
      <c r="CB52">
        <v>0.2822167</v>
      </c>
      <c r="CC52">
        <v>419.9006</v>
      </c>
      <c r="CD52">
        <v>24.84947</v>
      </c>
      <c r="CE52">
        <v>2.261089</v>
      </c>
      <c r="CF52">
        <v>2.235697</v>
      </c>
      <c r="CG52">
        <v>19.40182</v>
      </c>
      <c r="CH52">
        <v>19.22037</v>
      </c>
      <c r="CI52">
        <v>0</v>
      </c>
      <c r="CJ52">
        <v>0</v>
      </c>
      <c r="CK52">
        <v>0</v>
      </c>
      <c r="CL52">
        <v>0</v>
      </c>
      <c r="CM52">
        <v>1.47</v>
      </c>
      <c r="CN52">
        <v>0</v>
      </c>
      <c r="CO52">
        <v>-17.14</v>
      </c>
      <c r="CP52">
        <v>-3.16</v>
      </c>
      <c r="CQ52">
        <v>37.437</v>
      </c>
      <c r="CR52">
        <v>42.2996</v>
      </c>
      <c r="CS52">
        <v>40.0124</v>
      </c>
      <c r="CT52">
        <v>41.1374</v>
      </c>
      <c r="CU52">
        <v>38.4874</v>
      </c>
      <c r="CV52">
        <v>0</v>
      </c>
      <c r="CW52">
        <v>0</v>
      </c>
      <c r="CX52">
        <v>0</v>
      </c>
      <c r="CY52">
        <v>1678485494.1</v>
      </c>
      <c r="CZ52">
        <v>0</v>
      </c>
      <c r="DA52">
        <v>1678484125.6</v>
      </c>
      <c r="DB52" t="s">
        <v>412</v>
      </c>
      <c r="DC52">
        <v>1678484112.1</v>
      </c>
      <c r="DD52">
        <v>1678484125.6</v>
      </c>
      <c r="DE52">
        <v>1</v>
      </c>
      <c r="DF52">
        <v>0.381</v>
      </c>
      <c r="DG52">
        <v>0.158</v>
      </c>
      <c r="DH52">
        <v>0.775</v>
      </c>
      <c r="DI52">
        <v>0.546</v>
      </c>
      <c r="DJ52">
        <v>420</v>
      </c>
      <c r="DK52">
        <v>30</v>
      </c>
      <c r="DL52">
        <v>0.42</v>
      </c>
      <c r="DM52">
        <v>0.08</v>
      </c>
      <c r="DN52">
        <v>0.543313390243902</v>
      </c>
      <c r="DO52">
        <v>-0.421716778441276</v>
      </c>
      <c r="DP52">
        <v>0.0498515585195019</v>
      </c>
      <c r="DQ52">
        <v>0</v>
      </c>
      <c r="DR52">
        <v>0.14150151195122</v>
      </c>
      <c r="DS52">
        <v>0.993515540809844</v>
      </c>
      <c r="DT52">
        <v>0.0988857924447866</v>
      </c>
      <c r="DU52">
        <v>0</v>
      </c>
      <c r="DV52">
        <v>0</v>
      </c>
      <c r="DW52">
        <v>2</v>
      </c>
      <c r="DX52" t="s">
        <v>357</v>
      </c>
      <c r="DY52">
        <v>2.84314</v>
      </c>
      <c r="DZ52">
        <v>2.7107</v>
      </c>
      <c r="EA52">
        <v>0.0904016</v>
      </c>
      <c r="EB52">
        <v>0.0903966</v>
      </c>
      <c r="EC52">
        <v>0.104376</v>
      </c>
      <c r="ED52">
        <v>0.103613</v>
      </c>
      <c r="EE52">
        <v>25603.2</v>
      </c>
      <c r="EF52">
        <v>22211.3</v>
      </c>
      <c r="EG52">
        <v>25196.3</v>
      </c>
      <c r="EH52">
        <v>23788.5</v>
      </c>
      <c r="EI52">
        <v>38550</v>
      </c>
      <c r="EJ52">
        <v>35293.2</v>
      </c>
      <c r="EK52">
        <v>45593.5</v>
      </c>
      <c r="EL52">
        <v>42436.1</v>
      </c>
      <c r="EM52">
        <v>1.73983</v>
      </c>
      <c r="EN52">
        <v>1.82745</v>
      </c>
      <c r="EO52">
        <v>0.0150762</v>
      </c>
      <c r="EP52">
        <v>0</v>
      </c>
      <c r="EQ52">
        <v>27.221</v>
      </c>
      <c r="ER52">
        <v>999.9</v>
      </c>
      <c r="ES52">
        <v>53.736</v>
      </c>
      <c r="ET52">
        <v>32.972</v>
      </c>
      <c r="EU52">
        <v>30.1267</v>
      </c>
      <c r="EV52">
        <v>53.7989</v>
      </c>
      <c r="EW52">
        <v>43.9103</v>
      </c>
      <c r="EX52">
        <v>1</v>
      </c>
      <c r="EY52">
        <v>0.147294</v>
      </c>
      <c r="EZ52">
        <v>3.85917</v>
      </c>
      <c r="FA52">
        <v>20.2015</v>
      </c>
      <c r="FB52">
        <v>5.23421</v>
      </c>
      <c r="FC52">
        <v>11.992</v>
      </c>
      <c r="FD52">
        <v>4.9568</v>
      </c>
      <c r="FE52">
        <v>3.304</v>
      </c>
      <c r="FF52">
        <v>9999</v>
      </c>
      <c r="FG52">
        <v>9999</v>
      </c>
      <c r="FH52">
        <v>9999</v>
      </c>
      <c r="FI52">
        <v>999.9</v>
      </c>
      <c r="FJ52">
        <v>1.86857</v>
      </c>
      <c r="FK52">
        <v>1.86432</v>
      </c>
      <c r="FL52">
        <v>1.8718</v>
      </c>
      <c r="FM52">
        <v>1.86273</v>
      </c>
      <c r="FN52">
        <v>1.86215</v>
      </c>
      <c r="FO52">
        <v>1.86859</v>
      </c>
      <c r="FP52">
        <v>1.85868</v>
      </c>
      <c r="FQ52">
        <v>1.86504</v>
      </c>
      <c r="FR52">
        <v>5</v>
      </c>
      <c r="FS52">
        <v>0</v>
      </c>
      <c r="FT52">
        <v>0</v>
      </c>
      <c r="FU52">
        <v>0</v>
      </c>
      <c r="FV52" t="s">
        <v>358</v>
      </c>
      <c r="FW52" t="s">
        <v>359</v>
      </c>
      <c r="FX52" t="s">
        <v>360</v>
      </c>
      <c r="FY52" t="s">
        <v>360</v>
      </c>
      <c r="FZ52" t="s">
        <v>360</v>
      </c>
      <c r="GA52" t="s">
        <v>360</v>
      </c>
      <c r="GB52">
        <v>0</v>
      </c>
      <c r="GC52">
        <v>100</v>
      </c>
      <c r="GD52">
        <v>100</v>
      </c>
      <c r="GE52">
        <v>0.775</v>
      </c>
      <c r="GF52">
        <v>0.4348</v>
      </c>
      <c r="GG52">
        <v>0.575688657157495</v>
      </c>
      <c r="GH52">
        <v>0.000627187234394091</v>
      </c>
      <c r="GI52">
        <v>-4.01537248521887e-07</v>
      </c>
      <c r="GJ52">
        <v>9.27123944784829e-11</v>
      </c>
      <c r="GK52">
        <v>0.0152542002071777</v>
      </c>
      <c r="GL52">
        <v>-0.0274468376562697</v>
      </c>
      <c r="GM52">
        <v>0.00235418239541525</v>
      </c>
      <c r="GN52">
        <v>-2.2246625018789e-05</v>
      </c>
      <c r="GO52">
        <v>1</v>
      </c>
      <c r="GP52">
        <v>1476</v>
      </c>
      <c r="GQ52">
        <v>2</v>
      </c>
      <c r="GR52">
        <v>27</v>
      </c>
      <c r="GS52">
        <v>22.9</v>
      </c>
      <c r="GT52">
        <v>22.7</v>
      </c>
      <c r="GU52">
        <v>1.05591</v>
      </c>
      <c r="GV52">
        <v>2.38037</v>
      </c>
      <c r="GW52">
        <v>1.44775</v>
      </c>
      <c r="GX52">
        <v>2.2998</v>
      </c>
      <c r="GY52">
        <v>1.44409</v>
      </c>
      <c r="GZ52">
        <v>2.46704</v>
      </c>
      <c r="HA52">
        <v>39.0931</v>
      </c>
      <c r="HB52">
        <v>24.2801</v>
      </c>
      <c r="HC52">
        <v>18</v>
      </c>
      <c r="HD52">
        <v>414.019</v>
      </c>
      <c r="HE52">
        <v>452.832</v>
      </c>
      <c r="HF52">
        <v>24.1413</v>
      </c>
      <c r="HG52">
        <v>29.4342</v>
      </c>
      <c r="HH52">
        <v>29.9982</v>
      </c>
      <c r="HI52">
        <v>29.0571</v>
      </c>
      <c r="HJ52">
        <v>29.0619</v>
      </c>
      <c r="HK52">
        <v>21.1907</v>
      </c>
      <c r="HL52">
        <v>33.9408</v>
      </c>
      <c r="HM52">
        <v>99.2235</v>
      </c>
      <c r="HN52">
        <v>24.2184</v>
      </c>
      <c r="HO52">
        <v>419.8</v>
      </c>
      <c r="HP52">
        <v>24.2971</v>
      </c>
      <c r="HQ52">
        <v>96.4642</v>
      </c>
      <c r="HR52">
        <v>99.7692</v>
      </c>
    </row>
    <row r="53" spans="1:226">
      <c r="A53">
        <v>37</v>
      </c>
      <c r="B53">
        <v>1678485592</v>
      </c>
      <c r="C53">
        <v>2026.5</v>
      </c>
      <c r="D53" t="s">
        <v>435</v>
      </c>
      <c r="E53" t="s">
        <v>436</v>
      </c>
      <c r="F53">
        <v>5</v>
      </c>
      <c r="G53" t="s">
        <v>411</v>
      </c>
      <c r="H53" t="s">
        <v>354</v>
      </c>
      <c r="I53">
        <v>1678485589</v>
      </c>
      <c r="J53">
        <f>(K53)/1000</f>
        <v>0</v>
      </c>
      <c r="K53">
        <f>IF(BF53, AN53, AH53)</f>
        <v>0</v>
      </c>
      <c r="L53">
        <f>IF(BF53, AI53, AG53)</f>
        <v>0</v>
      </c>
      <c r="M53">
        <f>BH53 - IF(AU53&gt;1, L53*BB53*100.0/(AW53*BV53), 0)</f>
        <v>0</v>
      </c>
      <c r="N53">
        <f>((T53-J53/2)*M53-L53)/(T53+J53/2)</f>
        <v>0</v>
      </c>
      <c r="O53">
        <f>N53*(BO53+BP53)/1000.0</f>
        <v>0</v>
      </c>
      <c r="P53">
        <f>(BH53 - IF(AU53&gt;1, L53*BB53*100.0/(AW53*BV53), 0))*(BO53+BP53)/1000.0</f>
        <v>0</v>
      </c>
      <c r="Q53">
        <f>2.0/((1/S53-1/R53)+SIGN(S53)*SQRT((1/S53-1/R53)*(1/S53-1/R53) + 4*BC53/((BC53+1)*(BC53+1))*(2*1/S53*1/R53-1/R53*1/R53)))</f>
        <v>0</v>
      </c>
      <c r="R53">
        <f>IF(LEFT(BD53,1)&lt;&gt;"0",IF(LEFT(BD53,1)="1",3.0,BE53),$D$5+$E$5*(BV53*BO53/($K$5*1000))+$F$5*(BV53*BO53/($K$5*1000))*MAX(MIN(BB53,$J$5),$I$5)*MAX(MIN(BB53,$J$5),$I$5)+$G$5*MAX(MIN(BB53,$J$5),$I$5)*(BV53*BO53/($K$5*1000))+$H$5*(BV53*BO53/($K$5*1000))*(BV53*BO53/($K$5*1000)))</f>
        <v>0</v>
      </c>
      <c r="S53">
        <f>J53*(1000-(1000*0.61365*exp(17.502*W53/(240.97+W53))/(BO53+BP53)+BJ53)/2)/(1000*0.61365*exp(17.502*W53/(240.97+W53))/(BO53+BP53)-BJ53)</f>
        <v>0</v>
      </c>
      <c r="T53">
        <f>1/((BC53+1)/(Q53/1.6)+1/(R53/1.37)) + BC53/((BC53+1)/(Q53/1.6) + BC53/(R53/1.37))</f>
        <v>0</v>
      </c>
      <c r="U53">
        <f>(AX53*BA53)</f>
        <v>0</v>
      </c>
      <c r="V53">
        <f>(BQ53+(U53+2*0.95*5.67E-8*(((BQ53+$B$7)+273)^4-(BQ53+273)^4)-44100*J53)/(1.84*29.3*R53+8*0.95*5.67E-8*(BQ53+273)^3))</f>
        <v>0</v>
      </c>
      <c r="W53">
        <f>($C$7*BR53+$D$7*BS53+$E$7*V53)</f>
        <v>0</v>
      </c>
      <c r="X53">
        <f>0.61365*exp(17.502*W53/(240.97+W53))</f>
        <v>0</v>
      </c>
      <c r="Y53">
        <f>(Z53/AA53*100)</f>
        <v>0</v>
      </c>
      <c r="Z53">
        <f>BJ53*(BO53+BP53)/1000</f>
        <v>0</v>
      </c>
      <c r="AA53">
        <f>0.61365*exp(17.502*BQ53/(240.97+BQ53))</f>
        <v>0</v>
      </c>
      <c r="AB53">
        <f>(X53-BJ53*(BO53+BP53)/1000)</f>
        <v>0</v>
      </c>
      <c r="AC53">
        <f>(-J53*44100)</f>
        <v>0</v>
      </c>
      <c r="AD53">
        <f>2*29.3*R53*0.92*(BQ53-W53)</f>
        <v>0</v>
      </c>
      <c r="AE53">
        <f>2*0.95*5.67E-8*(((BQ53+$B$7)+273)^4-(W53+273)^4)</f>
        <v>0</v>
      </c>
      <c r="AF53">
        <f>U53+AE53+AC53+AD53</f>
        <v>0</v>
      </c>
      <c r="AG53">
        <f>BN53*AU53*(BI53-BH53*(1000-AU53*BK53)/(1000-AU53*BJ53))/(100*BB53)</f>
        <v>0</v>
      </c>
      <c r="AH53">
        <f>1000*BN53*AU53*(BJ53-BK53)/(100*BB53*(1000-AU53*BJ53))</f>
        <v>0</v>
      </c>
      <c r="AI53">
        <f>(AJ53 - AK53 - BO53*1E3/(8.314*(BQ53+273.15)) * AM53/BN53 * AL53) * BN53/(100*BB53) * (1000 - BK53)/1000</f>
        <v>0</v>
      </c>
      <c r="AJ53">
        <v>431.789688458269</v>
      </c>
      <c r="AK53">
        <v>432.451212121212</v>
      </c>
      <c r="AL53">
        <v>0.0519872487525878</v>
      </c>
      <c r="AM53">
        <v>67.164876325789</v>
      </c>
      <c r="AN53">
        <f>(AP53 - AO53 + BO53*1E3/(8.314*(BQ53+273.15)) * AR53/BN53 * AQ53) * BN53/(100*BB53) * 1000/(1000 - AP53)</f>
        <v>0</v>
      </c>
      <c r="AO53">
        <v>28.2813253505933</v>
      </c>
      <c r="AP53">
        <v>27.9833496969697</v>
      </c>
      <c r="AQ53">
        <v>0.0910643181873094</v>
      </c>
      <c r="AR53">
        <v>116.998684453558</v>
      </c>
      <c r="AS53">
        <v>11</v>
      </c>
      <c r="AT53">
        <v>2</v>
      </c>
      <c r="AU53">
        <f>IF(AS53*$H$13&gt;=AW53,1.0,(AW53/(AW53-AS53*$H$13)))</f>
        <v>0</v>
      </c>
      <c r="AV53">
        <f>(AU53-1)*100</f>
        <v>0</v>
      </c>
      <c r="AW53">
        <f>MAX(0,($B$13+$C$13*BV53)/(1+$D$13*BV53)*BO53/(BQ53+273)*$E$13)</f>
        <v>0</v>
      </c>
      <c r="AX53">
        <f>$B$11*BW53+$C$11*BX53+$F$11*CI53*(1-CL53)</f>
        <v>0</v>
      </c>
      <c r="AY53">
        <f>AX53*AZ53</f>
        <v>0</v>
      </c>
      <c r="AZ53">
        <f>($B$11*$D$9+$C$11*$D$9+$F$11*((CV53+CN53)/MAX(CV53+CN53+CW53, 0.1)*$I$9+CW53/MAX(CV53+CN53+CW53, 0.1)*$J$9))/($B$11+$C$11+$F$11)</f>
        <v>0</v>
      </c>
      <c r="BA53">
        <f>($B$11*$K$9+$C$11*$K$9+$F$11*((CV53+CN53)/MAX(CV53+CN53+CW53, 0.1)*$P$9+CW53/MAX(CV53+CN53+CW53, 0.1)*$Q$9))/($B$11+$C$11+$F$11)</f>
        <v>0</v>
      </c>
      <c r="BB53">
        <v>2.18</v>
      </c>
      <c r="BC53">
        <v>0.5</v>
      </c>
      <c r="BD53" t="s">
        <v>355</v>
      </c>
      <c r="BE53">
        <v>2</v>
      </c>
      <c r="BF53" t="b">
        <v>0</v>
      </c>
      <c r="BG53">
        <v>1678485589</v>
      </c>
      <c r="BH53">
        <v>420.318818181818</v>
      </c>
      <c r="BI53">
        <v>419.606818181818</v>
      </c>
      <c r="BJ53">
        <v>27.7497090909091</v>
      </c>
      <c r="BK53">
        <v>28.2610727272727</v>
      </c>
      <c r="BL53">
        <v>419.543818181818</v>
      </c>
      <c r="BM53">
        <v>27.1876090909091</v>
      </c>
      <c r="BN53">
        <v>500.373636363636</v>
      </c>
      <c r="BO53">
        <v>89.9685727272727</v>
      </c>
      <c r="BP53">
        <v>0.100108809090909</v>
      </c>
      <c r="BQ53">
        <v>30.2479454545455</v>
      </c>
      <c r="BR53">
        <v>29.7475272727273</v>
      </c>
      <c r="BS53">
        <v>999.9</v>
      </c>
      <c r="BT53">
        <v>0</v>
      </c>
      <c r="BU53">
        <v>0</v>
      </c>
      <c r="BV53">
        <v>9975.39272727273</v>
      </c>
      <c r="BW53">
        <v>0</v>
      </c>
      <c r="BX53">
        <v>0.222567</v>
      </c>
      <c r="BY53">
        <v>0.712080636363636</v>
      </c>
      <c r="BZ53">
        <v>432.315636363636</v>
      </c>
      <c r="CA53">
        <v>431.810181818182</v>
      </c>
      <c r="CB53">
        <v>-0.511348727272727</v>
      </c>
      <c r="CC53">
        <v>419.606818181818</v>
      </c>
      <c r="CD53">
        <v>28.2610727272727</v>
      </c>
      <c r="CE53">
        <v>2.49660272727273</v>
      </c>
      <c r="CF53">
        <v>2.54260909090909</v>
      </c>
      <c r="CG53">
        <v>21.0041727272727</v>
      </c>
      <c r="CH53">
        <v>21.3015272727273</v>
      </c>
      <c r="CI53">
        <v>0</v>
      </c>
      <c r="CJ53">
        <v>0</v>
      </c>
      <c r="CK53">
        <v>0</v>
      </c>
      <c r="CL53">
        <v>0</v>
      </c>
      <c r="CM53">
        <v>0.272727272727273</v>
      </c>
      <c r="CN53">
        <v>0</v>
      </c>
      <c r="CO53">
        <v>-16.2909090909091</v>
      </c>
      <c r="CP53">
        <v>-2.97272727272727</v>
      </c>
      <c r="CQ53">
        <v>37.187</v>
      </c>
      <c r="CR53">
        <v>42.125</v>
      </c>
      <c r="CS53">
        <v>39.812</v>
      </c>
      <c r="CT53">
        <v>41</v>
      </c>
      <c r="CU53">
        <v>38.2385454545455</v>
      </c>
      <c r="CV53">
        <v>0</v>
      </c>
      <c r="CW53">
        <v>0</v>
      </c>
      <c r="CX53">
        <v>0</v>
      </c>
      <c r="CY53">
        <v>1678485601.5</v>
      </c>
      <c r="CZ53">
        <v>0</v>
      </c>
      <c r="DA53">
        <v>1678484125.6</v>
      </c>
      <c r="DB53" t="s">
        <v>412</v>
      </c>
      <c r="DC53">
        <v>1678484112.1</v>
      </c>
      <c r="DD53">
        <v>1678484125.6</v>
      </c>
      <c r="DE53">
        <v>1</v>
      </c>
      <c r="DF53">
        <v>0.381</v>
      </c>
      <c r="DG53">
        <v>0.158</v>
      </c>
      <c r="DH53">
        <v>0.775</v>
      </c>
      <c r="DI53">
        <v>0.546</v>
      </c>
      <c r="DJ53">
        <v>420</v>
      </c>
      <c r="DK53">
        <v>30</v>
      </c>
      <c r="DL53">
        <v>0.42</v>
      </c>
      <c r="DM53">
        <v>0.08</v>
      </c>
      <c r="DN53">
        <v>0.643380025</v>
      </c>
      <c r="DO53">
        <v>0.659244754221386</v>
      </c>
      <c r="DP53">
        <v>0.0692884925696495</v>
      </c>
      <c r="DQ53">
        <v>0</v>
      </c>
      <c r="DR53">
        <v>-0.35180965</v>
      </c>
      <c r="DS53">
        <v>-1.2088561575985</v>
      </c>
      <c r="DT53">
        <v>0.117513163701891</v>
      </c>
      <c r="DU53">
        <v>0</v>
      </c>
      <c r="DV53">
        <v>0</v>
      </c>
      <c r="DW53">
        <v>2</v>
      </c>
      <c r="DX53" t="s">
        <v>357</v>
      </c>
      <c r="DY53">
        <v>2.84425</v>
      </c>
      <c r="DZ53">
        <v>2.71008</v>
      </c>
      <c r="EA53">
        <v>0.0904141</v>
      </c>
      <c r="EB53">
        <v>0.0903865</v>
      </c>
      <c r="EC53">
        <v>0.112666</v>
      </c>
      <c r="ED53">
        <v>0.114641</v>
      </c>
      <c r="EE53">
        <v>25604.7</v>
      </c>
      <c r="EF53">
        <v>22213.8</v>
      </c>
      <c r="EG53">
        <v>25197.2</v>
      </c>
      <c r="EH53">
        <v>23789.9</v>
      </c>
      <c r="EI53">
        <v>38190.3</v>
      </c>
      <c r="EJ53">
        <v>34861.5</v>
      </c>
      <c r="EK53">
        <v>45595.2</v>
      </c>
      <c r="EL53">
        <v>42439.1</v>
      </c>
      <c r="EM53">
        <v>1.7434</v>
      </c>
      <c r="EN53">
        <v>1.83625</v>
      </c>
      <c r="EO53">
        <v>0.15647</v>
      </c>
      <c r="EP53">
        <v>0</v>
      </c>
      <c r="EQ53">
        <v>27.3023</v>
      </c>
      <c r="ER53">
        <v>999.9</v>
      </c>
      <c r="ES53">
        <v>53.858</v>
      </c>
      <c r="ET53">
        <v>32.942</v>
      </c>
      <c r="EU53">
        <v>30.145</v>
      </c>
      <c r="EV53">
        <v>54.2589</v>
      </c>
      <c r="EW53">
        <v>43.8181</v>
      </c>
      <c r="EX53">
        <v>1</v>
      </c>
      <c r="EY53">
        <v>0.146725</v>
      </c>
      <c r="EZ53">
        <v>-6.66667</v>
      </c>
      <c r="FA53">
        <v>20.1191</v>
      </c>
      <c r="FB53">
        <v>5.23526</v>
      </c>
      <c r="FC53">
        <v>11.992</v>
      </c>
      <c r="FD53">
        <v>4.9563</v>
      </c>
      <c r="FE53">
        <v>3.304</v>
      </c>
      <c r="FF53">
        <v>9999</v>
      </c>
      <c r="FG53">
        <v>9999</v>
      </c>
      <c r="FH53">
        <v>9999</v>
      </c>
      <c r="FI53">
        <v>999.9</v>
      </c>
      <c r="FJ53">
        <v>1.86855</v>
      </c>
      <c r="FK53">
        <v>1.86424</v>
      </c>
      <c r="FL53">
        <v>1.87178</v>
      </c>
      <c r="FM53">
        <v>1.86266</v>
      </c>
      <c r="FN53">
        <v>1.86209</v>
      </c>
      <c r="FO53">
        <v>1.86856</v>
      </c>
      <c r="FP53">
        <v>1.85867</v>
      </c>
      <c r="FQ53">
        <v>1.86499</v>
      </c>
      <c r="FR53">
        <v>5</v>
      </c>
      <c r="FS53">
        <v>0</v>
      </c>
      <c r="FT53">
        <v>0</v>
      </c>
      <c r="FU53">
        <v>0</v>
      </c>
      <c r="FV53" t="s">
        <v>358</v>
      </c>
      <c r="FW53" t="s">
        <v>359</v>
      </c>
      <c r="FX53" t="s">
        <v>360</v>
      </c>
      <c r="FY53" t="s">
        <v>360</v>
      </c>
      <c r="FZ53" t="s">
        <v>360</v>
      </c>
      <c r="GA53" t="s">
        <v>360</v>
      </c>
      <c r="GB53">
        <v>0</v>
      </c>
      <c r="GC53">
        <v>100</v>
      </c>
      <c r="GD53">
        <v>100</v>
      </c>
      <c r="GE53">
        <v>0.775</v>
      </c>
      <c r="GF53">
        <v>0.5759</v>
      </c>
      <c r="GG53">
        <v>0.575688657157495</v>
      </c>
      <c r="GH53">
        <v>0.000627187234394091</v>
      </c>
      <c r="GI53">
        <v>-4.01537248521887e-07</v>
      </c>
      <c r="GJ53">
        <v>9.27123944784829e-11</v>
      </c>
      <c r="GK53">
        <v>0.0152542002071777</v>
      </c>
      <c r="GL53">
        <v>-0.0274468376562697</v>
      </c>
      <c r="GM53">
        <v>0.00235418239541525</v>
      </c>
      <c r="GN53">
        <v>-2.2246625018789e-05</v>
      </c>
      <c r="GO53">
        <v>1</v>
      </c>
      <c r="GP53">
        <v>1476</v>
      </c>
      <c r="GQ53">
        <v>2</v>
      </c>
      <c r="GR53">
        <v>27</v>
      </c>
      <c r="GS53">
        <v>24.7</v>
      </c>
      <c r="GT53">
        <v>24.4</v>
      </c>
      <c r="GU53">
        <v>1.05957</v>
      </c>
      <c r="GV53">
        <v>2.41333</v>
      </c>
      <c r="GW53">
        <v>1.44897</v>
      </c>
      <c r="GX53">
        <v>2.2998</v>
      </c>
      <c r="GY53">
        <v>1.44409</v>
      </c>
      <c r="GZ53">
        <v>2.25586</v>
      </c>
      <c r="HA53">
        <v>39.0188</v>
      </c>
      <c r="HB53">
        <v>24.2364</v>
      </c>
      <c r="HC53">
        <v>18</v>
      </c>
      <c r="HD53">
        <v>415.986</v>
      </c>
      <c r="HE53">
        <v>458.206</v>
      </c>
      <c r="HF53">
        <v>38.8285</v>
      </c>
      <c r="HG53">
        <v>29.3011</v>
      </c>
      <c r="HH53">
        <v>29.9997</v>
      </c>
      <c r="HI53">
        <v>29.0521</v>
      </c>
      <c r="HJ53">
        <v>29.0445</v>
      </c>
      <c r="HK53">
        <v>21.2572</v>
      </c>
      <c r="HL53">
        <v>10.5073</v>
      </c>
      <c r="HM53">
        <v>100</v>
      </c>
      <c r="HN53">
        <v>96.0801</v>
      </c>
      <c r="HO53">
        <v>419.8</v>
      </c>
      <c r="HP53">
        <v>29.7281</v>
      </c>
      <c r="HQ53">
        <v>96.4676</v>
      </c>
      <c r="HR53">
        <v>99.7758</v>
      </c>
    </row>
    <row r="54" spans="1:226">
      <c r="A54">
        <v>38</v>
      </c>
      <c r="B54">
        <v>1678485597</v>
      </c>
      <c r="C54">
        <v>2031.5</v>
      </c>
      <c r="D54" t="s">
        <v>437</v>
      </c>
      <c r="E54" t="s">
        <v>438</v>
      </c>
      <c r="F54">
        <v>5</v>
      </c>
      <c r="G54" t="s">
        <v>411</v>
      </c>
      <c r="H54" t="s">
        <v>354</v>
      </c>
      <c r="I54">
        <v>1678485594.5</v>
      </c>
      <c r="J54">
        <f>(K54)/1000</f>
        <v>0</v>
      </c>
      <c r="K54">
        <f>IF(BF54, AN54, AH54)</f>
        <v>0</v>
      </c>
      <c r="L54">
        <f>IF(BF54, AI54, AG54)</f>
        <v>0</v>
      </c>
      <c r="M54">
        <f>BH54 - IF(AU54&gt;1, L54*BB54*100.0/(AW54*BV54), 0)</f>
        <v>0</v>
      </c>
      <c r="N54">
        <f>((T54-J54/2)*M54-L54)/(T54+J54/2)</f>
        <v>0</v>
      </c>
      <c r="O54">
        <f>N54*(BO54+BP54)/1000.0</f>
        <v>0</v>
      </c>
      <c r="P54">
        <f>(BH54 - IF(AU54&gt;1, L54*BB54*100.0/(AW54*BV54), 0))*(BO54+BP54)/1000.0</f>
        <v>0</v>
      </c>
      <c r="Q54">
        <f>2.0/((1/S54-1/R54)+SIGN(S54)*SQRT((1/S54-1/R54)*(1/S54-1/R54) + 4*BC54/((BC54+1)*(BC54+1))*(2*1/S54*1/R54-1/R54*1/R54)))</f>
        <v>0</v>
      </c>
      <c r="R54">
        <f>IF(LEFT(BD54,1)&lt;&gt;"0",IF(LEFT(BD54,1)="1",3.0,BE54),$D$5+$E$5*(BV54*BO54/($K$5*1000))+$F$5*(BV54*BO54/($K$5*1000))*MAX(MIN(BB54,$J$5),$I$5)*MAX(MIN(BB54,$J$5),$I$5)+$G$5*MAX(MIN(BB54,$J$5),$I$5)*(BV54*BO54/($K$5*1000))+$H$5*(BV54*BO54/($K$5*1000))*(BV54*BO54/($K$5*1000)))</f>
        <v>0</v>
      </c>
      <c r="S54">
        <f>J54*(1000-(1000*0.61365*exp(17.502*W54/(240.97+W54))/(BO54+BP54)+BJ54)/2)/(1000*0.61365*exp(17.502*W54/(240.97+W54))/(BO54+BP54)-BJ54)</f>
        <v>0</v>
      </c>
      <c r="T54">
        <f>1/((BC54+1)/(Q54/1.6)+1/(R54/1.37)) + BC54/((BC54+1)/(Q54/1.6) + BC54/(R54/1.37))</f>
        <v>0</v>
      </c>
      <c r="U54">
        <f>(AX54*BA54)</f>
        <v>0</v>
      </c>
      <c r="V54">
        <f>(BQ54+(U54+2*0.95*5.67E-8*(((BQ54+$B$7)+273)^4-(BQ54+273)^4)-44100*J54)/(1.84*29.3*R54+8*0.95*5.67E-8*(BQ54+273)^3))</f>
        <v>0</v>
      </c>
      <c r="W54">
        <f>($C$7*BR54+$D$7*BS54+$E$7*V54)</f>
        <v>0</v>
      </c>
      <c r="X54">
        <f>0.61365*exp(17.502*W54/(240.97+W54))</f>
        <v>0</v>
      </c>
      <c r="Y54">
        <f>(Z54/AA54*100)</f>
        <v>0</v>
      </c>
      <c r="Z54">
        <f>BJ54*(BO54+BP54)/1000</f>
        <v>0</v>
      </c>
      <c r="AA54">
        <f>0.61365*exp(17.502*BQ54/(240.97+BQ54))</f>
        <v>0</v>
      </c>
      <c r="AB54">
        <f>(X54-BJ54*(BO54+BP54)/1000)</f>
        <v>0</v>
      </c>
      <c r="AC54">
        <f>(-J54*44100)</f>
        <v>0</v>
      </c>
      <c r="AD54">
        <f>2*29.3*R54*0.92*(BQ54-W54)</f>
        <v>0</v>
      </c>
      <c r="AE54">
        <f>2*0.95*5.67E-8*(((BQ54+$B$7)+273)^4-(W54+273)^4)</f>
        <v>0</v>
      </c>
      <c r="AF54">
        <f>U54+AE54+AC54+AD54</f>
        <v>0</v>
      </c>
      <c r="AG54">
        <f>BN54*AU54*(BI54-BH54*(1000-AU54*BK54)/(1000-AU54*BJ54))/(100*BB54)</f>
        <v>0</v>
      </c>
      <c r="AH54">
        <f>1000*BN54*AU54*(BJ54-BK54)/(100*BB54*(1000-AU54*BJ54))</f>
        <v>0</v>
      </c>
      <c r="AI54">
        <f>(AJ54 - AK54 - BO54*1E3/(8.314*(BQ54+273.15)) * AM54/BN54 * AL54) * BN54/(100*BB54) * (1000 - BK54)/1000</f>
        <v>0</v>
      </c>
      <c r="AJ54">
        <v>432.070311793672</v>
      </c>
      <c r="AK54">
        <v>432.662224242424</v>
      </c>
      <c r="AL54">
        <v>0.0483529039053904</v>
      </c>
      <c r="AM54">
        <v>67.164876325789</v>
      </c>
      <c r="AN54">
        <f>(AP54 - AO54 + BO54*1E3/(8.314*(BQ54+273.15)) * AR54/BN54 * AQ54) * BN54/(100*BB54) * 1000/(1000 - AP54)</f>
        <v>0</v>
      </c>
      <c r="AO54">
        <v>28.8511843452996</v>
      </c>
      <c r="AP54">
        <v>28.4670951515152</v>
      </c>
      <c r="AQ54">
        <v>0.0962358856495971</v>
      </c>
      <c r="AR54">
        <v>116.998684453558</v>
      </c>
      <c r="AS54">
        <v>11</v>
      </c>
      <c r="AT54">
        <v>2</v>
      </c>
      <c r="AU54">
        <f>IF(AS54*$H$13&gt;=AW54,1.0,(AW54/(AW54-AS54*$H$13)))</f>
        <v>0</v>
      </c>
      <c r="AV54">
        <f>(AU54-1)*100</f>
        <v>0</v>
      </c>
      <c r="AW54">
        <f>MAX(0,($B$13+$C$13*BV54)/(1+$D$13*BV54)*BO54/(BQ54+273)*$E$13)</f>
        <v>0</v>
      </c>
      <c r="AX54">
        <f>$B$11*BW54+$C$11*BX54+$F$11*CI54*(1-CL54)</f>
        <v>0</v>
      </c>
      <c r="AY54">
        <f>AX54*AZ54</f>
        <v>0</v>
      </c>
      <c r="AZ54">
        <f>($B$11*$D$9+$C$11*$D$9+$F$11*((CV54+CN54)/MAX(CV54+CN54+CW54, 0.1)*$I$9+CW54/MAX(CV54+CN54+CW54, 0.1)*$J$9))/($B$11+$C$11+$F$11)</f>
        <v>0</v>
      </c>
      <c r="BA54">
        <f>($B$11*$K$9+$C$11*$K$9+$F$11*((CV54+CN54)/MAX(CV54+CN54+CW54, 0.1)*$P$9+CW54/MAX(CV54+CN54+CW54, 0.1)*$Q$9))/($B$11+$C$11+$F$11)</f>
        <v>0</v>
      </c>
      <c r="BB54">
        <v>2.18</v>
      </c>
      <c r="BC54">
        <v>0.5</v>
      </c>
      <c r="BD54" t="s">
        <v>355</v>
      </c>
      <c r="BE54">
        <v>2</v>
      </c>
      <c r="BF54" t="b">
        <v>0</v>
      </c>
      <c r="BG54">
        <v>1678485594.5</v>
      </c>
      <c r="BH54">
        <v>420.322</v>
      </c>
      <c r="BI54">
        <v>419.604444444444</v>
      </c>
      <c r="BJ54">
        <v>28.2736111111111</v>
      </c>
      <c r="BK54">
        <v>28.8813777777778</v>
      </c>
      <c r="BL54">
        <v>419.547</v>
      </c>
      <c r="BM54">
        <v>27.6858333333333</v>
      </c>
      <c r="BN54">
        <v>500.380555555556</v>
      </c>
      <c r="BO54">
        <v>89.9673444444444</v>
      </c>
      <c r="BP54">
        <v>0.0999566111111111</v>
      </c>
      <c r="BQ54">
        <v>30.4651777777778</v>
      </c>
      <c r="BR54">
        <v>29.9605222222222</v>
      </c>
      <c r="BS54">
        <v>999.9</v>
      </c>
      <c r="BT54">
        <v>0</v>
      </c>
      <c r="BU54">
        <v>0</v>
      </c>
      <c r="BV54">
        <v>9983.05</v>
      </c>
      <c r="BW54">
        <v>0</v>
      </c>
      <c r="BX54">
        <v>0.222567</v>
      </c>
      <c r="BY54">
        <v>0.717797222222222</v>
      </c>
      <c r="BZ54">
        <v>432.552111111111</v>
      </c>
      <c r="CA54">
        <v>432.083666666667</v>
      </c>
      <c r="CB54">
        <v>-0.607788111111111</v>
      </c>
      <c r="CC54">
        <v>419.604444444444</v>
      </c>
      <c r="CD54">
        <v>28.8813777777778</v>
      </c>
      <c r="CE54">
        <v>2.54370111111111</v>
      </c>
      <c r="CF54">
        <v>2.59838111111111</v>
      </c>
      <c r="CG54">
        <v>21.3087111111111</v>
      </c>
      <c r="CH54">
        <v>21.6560777777778</v>
      </c>
      <c r="CI54">
        <v>0</v>
      </c>
      <c r="CJ54">
        <v>0</v>
      </c>
      <c r="CK54">
        <v>0</v>
      </c>
      <c r="CL54">
        <v>0</v>
      </c>
      <c r="CM54">
        <v>-0.255555555555556</v>
      </c>
      <c r="CN54">
        <v>0</v>
      </c>
      <c r="CO54">
        <v>-16.0777777777778</v>
      </c>
      <c r="CP54">
        <v>-2.38888888888889</v>
      </c>
      <c r="CQ54">
        <v>37.187</v>
      </c>
      <c r="CR54">
        <v>42.125</v>
      </c>
      <c r="CS54">
        <v>39.7637777777778</v>
      </c>
      <c r="CT54">
        <v>41</v>
      </c>
      <c r="CU54">
        <v>38.208</v>
      </c>
      <c r="CV54">
        <v>0</v>
      </c>
      <c r="CW54">
        <v>0</v>
      </c>
      <c r="CX54">
        <v>0</v>
      </c>
      <c r="CY54">
        <v>1678485606.3</v>
      </c>
      <c r="CZ54">
        <v>0</v>
      </c>
      <c r="DA54">
        <v>1678484125.6</v>
      </c>
      <c r="DB54" t="s">
        <v>412</v>
      </c>
      <c r="DC54">
        <v>1678484112.1</v>
      </c>
      <c r="DD54">
        <v>1678484125.6</v>
      </c>
      <c r="DE54">
        <v>1</v>
      </c>
      <c r="DF54">
        <v>0.381</v>
      </c>
      <c r="DG54">
        <v>0.158</v>
      </c>
      <c r="DH54">
        <v>0.775</v>
      </c>
      <c r="DI54">
        <v>0.546</v>
      </c>
      <c r="DJ54">
        <v>420</v>
      </c>
      <c r="DK54">
        <v>30</v>
      </c>
      <c r="DL54">
        <v>0.42</v>
      </c>
      <c r="DM54">
        <v>0.08</v>
      </c>
      <c r="DN54">
        <v>0.672832525</v>
      </c>
      <c r="DO54">
        <v>0.42561835272045</v>
      </c>
      <c r="DP54">
        <v>0.0543645492683364</v>
      </c>
      <c r="DQ54">
        <v>0</v>
      </c>
      <c r="DR54">
        <v>-0.4305409</v>
      </c>
      <c r="DS54">
        <v>-1.30297497185741</v>
      </c>
      <c r="DT54">
        <v>0.125998102987466</v>
      </c>
      <c r="DU54">
        <v>0</v>
      </c>
      <c r="DV54">
        <v>0</v>
      </c>
      <c r="DW54">
        <v>2</v>
      </c>
      <c r="DX54" t="s">
        <v>357</v>
      </c>
      <c r="DY54">
        <v>2.84453</v>
      </c>
      <c r="DZ54">
        <v>2.71014</v>
      </c>
      <c r="EA54">
        <v>0.0904264</v>
      </c>
      <c r="EB54">
        <v>0.0903837</v>
      </c>
      <c r="EC54">
        <v>0.113981</v>
      </c>
      <c r="ED54">
        <v>0.116069</v>
      </c>
      <c r="EE54">
        <v>25604.8</v>
      </c>
      <c r="EF54">
        <v>22214.3</v>
      </c>
      <c r="EG54">
        <v>25197.5</v>
      </c>
      <c r="EH54">
        <v>23790.3</v>
      </c>
      <c r="EI54">
        <v>38133.4</v>
      </c>
      <c r="EJ54">
        <v>34805.7</v>
      </c>
      <c r="EK54">
        <v>45595.5</v>
      </c>
      <c r="EL54">
        <v>42439.7</v>
      </c>
      <c r="EM54">
        <v>1.74363</v>
      </c>
      <c r="EN54">
        <v>1.83718</v>
      </c>
      <c r="EO54">
        <v>0.164099</v>
      </c>
      <c r="EP54">
        <v>0</v>
      </c>
      <c r="EQ54">
        <v>27.3764</v>
      </c>
      <c r="ER54">
        <v>999.9</v>
      </c>
      <c r="ES54">
        <v>53.882</v>
      </c>
      <c r="ET54">
        <v>32.942</v>
      </c>
      <c r="EU54">
        <v>30.1575</v>
      </c>
      <c r="EV54">
        <v>54.5989</v>
      </c>
      <c r="EW54">
        <v>44.1106</v>
      </c>
      <c r="EX54">
        <v>1</v>
      </c>
      <c r="EY54">
        <v>0.146133</v>
      </c>
      <c r="EZ54">
        <v>-6.66667</v>
      </c>
      <c r="FA54">
        <v>20.1196</v>
      </c>
      <c r="FB54">
        <v>5.23466</v>
      </c>
      <c r="FC54">
        <v>11.992</v>
      </c>
      <c r="FD54">
        <v>4.9562</v>
      </c>
      <c r="FE54">
        <v>3.304</v>
      </c>
      <c r="FF54">
        <v>9999</v>
      </c>
      <c r="FG54">
        <v>9999</v>
      </c>
      <c r="FH54">
        <v>9999</v>
      </c>
      <c r="FI54">
        <v>999.9</v>
      </c>
      <c r="FJ54">
        <v>1.86854</v>
      </c>
      <c r="FK54">
        <v>1.86426</v>
      </c>
      <c r="FL54">
        <v>1.87179</v>
      </c>
      <c r="FM54">
        <v>1.86264</v>
      </c>
      <c r="FN54">
        <v>1.86209</v>
      </c>
      <c r="FO54">
        <v>1.86854</v>
      </c>
      <c r="FP54">
        <v>1.85867</v>
      </c>
      <c r="FQ54">
        <v>1.865</v>
      </c>
      <c r="FR54">
        <v>5</v>
      </c>
      <c r="FS54">
        <v>0</v>
      </c>
      <c r="FT54">
        <v>0</v>
      </c>
      <c r="FU54">
        <v>0</v>
      </c>
      <c r="FV54" t="s">
        <v>358</v>
      </c>
      <c r="FW54" t="s">
        <v>359</v>
      </c>
      <c r="FX54" t="s">
        <v>360</v>
      </c>
      <c r="FY54" t="s">
        <v>360</v>
      </c>
      <c r="FZ54" t="s">
        <v>360</v>
      </c>
      <c r="GA54" t="s">
        <v>360</v>
      </c>
      <c r="GB54">
        <v>0</v>
      </c>
      <c r="GC54">
        <v>100</v>
      </c>
      <c r="GD54">
        <v>100</v>
      </c>
      <c r="GE54">
        <v>0.775</v>
      </c>
      <c r="GF54">
        <v>0.5997</v>
      </c>
      <c r="GG54">
        <v>0.575688657157495</v>
      </c>
      <c r="GH54">
        <v>0.000627187234394091</v>
      </c>
      <c r="GI54">
        <v>-4.01537248521887e-07</v>
      </c>
      <c r="GJ54">
        <v>9.27123944784829e-11</v>
      </c>
      <c r="GK54">
        <v>0.0152542002071777</v>
      </c>
      <c r="GL54">
        <v>-0.0274468376562697</v>
      </c>
      <c r="GM54">
        <v>0.00235418239541525</v>
      </c>
      <c r="GN54">
        <v>-2.2246625018789e-05</v>
      </c>
      <c r="GO54">
        <v>1</v>
      </c>
      <c r="GP54">
        <v>1476</v>
      </c>
      <c r="GQ54">
        <v>2</v>
      </c>
      <c r="GR54">
        <v>27</v>
      </c>
      <c r="GS54">
        <v>24.7</v>
      </c>
      <c r="GT54">
        <v>24.5</v>
      </c>
      <c r="GU54">
        <v>1.05957</v>
      </c>
      <c r="GV54">
        <v>2.3877</v>
      </c>
      <c r="GW54">
        <v>1.44775</v>
      </c>
      <c r="GX54">
        <v>2.2998</v>
      </c>
      <c r="GY54">
        <v>1.44409</v>
      </c>
      <c r="GZ54">
        <v>2.4585</v>
      </c>
      <c r="HA54">
        <v>39.0188</v>
      </c>
      <c r="HB54">
        <v>24.2626</v>
      </c>
      <c r="HC54">
        <v>18</v>
      </c>
      <c r="HD54">
        <v>416.113</v>
      </c>
      <c r="HE54">
        <v>458.78</v>
      </c>
      <c r="HF54">
        <v>39.1488</v>
      </c>
      <c r="HG54">
        <v>29.2935</v>
      </c>
      <c r="HH54">
        <v>29.9997</v>
      </c>
      <c r="HI54">
        <v>29.0521</v>
      </c>
      <c r="HJ54">
        <v>29.0433</v>
      </c>
      <c r="HK54">
        <v>21.2678</v>
      </c>
      <c r="HL54">
        <v>7.17675</v>
      </c>
      <c r="HM54">
        <v>100</v>
      </c>
      <c r="HN54">
        <v>99.6294</v>
      </c>
      <c r="HO54">
        <v>419.8</v>
      </c>
      <c r="HP54">
        <v>30.2804</v>
      </c>
      <c r="HQ54">
        <v>96.4685</v>
      </c>
      <c r="HR54">
        <v>99.7773</v>
      </c>
    </row>
    <row r="55" spans="1:226">
      <c r="A55">
        <v>39</v>
      </c>
      <c r="B55">
        <v>1678485602</v>
      </c>
      <c r="C55">
        <v>2036.5</v>
      </c>
      <c r="D55" t="s">
        <v>439</v>
      </c>
      <c r="E55" t="s">
        <v>440</v>
      </c>
      <c r="F55">
        <v>5</v>
      </c>
      <c r="G55" t="s">
        <v>411</v>
      </c>
      <c r="H55" t="s">
        <v>354</v>
      </c>
      <c r="I55">
        <v>1678485599.2</v>
      </c>
      <c r="J55">
        <f>(K55)/1000</f>
        <v>0</v>
      </c>
      <c r="K55">
        <f>IF(BF55, AN55, AH55)</f>
        <v>0</v>
      </c>
      <c r="L55">
        <f>IF(BF55, AI55, AG55)</f>
        <v>0</v>
      </c>
      <c r="M55">
        <f>BH55 - IF(AU55&gt;1, L55*BB55*100.0/(AW55*BV55), 0)</f>
        <v>0</v>
      </c>
      <c r="N55">
        <f>((T55-J55/2)*M55-L55)/(T55+J55/2)</f>
        <v>0</v>
      </c>
      <c r="O55">
        <f>N55*(BO55+BP55)/1000.0</f>
        <v>0</v>
      </c>
      <c r="P55">
        <f>(BH55 - IF(AU55&gt;1, L55*BB55*100.0/(AW55*BV55), 0))*(BO55+BP55)/1000.0</f>
        <v>0</v>
      </c>
      <c r="Q55">
        <f>2.0/((1/S55-1/R55)+SIGN(S55)*SQRT((1/S55-1/R55)*(1/S55-1/R55) + 4*BC55/((BC55+1)*(BC55+1))*(2*1/S55*1/R55-1/R55*1/R55)))</f>
        <v>0</v>
      </c>
      <c r="R55">
        <f>IF(LEFT(BD55,1)&lt;&gt;"0",IF(LEFT(BD55,1)="1",3.0,BE55),$D$5+$E$5*(BV55*BO55/($K$5*1000))+$F$5*(BV55*BO55/($K$5*1000))*MAX(MIN(BB55,$J$5),$I$5)*MAX(MIN(BB55,$J$5),$I$5)+$G$5*MAX(MIN(BB55,$J$5),$I$5)*(BV55*BO55/($K$5*1000))+$H$5*(BV55*BO55/($K$5*1000))*(BV55*BO55/($K$5*1000)))</f>
        <v>0</v>
      </c>
      <c r="S55">
        <f>J55*(1000-(1000*0.61365*exp(17.502*W55/(240.97+W55))/(BO55+BP55)+BJ55)/2)/(1000*0.61365*exp(17.502*W55/(240.97+W55))/(BO55+BP55)-BJ55)</f>
        <v>0</v>
      </c>
      <c r="T55">
        <f>1/((BC55+1)/(Q55/1.6)+1/(R55/1.37)) + BC55/((BC55+1)/(Q55/1.6) + BC55/(R55/1.37))</f>
        <v>0</v>
      </c>
      <c r="U55">
        <f>(AX55*BA55)</f>
        <v>0</v>
      </c>
      <c r="V55">
        <f>(BQ55+(U55+2*0.95*5.67E-8*(((BQ55+$B$7)+273)^4-(BQ55+273)^4)-44100*J55)/(1.84*29.3*R55+8*0.95*5.67E-8*(BQ55+273)^3))</f>
        <v>0</v>
      </c>
      <c r="W55">
        <f>($C$7*BR55+$D$7*BS55+$E$7*V55)</f>
        <v>0</v>
      </c>
      <c r="X55">
        <f>0.61365*exp(17.502*W55/(240.97+W55))</f>
        <v>0</v>
      </c>
      <c r="Y55">
        <f>(Z55/AA55*100)</f>
        <v>0</v>
      </c>
      <c r="Z55">
        <f>BJ55*(BO55+BP55)/1000</f>
        <v>0</v>
      </c>
      <c r="AA55">
        <f>0.61365*exp(17.502*BQ55/(240.97+BQ55))</f>
        <v>0</v>
      </c>
      <c r="AB55">
        <f>(X55-BJ55*(BO55+BP55)/1000)</f>
        <v>0</v>
      </c>
      <c r="AC55">
        <f>(-J55*44100)</f>
        <v>0</v>
      </c>
      <c r="AD55">
        <f>2*29.3*R55*0.92*(BQ55-W55)</f>
        <v>0</v>
      </c>
      <c r="AE55">
        <f>2*0.95*5.67E-8*(((BQ55+$B$7)+273)^4-(W55+273)^4)</f>
        <v>0</v>
      </c>
      <c r="AF55">
        <f>U55+AE55+AC55+AD55</f>
        <v>0</v>
      </c>
      <c r="AG55">
        <f>BN55*AU55*(BI55-BH55*(1000-AU55*BK55)/(1000-AU55*BJ55))/(100*BB55)</f>
        <v>0</v>
      </c>
      <c r="AH55">
        <f>1000*BN55*AU55*(BJ55-BK55)/(100*BB55*(1000-AU55*BJ55))</f>
        <v>0</v>
      </c>
      <c r="AI55">
        <f>(AJ55 - AK55 - BO55*1E3/(8.314*(BQ55+273.15)) * AM55/BN55 * AL55) * BN55/(100*BB55) * (1000 - BK55)/1000</f>
        <v>0</v>
      </c>
      <c r="AJ55">
        <v>432.237485786588</v>
      </c>
      <c r="AK55">
        <v>432.96213939394</v>
      </c>
      <c r="AL55">
        <v>0.0651875475143483</v>
      </c>
      <c r="AM55">
        <v>67.164876325789</v>
      </c>
      <c r="AN55">
        <f>(AP55 - AO55 + BO55*1E3/(8.314*(BQ55+273.15)) * AR55/BN55 * AQ55) * BN55/(100*BB55) * 1000/(1000 - AP55)</f>
        <v>0</v>
      </c>
      <c r="AO55">
        <v>29.3519844660443</v>
      </c>
      <c r="AP55">
        <v>28.9487460606061</v>
      </c>
      <c r="AQ55">
        <v>0.0968808093024391</v>
      </c>
      <c r="AR55">
        <v>116.998684453558</v>
      </c>
      <c r="AS55">
        <v>11</v>
      </c>
      <c r="AT55">
        <v>2</v>
      </c>
      <c r="AU55">
        <f>IF(AS55*$H$13&gt;=AW55,1.0,(AW55/(AW55-AS55*$H$13)))</f>
        <v>0</v>
      </c>
      <c r="AV55">
        <f>(AU55-1)*100</f>
        <v>0</v>
      </c>
      <c r="AW55">
        <f>MAX(0,($B$13+$C$13*BV55)/(1+$D$13*BV55)*BO55/(BQ55+273)*$E$13)</f>
        <v>0</v>
      </c>
      <c r="AX55">
        <f>$B$11*BW55+$C$11*BX55+$F$11*CI55*(1-CL55)</f>
        <v>0</v>
      </c>
      <c r="AY55">
        <f>AX55*AZ55</f>
        <v>0</v>
      </c>
      <c r="AZ55">
        <f>($B$11*$D$9+$C$11*$D$9+$F$11*((CV55+CN55)/MAX(CV55+CN55+CW55, 0.1)*$I$9+CW55/MAX(CV55+CN55+CW55, 0.1)*$J$9))/($B$11+$C$11+$F$11)</f>
        <v>0</v>
      </c>
      <c r="BA55">
        <f>($B$11*$K$9+$C$11*$K$9+$F$11*((CV55+CN55)/MAX(CV55+CN55+CW55, 0.1)*$P$9+CW55/MAX(CV55+CN55+CW55, 0.1)*$Q$9))/($B$11+$C$11+$F$11)</f>
        <v>0</v>
      </c>
      <c r="BB55">
        <v>2.18</v>
      </c>
      <c r="BC55">
        <v>0.5</v>
      </c>
      <c r="BD55" t="s">
        <v>355</v>
      </c>
      <c r="BE55">
        <v>2</v>
      </c>
      <c r="BF55" t="b">
        <v>0</v>
      </c>
      <c r="BG55">
        <v>1678485599.2</v>
      </c>
      <c r="BH55">
        <v>420.3842</v>
      </c>
      <c r="BI55">
        <v>419.57</v>
      </c>
      <c r="BJ55">
        <v>28.7287</v>
      </c>
      <c r="BK55">
        <v>29.34869</v>
      </c>
      <c r="BL55">
        <v>419.6092</v>
      </c>
      <c r="BM55">
        <v>28.11846</v>
      </c>
      <c r="BN55">
        <v>500.3602</v>
      </c>
      <c r="BO55">
        <v>89.9685</v>
      </c>
      <c r="BP55">
        <v>0.09983493</v>
      </c>
      <c r="BQ55">
        <v>30.65615</v>
      </c>
      <c r="BR55">
        <v>30.13127</v>
      </c>
      <c r="BS55">
        <v>999.9</v>
      </c>
      <c r="BT55">
        <v>0</v>
      </c>
      <c r="BU55">
        <v>0</v>
      </c>
      <c r="BV55">
        <v>10005.188</v>
      </c>
      <c r="BW55">
        <v>0</v>
      </c>
      <c r="BX55">
        <v>0.222567</v>
      </c>
      <c r="BY55">
        <v>0.814151</v>
      </c>
      <c r="BZ55">
        <v>432.8186</v>
      </c>
      <c r="CA55">
        <v>432.2563</v>
      </c>
      <c r="CB55">
        <v>-0.6199888</v>
      </c>
      <c r="CC55">
        <v>419.57</v>
      </c>
      <c r="CD55">
        <v>29.34869</v>
      </c>
      <c r="CE55">
        <v>2.584679</v>
      </c>
      <c r="CF55">
        <v>2.640458</v>
      </c>
      <c r="CG55">
        <v>21.5696</v>
      </c>
      <c r="CH55">
        <v>21.91902</v>
      </c>
      <c r="CI55">
        <v>0</v>
      </c>
      <c r="CJ55">
        <v>0</v>
      </c>
      <c r="CK55">
        <v>0</v>
      </c>
      <c r="CL55">
        <v>0</v>
      </c>
      <c r="CM55">
        <v>1.28</v>
      </c>
      <c r="CN55">
        <v>0</v>
      </c>
      <c r="CO55">
        <v>-17.31</v>
      </c>
      <c r="CP55">
        <v>-3.18</v>
      </c>
      <c r="CQ55">
        <v>37.1436</v>
      </c>
      <c r="CR55">
        <v>42.125</v>
      </c>
      <c r="CS55">
        <v>39.75</v>
      </c>
      <c r="CT55">
        <v>40.9559</v>
      </c>
      <c r="CU55">
        <v>38.2374</v>
      </c>
      <c r="CV55">
        <v>0</v>
      </c>
      <c r="CW55">
        <v>0</v>
      </c>
      <c r="CX55">
        <v>0</v>
      </c>
      <c r="CY55">
        <v>1678485611.1</v>
      </c>
      <c r="CZ55">
        <v>0</v>
      </c>
      <c r="DA55">
        <v>1678484125.6</v>
      </c>
      <c r="DB55" t="s">
        <v>412</v>
      </c>
      <c r="DC55">
        <v>1678484112.1</v>
      </c>
      <c r="DD55">
        <v>1678484125.6</v>
      </c>
      <c r="DE55">
        <v>1</v>
      </c>
      <c r="DF55">
        <v>0.381</v>
      </c>
      <c r="DG55">
        <v>0.158</v>
      </c>
      <c r="DH55">
        <v>0.775</v>
      </c>
      <c r="DI55">
        <v>0.546</v>
      </c>
      <c r="DJ55">
        <v>420</v>
      </c>
      <c r="DK55">
        <v>30</v>
      </c>
      <c r="DL55">
        <v>0.42</v>
      </c>
      <c r="DM55">
        <v>0.08</v>
      </c>
      <c r="DN55">
        <v>0.7222275</v>
      </c>
      <c r="DO55">
        <v>0.465231354596622</v>
      </c>
      <c r="DP55">
        <v>0.0582784183480472</v>
      </c>
      <c r="DQ55">
        <v>0</v>
      </c>
      <c r="DR55">
        <v>-0.5174361</v>
      </c>
      <c r="DS55">
        <v>-1.05013058161351</v>
      </c>
      <c r="DT55">
        <v>0.105546537283039</v>
      </c>
      <c r="DU55">
        <v>0</v>
      </c>
      <c r="DV55">
        <v>0</v>
      </c>
      <c r="DW55">
        <v>2</v>
      </c>
      <c r="DX55" t="s">
        <v>357</v>
      </c>
      <c r="DY55">
        <v>2.84431</v>
      </c>
      <c r="DZ55">
        <v>2.71034</v>
      </c>
      <c r="EA55">
        <v>0.0904449</v>
      </c>
      <c r="EB55">
        <v>0.0903902</v>
      </c>
      <c r="EC55">
        <v>0.115277</v>
      </c>
      <c r="ED55">
        <v>0.117329</v>
      </c>
      <c r="EE55">
        <v>25604.4</v>
      </c>
      <c r="EF55">
        <v>22214.1</v>
      </c>
      <c r="EG55">
        <v>25197.6</v>
      </c>
      <c r="EH55">
        <v>23790.1</v>
      </c>
      <c r="EI55">
        <v>38076.7</v>
      </c>
      <c r="EJ55">
        <v>34756.4</v>
      </c>
      <c r="EK55">
        <v>45595.3</v>
      </c>
      <c r="EL55">
        <v>42440</v>
      </c>
      <c r="EM55">
        <v>1.7436</v>
      </c>
      <c r="EN55">
        <v>1.83843</v>
      </c>
      <c r="EO55">
        <v>0.170425</v>
      </c>
      <c r="EP55">
        <v>0</v>
      </c>
      <c r="EQ55">
        <v>27.4527</v>
      </c>
      <c r="ER55">
        <v>999.9</v>
      </c>
      <c r="ES55">
        <v>53.907</v>
      </c>
      <c r="ET55">
        <v>32.921</v>
      </c>
      <c r="EU55">
        <v>30.1361</v>
      </c>
      <c r="EV55">
        <v>54.1289</v>
      </c>
      <c r="EW55">
        <v>43.6498</v>
      </c>
      <c r="EX55">
        <v>1</v>
      </c>
      <c r="EY55">
        <v>0.145633</v>
      </c>
      <c r="EZ55">
        <v>-6.66667</v>
      </c>
      <c r="FA55">
        <v>20.1201</v>
      </c>
      <c r="FB55">
        <v>5.23556</v>
      </c>
      <c r="FC55">
        <v>11.992</v>
      </c>
      <c r="FD55">
        <v>4.9572</v>
      </c>
      <c r="FE55">
        <v>3.30395</v>
      </c>
      <c r="FF55">
        <v>9999</v>
      </c>
      <c r="FG55">
        <v>9999</v>
      </c>
      <c r="FH55">
        <v>9999</v>
      </c>
      <c r="FI55">
        <v>999.9</v>
      </c>
      <c r="FJ55">
        <v>1.86857</v>
      </c>
      <c r="FK55">
        <v>1.86427</v>
      </c>
      <c r="FL55">
        <v>1.87179</v>
      </c>
      <c r="FM55">
        <v>1.86268</v>
      </c>
      <c r="FN55">
        <v>1.8621</v>
      </c>
      <c r="FO55">
        <v>1.86855</v>
      </c>
      <c r="FP55">
        <v>1.85867</v>
      </c>
      <c r="FQ55">
        <v>1.86501</v>
      </c>
      <c r="FR55">
        <v>5</v>
      </c>
      <c r="FS55">
        <v>0</v>
      </c>
      <c r="FT55">
        <v>0</v>
      </c>
      <c r="FU55">
        <v>0</v>
      </c>
      <c r="FV55" t="s">
        <v>358</v>
      </c>
      <c r="FW55" t="s">
        <v>359</v>
      </c>
      <c r="FX55" t="s">
        <v>360</v>
      </c>
      <c r="FY55" t="s">
        <v>360</v>
      </c>
      <c r="FZ55" t="s">
        <v>360</v>
      </c>
      <c r="GA55" t="s">
        <v>360</v>
      </c>
      <c r="GB55">
        <v>0</v>
      </c>
      <c r="GC55">
        <v>100</v>
      </c>
      <c r="GD55">
        <v>100</v>
      </c>
      <c r="GE55">
        <v>0.775</v>
      </c>
      <c r="GF55">
        <v>0.6235</v>
      </c>
      <c r="GG55">
        <v>0.575688657157495</v>
      </c>
      <c r="GH55">
        <v>0.000627187234394091</v>
      </c>
      <c r="GI55">
        <v>-4.01537248521887e-07</v>
      </c>
      <c r="GJ55">
        <v>9.27123944784829e-11</v>
      </c>
      <c r="GK55">
        <v>0.0152542002071777</v>
      </c>
      <c r="GL55">
        <v>-0.0274468376562697</v>
      </c>
      <c r="GM55">
        <v>0.00235418239541525</v>
      </c>
      <c r="GN55">
        <v>-2.2246625018789e-05</v>
      </c>
      <c r="GO55">
        <v>1</v>
      </c>
      <c r="GP55">
        <v>1476</v>
      </c>
      <c r="GQ55">
        <v>2</v>
      </c>
      <c r="GR55">
        <v>27</v>
      </c>
      <c r="GS55">
        <v>24.8</v>
      </c>
      <c r="GT55">
        <v>24.6</v>
      </c>
      <c r="GU55">
        <v>1.06079</v>
      </c>
      <c r="GV55">
        <v>2.39258</v>
      </c>
      <c r="GW55">
        <v>1.44775</v>
      </c>
      <c r="GX55">
        <v>2.2998</v>
      </c>
      <c r="GY55">
        <v>1.44409</v>
      </c>
      <c r="GZ55">
        <v>2.45239</v>
      </c>
      <c r="HA55">
        <v>39.0188</v>
      </c>
      <c r="HB55">
        <v>24.2101</v>
      </c>
      <c r="HC55">
        <v>18</v>
      </c>
      <c r="HD55">
        <v>416.082</v>
      </c>
      <c r="HE55">
        <v>459.557</v>
      </c>
      <c r="HF55">
        <v>39.4463</v>
      </c>
      <c r="HG55">
        <v>29.286</v>
      </c>
      <c r="HH55">
        <v>29.9996</v>
      </c>
      <c r="HI55">
        <v>29.0497</v>
      </c>
      <c r="HJ55">
        <v>29.042</v>
      </c>
      <c r="HK55">
        <v>21.2758</v>
      </c>
      <c r="HL55">
        <v>3.10844</v>
      </c>
      <c r="HM55">
        <v>100</v>
      </c>
      <c r="HN55">
        <v>103.049</v>
      </c>
      <c r="HO55">
        <v>419.8</v>
      </c>
      <c r="HP55">
        <v>30.8625</v>
      </c>
      <c r="HQ55">
        <v>96.4682</v>
      </c>
      <c r="HR55">
        <v>99.7775</v>
      </c>
    </row>
    <row r="56" spans="1:226">
      <c r="A56">
        <v>40</v>
      </c>
      <c r="B56">
        <v>1678485607</v>
      </c>
      <c r="C56">
        <v>2041.5</v>
      </c>
      <c r="D56" t="s">
        <v>441</v>
      </c>
      <c r="E56" t="s">
        <v>442</v>
      </c>
      <c r="F56">
        <v>5</v>
      </c>
      <c r="G56" t="s">
        <v>411</v>
      </c>
      <c r="H56" t="s">
        <v>354</v>
      </c>
      <c r="I56">
        <v>1678485604.5</v>
      </c>
      <c r="J56">
        <f>(K56)/1000</f>
        <v>0</v>
      </c>
      <c r="K56">
        <f>IF(BF56, AN56, AH56)</f>
        <v>0</v>
      </c>
      <c r="L56">
        <f>IF(BF56, AI56, AG56)</f>
        <v>0</v>
      </c>
      <c r="M56">
        <f>BH56 - IF(AU56&gt;1, L56*BB56*100.0/(AW56*BV56), 0)</f>
        <v>0</v>
      </c>
      <c r="N56">
        <f>((T56-J56/2)*M56-L56)/(T56+J56/2)</f>
        <v>0</v>
      </c>
      <c r="O56">
        <f>N56*(BO56+BP56)/1000.0</f>
        <v>0</v>
      </c>
      <c r="P56">
        <f>(BH56 - IF(AU56&gt;1, L56*BB56*100.0/(AW56*BV56), 0))*(BO56+BP56)/1000.0</f>
        <v>0</v>
      </c>
      <c r="Q56">
        <f>2.0/((1/S56-1/R56)+SIGN(S56)*SQRT((1/S56-1/R56)*(1/S56-1/R56) + 4*BC56/((BC56+1)*(BC56+1))*(2*1/S56*1/R56-1/R56*1/R56)))</f>
        <v>0</v>
      </c>
      <c r="R56">
        <f>IF(LEFT(BD56,1)&lt;&gt;"0",IF(LEFT(BD56,1)="1",3.0,BE56),$D$5+$E$5*(BV56*BO56/($K$5*1000))+$F$5*(BV56*BO56/($K$5*1000))*MAX(MIN(BB56,$J$5),$I$5)*MAX(MIN(BB56,$J$5),$I$5)+$G$5*MAX(MIN(BB56,$J$5),$I$5)*(BV56*BO56/($K$5*1000))+$H$5*(BV56*BO56/($K$5*1000))*(BV56*BO56/($K$5*1000)))</f>
        <v>0</v>
      </c>
      <c r="S56">
        <f>J56*(1000-(1000*0.61365*exp(17.502*W56/(240.97+W56))/(BO56+BP56)+BJ56)/2)/(1000*0.61365*exp(17.502*W56/(240.97+W56))/(BO56+BP56)-BJ56)</f>
        <v>0</v>
      </c>
      <c r="T56">
        <f>1/((BC56+1)/(Q56/1.6)+1/(R56/1.37)) + BC56/((BC56+1)/(Q56/1.6) + BC56/(R56/1.37))</f>
        <v>0</v>
      </c>
      <c r="U56">
        <f>(AX56*BA56)</f>
        <v>0</v>
      </c>
      <c r="V56">
        <f>(BQ56+(U56+2*0.95*5.67E-8*(((BQ56+$B$7)+273)^4-(BQ56+273)^4)-44100*J56)/(1.84*29.3*R56+8*0.95*5.67E-8*(BQ56+273)^3))</f>
        <v>0</v>
      </c>
      <c r="W56">
        <f>($C$7*BR56+$D$7*BS56+$E$7*V56)</f>
        <v>0</v>
      </c>
      <c r="X56">
        <f>0.61365*exp(17.502*W56/(240.97+W56))</f>
        <v>0</v>
      </c>
      <c r="Y56">
        <f>(Z56/AA56*100)</f>
        <v>0</v>
      </c>
      <c r="Z56">
        <f>BJ56*(BO56+BP56)/1000</f>
        <v>0</v>
      </c>
      <c r="AA56">
        <f>0.61365*exp(17.502*BQ56/(240.97+BQ56))</f>
        <v>0</v>
      </c>
      <c r="AB56">
        <f>(X56-BJ56*(BO56+BP56)/1000)</f>
        <v>0</v>
      </c>
      <c r="AC56">
        <f>(-J56*44100)</f>
        <v>0</v>
      </c>
      <c r="AD56">
        <f>2*29.3*R56*0.92*(BQ56-W56)</f>
        <v>0</v>
      </c>
      <c r="AE56">
        <f>2*0.95*5.67E-8*(((BQ56+$B$7)+273)^4-(W56+273)^4)</f>
        <v>0</v>
      </c>
      <c r="AF56">
        <f>U56+AE56+AC56+AD56</f>
        <v>0</v>
      </c>
      <c r="AG56">
        <f>BN56*AU56*(BI56-BH56*(1000-AU56*BK56)/(1000-AU56*BJ56))/(100*BB56)</f>
        <v>0</v>
      </c>
      <c r="AH56">
        <f>1000*BN56*AU56*(BJ56-BK56)/(100*BB56*(1000-AU56*BJ56))</f>
        <v>0</v>
      </c>
      <c r="AI56">
        <f>(AJ56 - AK56 - BO56*1E3/(8.314*(BQ56+273.15)) * AM56/BN56 * AL56) * BN56/(100*BB56) * (1000 - BK56)/1000</f>
        <v>0</v>
      </c>
      <c r="AJ56">
        <v>432.455480986479</v>
      </c>
      <c r="AK56">
        <v>433.200472727273</v>
      </c>
      <c r="AL56">
        <v>0.0496724192219691</v>
      </c>
      <c r="AM56">
        <v>67.164876325789</v>
      </c>
      <c r="AN56">
        <f>(AP56 - AO56 + BO56*1E3/(8.314*(BQ56+273.15)) * AR56/BN56 * AQ56) * BN56/(100*BB56) * 1000/(1000 - AP56)</f>
        <v>0</v>
      </c>
      <c r="AO56">
        <v>29.7704771707224</v>
      </c>
      <c r="AP56">
        <v>29.4056654545455</v>
      </c>
      <c r="AQ56">
        <v>0.0929539260646511</v>
      </c>
      <c r="AR56">
        <v>116.998684453558</v>
      </c>
      <c r="AS56">
        <v>11</v>
      </c>
      <c r="AT56">
        <v>2</v>
      </c>
      <c r="AU56">
        <f>IF(AS56*$H$13&gt;=AW56,1.0,(AW56/(AW56-AS56*$H$13)))</f>
        <v>0</v>
      </c>
      <c r="AV56">
        <f>(AU56-1)*100</f>
        <v>0</v>
      </c>
      <c r="AW56">
        <f>MAX(0,($B$13+$C$13*BV56)/(1+$D$13*BV56)*BO56/(BQ56+273)*$E$13)</f>
        <v>0</v>
      </c>
      <c r="AX56">
        <f>$B$11*BW56+$C$11*BX56+$F$11*CI56*(1-CL56)</f>
        <v>0</v>
      </c>
      <c r="AY56">
        <f>AX56*AZ56</f>
        <v>0</v>
      </c>
      <c r="AZ56">
        <f>($B$11*$D$9+$C$11*$D$9+$F$11*((CV56+CN56)/MAX(CV56+CN56+CW56, 0.1)*$I$9+CW56/MAX(CV56+CN56+CW56, 0.1)*$J$9))/($B$11+$C$11+$F$11)</f>
        <v>0</v>
      </c>
      <c r="BA56">
        <f>($B$11*$K$9+$C$11*$K$9+$F$11*((CV56+CN56)/MAX(CV56+CN56+CW56, 0.1)*$P$9+CW56/MAX(CV56+CN56+CW56, 0.1)*$Q$9))/($B$11+$C$11+$F$11)</f>
        <v>0</v>
      </c>
      <c r="BB56">
        <v>2.18</v>
      </c>
      <c r="BC56">
        <v>0.5</v>
      </c>
      <c r="BD56" t="s">
        <v>355</v>
      </c>
      <c r="BE56">
        <v>2</v>
      </c>
      <c r="BF56" t="b">
        <v>0</v>
      </c>
      <c r="BG56">
        <v>1678485604.5</v>
      </c>
      <c r="BH56">
        <v>420.441333333333</v>
      </c>
      <c r="BI56">
        <v>419.606666666667</v>
      </c>
      <c r="BJ56">
        <v>29.2264888888889</v>
      </c>
      <c r="BK56">
        <v>29.7860777777778</v>
      </c>
      <c r="BL56">
        <v>419.666333333333</v>
      </c>
      <c r="BM56">
        <v>28.5914777777778</v>
      </c>
      <c r="BN56">
        <v>500.353</v>
      </c>
      <c r="BO56">
        <v>89.9686666666667</v>
      </c>
      <c r="BP56">
        <v>0.0999440222222222</v>
      </c>
      <c r="BQ56">
        <v>30.8646555555556</v>
      </c>
      <c r="BR56">
        <v>30.3303444444444</v>
      </c>
      <c r="BS56">
        <v>999.9</v>
      </c>
      <c r="BT56">
        <v>0</v>
      </c>
      <c r="BU56">
        <v>0</v>
      </c>
      <c r="BV56">
        <v>10012.2277777778</v>
      </c>
      <c r="BW56">
        <v>0</v>
      </c>
      <c r="BX56">
        <v>0.222567</v>
      </c>
      <c r="BY56">
        <v>0.834492888888889</v>
      </c>
      <c r="BZ56">
        <v>433.099333333333</v>
      </c>
      <c r="CA56">
        <v>432.488888888889</v>
      </c>
      <c r="CB56">
        <v>-0.559567555555556</v>
      </c>
      <c r="CC56">
        <v>419.606666666667</v>
      </c>
      <c r="CD56">
        <v>29.7860777777778</v>
      </c>
      <c r="CE56">
        <v>2.62947</v>
      </c>
      <c r="CF56">
        <v>2.67981333333333</v>
      </c>
      <c r="CG56">
        <v>21.8507444444444</v>
      </c>
      <c r="CH56">
        <v>22.1617888888889</v>
      </c>
      <c r="CI56">
        <v>0</v>
      </c>
      <c r="CJ56">
        <v>0</v>
      </c>
      <c r="CK56">
        <v>0</v>
      </c>
      <c r="CL56">
        <v>0</v>
      </c>
      <c r="CM56">
        <v>-0.833333333333333</v>
      </c>
      <c r="CN56">
        <v>0</v>
      </c>
      <c r="CO56">
        <v>-15.9111111111111</v>
      </c>
      <c r="CP56">
        <v>-3.07777777777778</v>
      </c>
      <c r="CQ56">
        <v>37.1318888888889</v>
      </c>
      <c r="CR56">
        <v>42.125</v>
      </c>
      <c r="CS56">
        <v>39.75</v>
      </c>
      <c r="CT56">
        <v>40.937</v>
      </c>
      <c r="CU56">
        <v>38.222</v>
      </c>
      <c r="CV56">
        <v>0</v>
      </c>
      <c r="CW56">
        <v>0</v>
      </c>
      <c r="CX56">
        <v>0</v>
      </c>
      <c r="CY56">
        <v>1678485616.5</v>
      </c>
      <c r="CZ56">
        <v>0</v>
      </c>
      <c r="DA56">
        <v>1678484125.6</v>
      </c>
      <c r="DB56" t="s">
        <v>412</v>
      </c>
      <c r="DC56">
        <v>1678484112.1</v>
      </c>
      <c r="DD56">
        <v>1678484125.6</v>
      </c>
      <c r="DE56">
        <v>1</v>
      </c>
      <c r="DF56">
        <v>0.381</v>
      </c>
      <c r="DG56">
        <v>0.158</v>
      </c>
      <c r="DH56">
        <v>0.775</v>
      </c>
      <c r="DI56">
        <v>0.546</v>
      </c>
      <c r="DJ56">
        <v>420</v>
      </c>
      <c r="DK56">
        <v>30</v>
      </c>
      <c r="DL56">
        <v>0.42</v>
      </c>
      <c r="DM56">
        <v>0.08</v>
      </c>
      <c r="DN56">
        <v>0.76987305</v>
      </c>
      <c r="DO56">
        <v>0.52968261163227</v>
      </c>
      <c r="DP56">
        <v>0.0613782660279475</v>
      </c>
      <c r="DQ56">
        <v>0</v>
      </c>
      <c r="DR56">
        <v>-0.57668495</v>
      </c>
      <c r="DS56">
        <v>-0.187137050656659</v>
      </c>
      <c r="DT56">
        <v>0.0471057196988593</v>
      </c>
      <c r="DU56">
        <v>0</v>
      </c>
      <c r="DV56">
        <v>0</v>
      </c>
      <c r="DW56">
        <v>2</v>
      </c>
      <c r="DX56" t="s">
        <v>357</v>
      </c>
      <c r="DY56">
        <v>2.84446</v>
      </c>
      <c r="DZ56">
        <v>2.70997</v>
      </c>
      <c r="EA56">
        <v>0.0904554</v>
      </c>
      <c r="EB56">
        <v>0.0903991</v>
      </c>
      <c r="EC56">
        <v>0.116491</v>
      </c>
      <c r="ED56">
        <v>0.118239</v>
      </c>
      <c r="EE56">
        <v>25604.3</v>
      </c>
      <c r="EF56">
        <v>22213.8</v>
      </c>
      <c r="EG56">
        <v>25197.7</v>
      </c>
      <c r="EH56">
        <v>23789.9</v>
      </c>
      <c r="EI56">
        <v>38024.1</v>
      </c>
      <c r="EJ56">
        <v>34720.1</v>
      </c>
      <c r="EK56">
        <v>45595.6</v>
      </c>
      <c r="EL56">
        <v>42439.5</v>
      </c>
      <c r="EM56">
        <v>1.74398</v>
      </c>
      <c r="EN56">
        <v>1.83875</v>
      </c>
      <c r="EO56">
        <v>0.17773</v>
      </c>
      <c r="EP56">
        <v>0</v>
      </c>
      <c r="EQ56">
        <v>27.5308</v>
      </c>
      <c r="ER56">
        <v>999.9</v>
      </c>
      <c r="ES56">
        <v>53.907</v>
      </c>
      <c r="ET56">
        <v>32.942</v>
      </c>
      <c r="EU56">
        <v>30.176</v>
      </c>
      <c r="EV56">
        <v>53.7489</v>
      </c>
      <c r="EW56">
        <v>44.4191</v>
      </c>
      <c r="EX56">
        <v>1</v>
      </c>
      <c r="EY56">
        <v>0.145191</v>
      </c>
      <c r="EZ56">
        <v>-6.66667</v>
      </c>
      <c r="FA56">
        <v>20.1203</v>
      </c>
      <c r="FB56">
        <v>5.23466</v>
      </c>
      <c r="FC56">
        <v>11.992</v>
      </c>
      <c r="FD56">
        <v>4.9554</v>
      </c>
      <c r="FE56">
        <v>3.304</v>
      </c>
      <c r="FF56">
        <v>9999</v>
      </c>
      <c r="FG56">
        <v>9999</v>
      </c>
      <c r="FH56">
        <v>9999</v>
      </c>
      <c r="FI56">
        <v>999.9</v>
      </c>
      <c r="FJ56">
        <v>1.86856</v>
      </c>
      <c r="FK56">
        <v>1.86427</v>
      </c>
      <c r="FL56">
        <v>1.8718</v>
      </c>
      <c r="FM56">
        <v>1.86265</v>
      </c>
      <c r="FN56">
        <v>1.86214</v>
      </c>
      <c r="FO56">
        <v>1.86857</v>
      </c>
      <c r="FP56">
        <v>1.85867</v>
      </c>
      <c r="FQ56">
        <v>1.865</v>
      </c>
      <c r="FR56">
        <v>5</v>
      </c>
      <c r="FS56">
        <v>0</v>
      </c>
      <c r="FT56">
        <v>0</v>
      </c>
      <c r="FU56">
        <v>0</v>
      </c>
      <c r="FV56" t="s">
        <v>358</v>
      </c>
      <c r="FW56" t="s">
        <v>359</v>
      </c>
      <c r="FX56" t="s">
        <v>360</v>
      </c>
      <c r="FY56" t="s">
        <v>360</v>
      </c>
      <c r="FZ56" t="s">
        <v>360</v>
      </c>
      <c r="GA56" t="s">
        <v>360</v>
      </c>
      <c r="GB56">
        <v>0</v>
      </c>
      <c r="GC56">
        <v>100</v>
      </c>
      <c r="GD56">
        <v>100</v>
      </c>
      <c r="GE56">
        <v>0.775</v>
      </c>
      <c r="GF56">
        <v>0.6462</v>
      </c>
      <c r="GG56">
        <v>0.575688657157495</v>
      </c>
      <c r="GH56">
        <v>0.000627187234394091</v>
      </c>
      <c r="GI56">
        <v>-4.01537248521887e-07</v>
      </c>
      <c r="GJ56">
        <v>9.27123944784829e-11</v>
      </c>
      <c r="GK56">
        <v>0.0152542002071777</v>
      </c>
      <c r="GL56">
        <v>-0.0274468376562697</v>
      </c>
      <c r="GM56">
        <v>0.00235418239541525</v>
      </c>
      <c r="GN56">
        <v>-2.2246625018789e-05</v>
      </c>
      <c r="GO56">
        <v>1</v>
      </c>
      <c r="GP56">
        <v>1476</v>
      </c>
      <c r="GQ56">
        <v>2</v>
      </c>
      <c r="GR56">
        <v>27</v>
      </c>
      <c r="GS56">
        <v>24.9</v>
      </c>
      <c r="GT56">
        <v>24.7</v>
      </c>
      <c r="GU56">
        <v>1.06079</v>
      </c>
      <c r="GV56">
        <v>2.40845</v>
      </c>
      <c r="GW56">
        <v>1.44775</v>
      </c>
      <c r="GX56">
        <v>2.2998</v>
      </c>
      <c r="GY56">
        <v>1.44409</v>
      </c>
      <c r="GZ56">
        <v>2.26685</v>
      </c>
      <c r="HA56">
        <v>39.0188</v>
      </c>
      <c r="HB56">
        <v>24.2451</v>
      </c>
      <c r="HC56">
        <v>18</v>
      </c>
      <c r="HD56">
        <v>416.284</v>
      </c>
      <c r="HE56">
        <v>459.743</v>
      </c>
      <c r="HF56">
        <v>39.7257</v>
      </c>
      <c r="HG56">
        <v>29.2784</v>
      </c>
      <c r="HH56">
        <v>29.9996</v>
      </c>
      <c r="HI56">
        <v>29.0484</v>
      </c>
      <c r="HJ56">
        <v>29.0395</v>
      </c>
      <c r="HK56">
        <v>21.2817</v>
      </c>
      <c r="HL56">
        <v>0</v>
      </c>
      <c r="HM56">
        <v>100</v>
      </c>
      <c r="HN56">
        <v>106.338</v>
      </c>
      <c r="HO56">
        <v>419.8</v>
      </c>
      <c r="HP56">
        <v>31.3654</v>
      </c>
      <c r="HQ56">
        <v>96.4689</v>
      </c>
      <c r="HR56">
        <v>99.7764</v>
      </c>
    </row>
    <row r="57" spans="1:226">
      <c r="A57">
        <v>41</v>
      </c>
      <c r="B57">
        <v>1678485612</v>
      </c>
      <c r="C57">
        <v>2046.5</v>
      </c>
      <c r="D57" t="s">
        <v>443</v>
      </c>
      <c r="E57" t="s">
        <v>444</v>
      </c>
      <c r="F57">
        <v>5</v>
      </c>
      <c r="G57" t="s">
        <v>411</v>
      </c>
      <c r="H57" t="s">
        <v>354</v>
      </c>
      <c r="I57">
        <v>1678485609.2</v>
      </c>
      <c r="J57">
        <f>(K57)/1000</f>
        <v>0</v>
      </c>
      <c r="K57">
        <f>IF(BF57, AN57, AH57)</f>
        <v>0</v>
      </c>
      <c r="L57">
        <f>IF(BF57, AI57, AG57)</f>
        <v>0</v>
      </c>
      <c r="M57">
        <f>BH57 - IF(AU57&gt;1, L57*BB57*100.0/(AW57*BV57), 0)</f>
        <v>0</v>
      </c>
      <c r="N57">
        <f>((T57-J57/2)*M57-L57)/(T57+J57/2)</f>
        <v>0</v>
      </c>
      <c r="O57">
        <f>N57*(BO57+BP57)/1000.0</f>
        <v>0</v>
      </c>
      <c r="P57">
        <f>(BH57 - IF(AU57&gt;1, L57*BB57*100.0/(AW57*BV57), 0))*(BO57+BP57)/1000.0</f>
        <v>0</v>
      </c>
      <c r="Q57">
        <f>2.0/((1/S57-1/R57)+SIGN(S57)*SQRT((1/S57-1/R57)*(1/S57-1/R57) + 4*BC57/((BC57+1)*(BC57+1))*(2*1/S57*1/R57-1/R57*1/R57)))</f>
        <v>0</v>
      </c>
      <c r="R57">
        <f>IF(LEFT(BD57,1)&lt;&gt;"0",IF(LEFT(BD57,1)="1",3.0,BE57),$D$5+$E$5*(BV57*BO57/($K$5*1000))+$F$5*(BV57*BO57/($K$5*1000))*MAX(MIN(BB57,$J$5),$I$5)*MAX(MIN(BB57,$J$5),$I$5)+$G$5*MAX(MIN(BB57,$J$5),$I$5)*(BV57*BO57/($K$5*1000))+$H$5*(BV57*BO57/($K$5*1000))*(BV57*BO57/($K$5*1000)))</f>
        <v>0</v>
      </c>
      <c r="S57">
        <f>J57*(1000-(1000*0.61365*exp(17.502*W57/(240.97+W57))/(BO57+BP57)+BJ57)/2)/(1000*0.61365*exp(17.502*W57/(240.97+W57))/(BO57+BP57)-BJ57)</f>
        <v>0</v>
      </c>
      <c r="T57">
        <f>1/((BC57+1)/(Q57/1.6)+1/(R57/1.37)) + BC57/((BC57+1)/(Q57/1.6) + BC57/(R57/1.37))</f>
        <v>0</v>
      </c>
      <c r="U57">
        <f>(AX57*BA57)</f>
        <v>0</v>
      </c>
      <c r="V57">
        <f>(BQ57+(U57+2*0.95*5.67E-8*(((BQ57+$B$7)+273)^4-(BQ57+273)^4)-44100*J57)/(1.84*29.3*R57+8*0.95*5.67E-8*(BQ57+273)^3))</f>
        <v>0</v>
      </c>
      <c r="W57">
        <f>($C$7*BR57+$D$7*BS57+$E$7*V57)</f>
        <v>0</v>
      </c>
      <c r="X57">
        <f>0.61365*exp(17.502*W57/(240.97+W57))</f>
        <v>0</v>
      </c>
      <c r="Y57">
        <f>(Z57/AA57*100)</f>
        <v>0</v>
      </c>
      <c r="Z57">
        <f>BJ57*(BO57+BP57)/1000</f>
        <v>0</v>
      </c>
      <c r="AA57">
        <f>0.61365*exp(17.502*BQ57/(240.97+BQ57))</f>
        <v>0</v>
      </c>
      <c r="AB57">
        <f>(X57-BJ57*(BO57+BP57)/1000)</f>
        <v>0</v>
      </c>
      <c r="AC57">
        <f>(-J57*44100)</f>
        <v>0</v>
      </c>
      <c r="AD57">
        <f>2*29.3*R57*0.92*(BQ57-W57)</f>
        <v>0</v>
      </c>
      <c r="AE57">
        <f>2*0.95*5.67E-8*(((BQ57+$B$7)+273)^4-(W57+273)^4)</f>
        <v>0</v>
      </c>
      <c r="AF57">
        <f>U57+AE57+AC57+AD57</f>
        <v>0</v>
      </c>
      <c r="AG57">
        <f>BN57*AU57*(BI57-BH57*(1000-AU57*BK57)/(1000-AU57*BJ57))/(100*BB57)</f>
        <v>0</v>
      </c>
      <c r="AH57">
        <f>1000*BN57*AU57*(BJ57-BK57)/(100*BB57*(1000-AU57*BJ57))</f>
        <v>0</v>
      </c>
      <c r="AI57">
        <f>(AJ57 - AK57 - BO57*1E3/(8.314*(BQ57+273.15)) * AM57/BN57 * AL57) * BN57/(100*BB57) * (1000 - BK57)/1000</f>
        <v>0</v>
      </c>
      <c r="AJ57">
        <v>432.719175362226</v>
      </c>
      <c r="AK57">
        <v>433.452090909091</v>
      </c>
      <c r="AL57">
        <v>0.0549208636334821</v>
      </c>
      <c r="AM57">
        <v>67.164876325789</v>
      </c>
      <c r="AN57">
        <f>(AP57 - AO57 + BO57*1E3/(8.314*(BQ57+273.15)) * AR57/BN57 * AQ57) * BN57/(100*BB57) * 1000/(1000 - AP57)</f>
        <v>0</v>
      </c>
      <c r="AO57">
        <v>30.0242396496851</v>
      </c>
      <c r="AP57">
        <v>29.794656969697</v>
      </c>
      <c r="AQ57">
        <v>0.0797782742095398</v>
      </c>
      <c r="AR57">
        <v>116.998684453558</v>
      </c>
      <c r="AS57">
        <v>10</v>
      </c>
      <c r="AT57">
        <v>2</v>
      </c>
      <c r="AU57">
        <f>IF(AS57*$H$13&gt;=AW57,1.0,(AW57/(AW57-AS57*$H$13)))</f>
        <v>0</v>
      </c>
      <c r="AV57">
        <f>(AU57-1)*100</f>
        <v>0</v>
      </c>
      <c r="AW57">
        <f>MAX(0,($B$13+$C$13*BV57)/(1+$D$13*BV57)*BO57/(BQ57+273)*$E$13)</f>
        <v>0</v>
      </c>
      <c r="AX57">
        <f>$B$11*BW57+$C$11*BX57+$F$11*CI57*(1-CL57)</f>
        <v>0</v>
      </c>
      <c r="AY57">
        <f>AX57*AZ57</f>
        <v>0</v>
      </c>
      <c r="AZ57">
        <f>($B$11*$D$9+$C$11*$D$9+$F$11*((CV57+CN57)/MAX(CV57+CN57+CW57, 0.1)*$I$9+CW57/MAX(CV57+CN57+CW57, 0.1)*$J$9))/($B$11+$C$11+$F$11)</f>
        <v>0</v>
      </c>
      <c r="BA57">
        <f>($B$11*$K$9+$C$11*$K$9+$F$11*((CV57+CN57)/MAX(CV57+CN57+CW57, 0.1)*$P$9+CW57/MAX(CV57+CN57+CW57, 0.1)*$Q$9))/($B$11+$C$11+$F$11)</f>
        <v>0</v>
      </c>
      <c r="BB57">
        <v>2.18</v>
      </c>
      <c r="BC57">
        <v>0.5</v>
      </c>
      <c r="BD57" t="s">
        <v>355</v>
      </c>
      <c r="BE57">
        <v>2</v>
      </c>
      <c r="BF57" t="b">
        <v>0</v>
      </c>
      <c r="BG57">
        <v>1678485609.2</v>
      </c>
      <c r="BH57">
        <v>420.4816</v>
      </c>
      <c r="BI57">
        <v>419.7569</v>
      </c>
      <c r="BJ57">
        <v>29.62194</v>
      </c>
      <c r="BK57">
        <v>30.01698</v>
      </c>
      <c r="BL57">
        <v>419.7066</v>
      </c>
      <c r="BM57">
        <v>28.96711</v>
      </c>
      <c r="BN57">
        <v>500.4074</v>
      </c>
      <c r="BO57">
        <v>89.96566</v>
      </c>
      <c r="BP57">
        <v>0.10008314</v>
      </c>
      <c r="BQ57">
        <v>31.04981</v>
      </c>
      <c r="BR57">
        <v>30.51565</v>
      </c>
      <c r="BS57">
        <v>999.9</v>
      </c>
      <c r="BT57">
        <v>0</v>
      </c>
      <c r="BU57">
        <v>0</v>
      </c>
      <c r="BV57">
        <v>9995.495</v>
      </c>
      <c r="BW57">
        <v>0</v>
      </c>
      <c r="BX57">
        <v>0.222567</v>
      </c>
      <c r="BY57">
        <v>0.7247254</v>
      </c>
      <c r="BZ57">
        <v>433.3174</v>
      </c>
      <c r="CA57">
        <v>432.7467</v>
      </c>
      <c r="CB57">
        <v>-0.3950113</v>
      </c>
      <c r="CC57">
        <v>419.7569</v>
      </c>
      <c r="CD57">
        <v>30.01698</v>
      </c>
      <c r="CE57">
        <v>2.664959</v>
      </c>
      <c r="CF57">
        <v>2.700494</v>
      </c>
      <c r="CG57">
        <v>22.07052</v>
      </c>
      <c r="CH57">
        <v>22.28811</v>
      </c>
      <c r="CI57">
        <v>0</v>
      </c>
      <c r="CJ57">
        <v>0</v>
      </c>
      <c r="CK57">
        <v>0</v>
      </c>
      <c r="CL57">
        <v>0</v>
      </c>
      <c r="CM57">
        <v>-2.11</v>
      </c>
      <c r="CN57">
        <v>0</v>
      </c>
      <c r="CO57">
        <v>-18.18</v>
      </c>
      <c r="CP57">
        <v>-3.56</v>
      </c>
      <c r="CQ57">
        <v>37.125</v>
      </c>
      <c r="CR57">
        <v>42.125</v>
      </c>
      <c r="CS57">
        <v>39.75</v>
      </c>
      <c r="CT57">
        <v>40.937</v>
      </c>
      <c r="CU57">
        <v>38.25</v>
      </c>
      <c r="CV57">
        <v>0</v>
      </c>
      <c r="CW57">
        <v>0</v>
      </c>
      <c r="CX57">
        <v>0</v>
      </c>
      <c r="CY57">
        <v>1678485621.3</v>
      </c>
      <c r="CZ57">
        <v>0</v>
      </c>
      <c r="DA57">
        <v>1678484125.6</v>
      </c>
      <c r="DB57" t="s">
        <v>412</v>
      </c>
      <c r="DC57">
        <v>1678484112.1</v>
      </c>
      <c r="DD57">
        <v>1678484125.6</v>
      </c>
      <c r="DE57">
        <v>1</v>
      </c>
      <c r="DF57">
        <v>0.381</v>
      </c>
      <c r="DG57">
        <v>0.158</v>
      </c>
      <c r="DH57">
        <v>0.775</v>
      </c>
      <c r="DI57">
        <v>0.546</v>
      </c>
      <c r="DJ57">
        <v>420</v>
      </c>
      <c r="DK57">
        <v>30</v>
      </c>
      <c r="DL57">
        <v>0.42</v>
      </c>
      <c r="DM57">
        <v>0.08</v>
      </c>
      <c r="DN57">
        <v>0.7763344</v>
      </c>
      <c r="DO57">
        <v>0.223451392120074</v>
      </c>
      <c r="DP57">
        <v>0.0632314300976184</v>
      </c>
      <c r="DQ57">
        <v>0</v>
      </c>
      <c r="DR57">
        <v>-0.55915415</v>
      </c>
      <c r="DS57">
        <v>0.619418116322703</v>
      </c>
      <c r="DT57">
        <v>0.0793788278744874</v>
      </c>
      <c r="DU57">
        <v>0</v>
      </c>
      <c r="DV57">
        <v>0</v>
      </c>
      <c r="DW57">
        <v>2</v>
      </c>
      <c r="DX57" t="s">
        <v>357</v>
      </c>
      <c r="DY57">
        <v>2.84479</v>
      </c>
      <c r="DZ57">
        <v>2.71044</v>
      </c>
      <c r="EA57">
        <v>0.090469</v>
      </c>
      <c r="EB57">
        <v>0.0904414</v>
      </c>
      <c r="EC57">
        <v>0.117497</v>
      </c>
      <c r="ED57">
        <v>0.118634</v>
      </c>
      <c r="EE57">
        <v>25604.3</v>
      </c>
      <c r="EF57">
        <v>22213</v>
      </c>
      <c r="EG57">
        <v>25198</v>
      </c>
      <c r="EH57">
        <v>23790.2</v>
      </c>
      <c r="EI57">
        <v>37980.6</v>
      </c>
      <c r="EJ57">
        <v>34705</v>
      </c>
      <c r="EK57">
        <v>45596</v>
      </c>
      <c r="EL57">
        <v>42440</v>
      </c>
      <c r="EM57">
        <v>1.74452</v>
      </c>
      <c r="EN57">
        <v>1.83847</v>
      </c>
      <c r="EO57">
        <v>0.184946</v>
      </c>
      <c r="EP57">
        <v>0</v>
      </c>
      <c r="EQ57">
        <v>27.6137</v>
      </c>
      <c r="ER57">
        <v>999.9</v>
      </c>
      <c r="ES57">
        <v>53.907</v>
      </c>
      <c r="ET57">
        <v>32.921</v>
      </c>
      <c r="EU57">
        <v>30.1385</v>
      </c>
      <c r="EV57">
        <v>53.9389</v>
      </c>
      <c r="EW57">
        <v>43.3133</v>
      </c>
      <c r="EX57">
        <v>1</v>
      </c>
      <c r="EY57">
        <v>0.144881</v>
      </c>
      <c r="EZ57">
        <v>-6.66667</v>
      </c>
      <c r="FA57">
        <v>20.1212</v>
      </c>
      <c r="FB57">
        <v>5.23601</v>
      </c>
      <c r="FC57">
        <v>11.992</v>
      </c>
      <c r="FD57">
        <v>4.95735</v>
      </c>
      <c r="FE57">
        <v>3.304</v>
      </c>
      <c r="FF57">
        <v>9999</v>
      </c>
      <c r="FG57">
        <v>9999</v>
      </c>
      <c r="FH57">
        <v>9999</v>
      </c>
      <c r="FI57">
        <v>999.9</v>
      </c>
      <c r="FJ57">
        <v>1.86855</v>
      </c>
      <c r="FK57">
        <v>1.86422</v>
      </c>
      <c r="FL57">
        <v>1.8718</v>
      </c>
      <c r="FM57">
        <v>1.86264</v>
      </c>
      <c r="FN57">
        <v>1.86212</v>
      </c>
      <c r="FO57">
        <v>1.86856</v>
      </c>
      <c r="FP57">
        <v>1.85867</v>
      </c>
      <c r="FQ57">
        <v>1.86498</v>
      </c>
      <c r="FR57">
        <v>5</v>
      </c>
      <c r="FS57">
        <v>0</v>
      </c>
      <c r="FT57">
        <v>0</v>
      </c>
      <c r="FU57">
        <v>0</v>
      </c>
      <c r="FV57" t="s">
        <v>358</v>
      </c>
      <c r="FW57" t="s">
        <v>359</v>
      </c>
      <c r="FX57" t="s">
        <v>360</v>
      </c>
      <c r="FY57" t="s">
        <v>360</v>
      </c>
      <c r="FZ57" t="s">
        <v>360</v>
      </c>
      <c r="GA57" t="s">
        <v>360</v>
      </c>
      <c r="GB57">
        <v>0</v>
      </c>
      <c r="GC57">
        <v>100</v>
      </c>
      <c r="GD57">
        <v>100</v>
      </c>
      <c r="GE57">
        <v>0.775</v>
      </c>
      <c r="GF57">
        <v>0.6652</v>
      </c>
      <c r="GG57">
        <v>0.575688657157495</v>
      </c>
      <c r="GH57">
        <v>0.000627187234394091</v>
      </c>
      <c r="GI57">
        <v>-4.01537248521887e-07</v>
      </c>
      <c r="GJ57">
        <v>9.27123944784829e-11</v>
      </c>
      <c r="GK57">
        <v>0.0152542002071777</v>
      </c>
      <c r="GL57">
        <v>-0.0274468376562697</v>
      </c>
      <c r="GM57">
        <v>0.00235418239541525</v>
      </c>
      <c r="GN57">
        <v>-2.2246625018789e-05</v>
      </c>
      <c r="GO57">
        <v>1</v>
      </c>
      <c r="GP57">
        <v>1476</v>
      </c>
      <c r="GQ57">
        <v>2</v>
      </c>
      <c r="GR57">
        <v>27</v>
      </c>
      <c r="GS57">
        <v>25</v>
      </c>
      <c r="GT57">
        <v>24.8</v>
      </c>
      <c r="GU57">
        <v>1.06079</v>
      </c>
      <c r="GV57">
        <v>2.3999</v>
      </c>
      <c r="GW57">
        <v>1.44775</v>
      </c>
      <c r="GX57">
        <v>2.2998</v>
      </c>
      <c r="GY57">
        <v>1.44409</v>
      </c>
      <c r="GZ57">
        <v>2.40601</v>
      </c>
      <c r="HA57">
        <v>39.0188</v>
      </c>
      <c r="HB57">
        <v>24.2539</v>
      </c>
      <c r="HC57">
        <v>18</v>
      </c>
      <c r="HD57">
        <v>416.567</v>
      </c>
      <c r="HE57">
        <v>459.55</v>
      </c>
      <c r="HF57">
        <v>39.9868</v>
      </c>
      <c r="HG57">
        <v>29.2715</v>
      </c>
      <c r="HH57">
        <v>29.9997</v>
      </c>
      <c r="HI57">
        <v>29.0447</v>
      </c>
      <c r="HJ57">
        <v>29.0371</v>
      </c>
      <c r="HK57">
        <v>21.2767</v>
      </c>
      <c r="HL57">
        <v>0</v>
      </c>
      <c r="HM57">
        <v>100</v>
      </c>
      <c r="HN57">
        <v>109.49</v>
      </c>
      <c r="HO57">
        <v>419.8</v>
      </c>
      <c r="HP57">
        <v>31.3654</v>
      </c>
      <c r="HQ57">
        <v>96.4698</v>
      </c>
      <c r="HR57">
        <v>99.7777</v>
      </c>
    </row>
    <row r="58" spans="1:226">
      <c r="A58">
        <v>42</v>
      </c>
      <c r="B58">
        <v>1678485617</v>
      </c>
      <c r="C58">
        <v>2051.5</v>
      </c>
      <c r="D58" t="s">
        <v>445</v>
      </c>
      <c r="E58" t="s">
        <v>446</v>
      </c>
      <c r="F58">
        <v>5</v>
      </c>
      <c r="G58" t="s">
        <v>411</v>
      </c>
      <c r="H58" t="s">
        <v>354</v>
      </c>
      <c r="I58">
        <v>1678485614.5</v>
      </c>
      <c r="J58">
        <f>(K58)/1000</f>
        <v>0</v>
      </c>
      <c r="K58">
        <f>IF(BF58, AN58, AH58)</f>
        <v>0</v>
      </c>
      <c r="L58">
        <f>IF(BF58, AI58, AG58)</f>
        <v>0</v>
      </c>
      <c r="M58">
        <f>BH58 - IF(AU58&gt;1, L58*BB58*100.0/(AW58*BV58), 0)</f>
        <v>0</v>
      </c>
      <c r="N58">
        <f>((T58-J58/2)*M58-L58)/(T58+J58/2)</f>
        <v>0</v>
      </c>
      <c r="O58">
        <f>N58*(BO58+BP58)/1000.0</f>
        <v>0</v>
      </c>
      <c r="P58">
        <f>(BH58 - IF(AU58&gt;1, L58*BB58*100.0/(AW58*BV58), 0))*(BO58+BP58)/1000.0</f>
        <v>0</v>
      </c>
      <c r="Q58">
        <f>2.0/((1/S58-1/R58)+SIGN(S58)*SQRT((1/S58-1/R58)*(1/S58-1/R58) + 4*BC58/((BC58+1)*(BC58+1))*(2*1/S58*1/R58-1/R58*1/R58)))</f>
        <v>0</v>
      </c>
      <c r="R58">
        <f>IF(LEFT(BD58,1)&lt;&gt;"0",IF(LEFT(BD58,1)="1",3.0,BE58),$D$5+$E$5*(BV58*BO58/($K$5*1000))+$F$5*(BV58*BO58/($K$5*1000))*MAX(MIN(BB58,$J$5),$I$5)*MAX(MIN(BB58,$J$5),$I$5)+$G$5*MAX(MIN(BB58,$J$5),$I$5)*(BV58*BO58/($K$5*1000))+$H$5*(BV58*BO58/($K$5*1000))*(BV58*BO58/($K$5*1000)))</f>
        <v>0</v>
      </c>
      <c r="S58">
        <f>J58*(1000-(1000*0.61365*exp(17.502*W58/(240.97+W58))/(BO58+BP58)+BJ58)/2)/(1000*0.61365*exp(17.502*W58/(240.97+W58))/(BO58+BP58)-BJ58)</f>
        <v>0</v>
      </c>
      <c r="T58">
        <f>1/((BC58+1)/(Q58/1.6)+1/(R58/1.37)) + BC58/((BC58+1)/(Q58/1.6) + BC58/(R58/1.37))</f>
        <v>0</v>
      </c>
      <c r="U58">
        <f>(AX58*BA58)</f>
        <v>0</v>
      </c>
      <c r="V58">
        <f>(BQ58+(U58+2*0.95*5.67E-8*(((BQ58+$B$7)+273)^4-(BQ58+273)^4)-44100*J58)/(1.84*29.3*R58+8*0.95*5.67E-8*(BQ58+273)^3))</f>
        <v>0</v>
      </c>
      <c r="W58">
        <f>($C$7*BR58+$D$7*BS58+$E$7*V58)</f>
        <v>0</v>
      </c>
      <c r="X58">
        <f>0.61365*exp(17.502*W58/(240.97+W58))</f>
        <v>0</v>
      </c>
      <c r="Y58">
        <f>(Z58/AA58*100)</f>
        <v>0</v>
      </c>
      <c r="Z58">
        <f>BJ58*(BO58+BP58)/1000</f>
        <v>0</v>
      </c>
      <c r="AA58">
        <f>0.61365*exp(17.502*BQ58/(240.97+BQ58))</f>
        <v>0</v>
      </c>
      <c r="AB58">
        <f>(X58-BJ58*(BO58+BP58)/1000)</f>
        <v>0</v>
      </c>
      <c r="AC58">
        <f>(-J58*44100)</f>
        <v>0</v>
      </c>
      <c r="AD58">
        <f>2*29.3*R58*0.92*(BQ58-W58)</f>
        <v>0</v>
      </c>
      <c r="AE58">
        <f>2*0.95*5.67E-8*(((BQ58+$B$7)+273)^4-(W58+273)^4)</f>
        <v>0</v>
      </c>
      <c r="AF58">
        <f>U58+AE58+AC58+AD58</f>
        <v>0</v>
      </c>
      <c r="AG58">
        <f>BN58*AU58*(BI58-BH58*(1000-AU58*BK58)/(1000-AU58*BJ58))/(100*BB58)</f>
        <v>0</v>
      </c>
      <c r="AH58">
        <f>1000*BN58*AU58*(BJ58-BK58)/(100*BB58*(1000-AU58*BJ58))</f>
        <v>0</v>
      </c>
      <c r="AI58">
        <f>(AJ58 - AK58 - BO58*1E3/(8.314*(BQ58+273.15)) * AM58/BN58 * AL58) * BN58/(100*BB58) * (1000 - BK58)/1000</f>
        <v>0</v>
      </c>
      <c r="AJ58">
        <v>432.898797921301</v>
      </c>
      <c r="AK58">
        <v>433.687939393939</v>
      </c>
      <c r="AL58">
        <v>0.0381087271236374</v>
      </c>
      <c r="AM58">
        <v>67.164876325789</v>
      </c>
      <c r="AN58">
        <f>(AP58 - AO58 + BO58*1E3/(8.314*(BQ58+273.15)) * AR58/BN58 * AQ58) * BN58/(100*BB58) * 1000/(1000 - AP58)</f>
        <v>0</v>
      </c>
      <c r="AO58">
        <v>30.1098753382091</v>
      </c>
      <c r="AP58">
        <v>30.0764660606061</v>
      </c>
      <c r="AQ58">
        <v>0.0583193128173009</v>
      </c>
      <c r="AR58">
        <v>116.998684453558</v>
      </c>
      <c r="AS58">
        <v>10</v>
      </c>
      <c r="AT58">
        <v>2</v>
      </c>
      <c r="AU58">
        <f>IF(AS58*$H$13&gt;=AW58,1.0,(AW58/(AW58-AS58*$H$13)))</f>
        <v>0</v>
      </c>
      <c r="AV58">
        <f>(AU58-1)*100</f>
        <v>0</v>
      </c>
      <c r="AW58">
        <f>MAX(0,($B$13+$C$13*BV58)/(1+$D$13*BV58)*BO58/(BQ58+273)*$E$13)</f>
        <v>0</v>
      </c>
      <c r="AX58">
        <f>$B$11*BW58+$C$11*BX58+$F$11*CI58*(1-CL58)</f>
        <v>0</v>
      </c>
      <c r="AY58">
        <f>AX58*AZ58</f>
        <v>0</v>
      </c>
      <c r="AZ58">
        <f>($B$11*$D$9+$C$11*$D$9+$F$11*((CV58+CN58)/MAX(CV58+CN58+CW58, 0.1)*$I$9+CW58/MAX(CV58+CN58+CW58, 0.1)*$J$9))/($B$11+$C$11+$F$11)</f>
        <v>0</v>
      </c>
      <c r="BA58">
        <f>($B$11*$K$9+$C$11*$K$9+$F$11*((CV58+CN58)/MAX(CV58+CN58+CW58, 0.1)*$P$9+CW58/MAX(CV58+CN58+CW58, 0.1)*$Q$9))/($B$11+$C$11+$F$11)</f>
        <v>0</v>
      </c>
      <c r="BB58">
        <v>2.18</v>
      </c>
      <c r="BC58">
        <v>0.5</v>
      </c>
      <c r="BD58" t="s">
        <v>355</v>
      </c>
      <c r="BE58">
        <v>2</v>
      </c>
      <c r="BF58" t="b">
        <v>0</v>
      </c>
      <c r="BG58">
        <v>1678485614.5</v>
      </c>
      <c r="BH58">
        <v>420.627666666667</v>
      </c>
      <c r="BI58">
        <v>419.851888888889</v>
      </c>
      <c r="BJ58">
        <v>29.9725444444444</v>
      </c>
      <c r="BK58">
        <v>30.1109888888889</v>
      </c>
      <c r="BL58">
        <v>419.852666666667</v>
      </c>
      <c r="BM58">
        <v>29.3000222222222</v>
      </c>
      <c r="BN58">
        <v>500.426111111111</v>
      </c>
      <c r="BO58">
        <v>89.9653666666667</v>
      </c>
      <c r="BP58">
        <v>0.100040755555556</v>
      </c>
      <c r="BQ58">
        <v>31.2579</v>
      </c>
      <c r="BR58">
        <v>30.7084777777778</v>
      </c>
      <c r="BS58">
        <v>999.9</v>
      </c>
      <c r="BT58">
        <v>0</v>
      </c>
      <c r="BU58">
        <v>0</v>
      </c>
      <c r="BV58">
        <v>10001.7533333333</v>
      </c>
      <c r="BW58">
        <v>0</v>
      </c>
      <c r="BX58">
        <v>0.222567</v>
      </c>
      <c r="BY58">
        <v>0.776028111111111</v>
      </c>
      <c r="BZ58">
        <v>433.624666666667</v>
      </c>
      <c r="CA58">
        <v>432.886444444444</v>
      </c>
      <c r="CB58">
        <v>-0.138452655555556</v>
      </c>
      <c r="CC58">
        <v>419.851888888889</v>
      </c>
      <c r="CD58">
        <v>30.1109888888889</v>
      </c>
      <c r="CE58">
        <v>2.69649</v>
      </c>
      <c r="CF58">
        <v>2.70894777777778</v>
      </c>
      <c r="CG58">
        <v>22.2637</v>
      </c>
      <c r="CH58">
        <v>22.3394777777778</v>
      </c>
      <c r="CI58">
        <v>0</v>
      </c>
      <c r="CJ58">
        <v>0</v>
      </c>
      <c r="CK58">
        <v>0</v>
      </c>
      <c r="CL58">
        <v>0</v>
      </c>
      <c r="CM58">
        <v>2.53333333333333</v>
      </c>
      <c r="CN58">
        <v>0</v>
      </c>
      <c r="CO58">
        <v>-17.9222222222222</v>
      </c>
      <c r="CP58">
        <v>-2.78888888888889</v>
      </c>
      <c r="CQ58">
        <v>37.125</v>
      </c>
      <c r="CR58">
        <v>42.125</v>
      </c>
      <c r="CS58">
        <v>39.736</v>
      </c>
      <c r="CT58">
        <v>40.937</v>
      </c>
      <c r="CU58">
        <v>38.236</v>
      </c>
      <c r="CV58">
        <v>0</v>
      </c>
      <c r="CW58">
        <v>0</v>
      </c>
      <c r="CX58">
        <v>0</v>
      </c>
      <c r="CY58">
        <v>1678485626.1</v>
      </c>
      <c r="CZ58">
        <v>0</v>
      </c>
      <c r="DA58">
        <v>1678484125.6</v>
      </c>
      <c r="DB58" t="s">
        <v>412</v>
      </c>
      <c r="DC58">
        <v>1678484112.1</v>
      </c>
      <c r="DD58">
        <v>1678484125.6</v>
      </c>
      <c r="DE58">
        <v>1</v>
      </c>
      <c r="DF58">
        <v>0.381</v>
      </c>
      <c r="DG58">
        <v>0.158</v>
      </c>
      <c r="DH58">
        <v>0.775</v>
      </c>
      <c r="DI58">
        <v>0.546</v>
      </c>
      <c r="DJ58">
        <v>420</v>
      </c>
      <c r="DK58">
        <v>30</v>
      </c>
      <c r="DL58">
        <v>0.42</v>
      </c>
      <c r="DM58">
        <v>0.08</v>
      </c>
      <c r="DN58">
        <v>0.7809235</v>
      </c>
      <c r="DO58">
        <v>-0.332900127579739</v>
      </c>
      <c r="DP58">
        <v>0.0670451161110934</v>
      </c>
      <c r="DQ58">
        <v>0</v>
      </c>
      <c r="DR58">
        <v>-0.4600338525</v>
      </c>
      <c r="DS58">
        <v>1.69207519812383</v>
      </c>
      <c r="DT58">
        <v>0.172737772730919</v>
      </c>
      <c r="DU58">
        <v>0</v>
      </c>
      <c r="DV58">
        <v>0</v>
      </c>
      <c r="DW58">
        <v>2</v>
      </c>
      <c r="DX58" t="s">
        <v>357</v>
      </c>
      <c r="DY58">
        <v>2.84442</v>
      </c>
      <c r="DZ58">
        <v>2.71003</v>
      </c>
      <c r="EA58">
        <v>0.0904907</v>
      </c>
      <c r="EB58">
        <v>0.0904292</v>
      </c>
      <c r="EC58">
        <v>0.118224</v>
      </c>
      <c r="ED58">
        <v>0.118744</v>
      </c>
      <c r="EE58">
        <v>25604.2</v>
      </c>
      <c r="EF58">
        <v>22213.4</v>
      </c>
      <c r="EG58">
        <v>25198.4</v>
      </c>
      <c r="EH58">
        <v>23790.2</v>
      </c>
      <c r="EI58">
        <v>37949.3</v>
      </c>
      <c r="EJ58">
        <v>34700.6</v>
      </c>
      <c r="EK58">
        <v>45596.5</v>
      </c>
      <c r="EL58">
        <v>42439.9</v>
      </c>
      <c r="EM58">
        <v>1.74495</v>
      </c>
      <c r="EN58">
        <v>1.83878</v>
      </c>
      <c r="EO58">
        <v>0.189755</v>
      </c>
      <c r="EP58">
        <v>0</v>
      </c>
      <c r="EQ58">
        <v>27.699</v>
      </c>
      <c r="ER58">
        <v>999.9</v>
      </c>
      <c r="ES58">
        <v>53.931</v>
      </c>
      <c r="ET58">
        <v>32.921</v>
      </c>
      <c r="EU58">
        <v>30.1509</v>
      </c>
      <c r="EV58">
        <v>53.9489</v>
      </c>
      <c r="EW58">
        <v>44.6635</v>
      </c>
      <c r="EX58">
        <v>1</v>
      </c>
      <c r="EY58">
        <v>0.144345</v>
      </c>
      <c r="EZ58">
        <v>-6.66667</v>
      </c>
      <c r="FA58">
        <v>20.1216</v>
      </c>
      <c r="FB58">
        <v>5.23556</v>
      </c>
      <c r="FC58">
        <v>11.992</v>
      </c>
      <c r="FD58">
        <v>4.9573</v>
      </c>
      <c r="FE58">
        <v>3.304</v>
      </c>
      <c r="FF58">
        <v>9999</v>
      </c>
      <c r="FG58">
        <v>9999</v>
      </c>
      <c r="FH58">
        <v>9999</v>
      </c>
      <c r="FI58">
        <v>999.9</v>
      </c>
      <c r="FJ58">
        <v>1.86852</v>
      </c>
      <c r="FK58">
        <v>1.86426</v>
      </c>
      <c r="FL58">
        <v>1.87179</v>
      </c>
      <c r="FM58">
        <v>1.86266</v>
      </c>
      <c r="FN58">
        <v>1.86213</v>
      </c>
      <c r="FO58">
        <v>1.86855</v>
      </c>
      <c r="FP58">
        <v>1.85867</v>
      </c>
      <c r="FQ58">
        <v>1.865</v>
      </c>
      <c r="FR58">
        <v>5</v>
      </c>
      <c r="FS58">
        <v>0</v>
      </c>
      <c r="FT58">
        <v>0</v>
      </c>
      <c r="FU58">
        <v>0</v>
      </c>
      <c r="FV58" t="s">
        <v>358</v>
      </c>
      <c r="FW58" t="s">
        <v>359</v>
      </c>
      <c r="FX58" t="s">
        <v>360</v>
      </c>
      <c r="FY58" t="s">
        <v>360</v>
      </c>
      <c r="FZ58" t="s">
        <v>360</v>
      </c>
      <c r="GA58" t="s">
        <v>360</v>
      </c>
      <c r="GB58">
        <v>0</v>
      </c>
      <c r="GC58">
        <v>100</v>
      </c>
      <c r="GD58">
        <v>100</v>
      </c>
      <c r="GE58">
        <v>0.775</v>
      </c>
      <c r="GF58">
        <v>0.6789</v>
      </c>
      <c r="GG58">
        <v>0.575688657157495</v>
      </c>
      <c r="GH58">
        <v>0.000627187234394091</v>
      </c>
      <c r="GI58">
        <v>-4.01537248521887e-07</v>
      </c>
      <c r="GJ58">
        <v>9.27123944784829e-11</v>
      </c>
      <c r="GK58">
        <v>0.0152542002071777</v>
      </c>
      <c r="GL58">
        <v>-0.0274468376562697</v>
      </c>
      <c r="GM58">
        <v>0.00235418239541525</v>
      </c>
      <c r="GN58">
        <v>-2.2246625018789e-05</v>
      </c>
      <c r="GO58">
        <v>1</v>
      </c>
      <c r="GP58">
        <v>1476</v>
      </c>
      <c r="GQ58">
        <v>2</v>
      </c>
      <c r="GR58">
        <v>27</v>
      </c>
      <c r="GS58">
        <v>25.1</v>
      </c>
      <c r="GT58">
        <v>24.9</v>
      </c>
      <c r="GU58">
        <v>1.05957</v>
      </c>
      <c r="GV58">
        <v>2.39868</v>
      </c>
      <c r="GW58">
        <v>1.44775</v>
      </c>
      <c r="GX58">
        <v>2.2998</v>
      </c>
      <c r="GY58">
        <v>1.44409</v>
      </c>
      <c r="GZ58">
        <v>2.43774</v>
      </c>
      <c r="HA58">
        <v>38.994</v>
      </c>
      <c r="HB58">
        <v>24.2539</v>
      </c>
      <c r="HC58">
        <v>18</v>
      </c>
      <c r="HD58">
        <v>416.781</v>
      </c>
      <c r="HE58">
        <v>459.719</v>
      </c>
      <c r="HF58">
        <v>40.2338</v>
      </c>
      <c r="HG58">
        <v>29.2647</v>
      </c>
      <c r="HH58">
        <v>29.9996</v>
      </c>
      <c r="HI58">
        <v>29.0409</v>
      </c>
      <c r="HJ58">
        <v>29.0346</v>
      </c>
      <c r="HK58">
        <v>21.2763</v>
      </c>
      <c r="HL58">
        <v>0</v>
      </c>
      <c r="HM58">
        <v>100</v>
      </c>
      <c r="HN58">
        <v>112.511</v>
      </c>
      <c r="HO58">
        <v>419.8</v>
      </c>
      <c r="HP58">
        <v>31.3654</v>
      </c>
      <c r="HQ58">
        <v>96.4711</v>
      </c>
      <c r="HR58">
        <v>99.7775</v>
      </c>
    </row>
    <row r="59" spans="1:226">
      <c r="A59">
        <v>43</v>
      </c>
      <c r="B59">
        <v>1678485622</v>
      </c>
      <c r="C59">
        <v>2056.5</v>
      </c>
      <c r="D59" t="s">
        <v>447</v>
      </c>
      <c r="E59" t="s">
        <v>448</v>
      </c>
      <c r="F59">
        <v>5</v>
      </c>
      <c r="G59" t="s">
        <v>411</v>
      </c>
      <c r="H59" t="s">
        <v>354</v>
      </c>
      <c r="I59">
        <v>1678485619.2</v>
      </c>
      <c r="J59">
        <f>(K59)/1000</f>
        <v>0</v>
      </c>
      <c r="K59">
        <f>IF(BF59, AN59, AH59)</f>
        <v>0</v>
      </c>
      <c r="L59">
        <f>IF(BF59, AI59, AG59)</f>
        <v>0</v>
      </c>
      <c r="M59">
        <f>BH59 - IF(AU59&gt;1, L59*BB59*100.0/(AW59*BV59), 0)</f>
        <v>0</v>
      </c>
      <c r="N59">
        <f>((T59-J59/2)*M59-L59)/(T59+J59/2)</f>
        <v>0</v>
      </c>
      <c r="O59">
        <f>N59*(BO59+BP59)/1000.0</f>
        <v>0</v>
      </c>
      <c r="P59">
        <f>(BH59 - IF(AU59&gt;1, L59*BB59*100.0/(AW59*BV59), 0))*(BO59+BP59)/1000.0</f>
        <v>0</v>
      </c>
      <c r="Q59">
        <f>2.0/((1/S59-1/R59)+SIGN(S59)*SQRT((1/S59-1/R59)*(1/S59-1/R59) + 4*BC59/((BC59+1)*(BC59+1))*(2*1/S59*1/R59-1/R59*1/R59)))</f>
        <v>0</v>
      </c>
      <c r="R59">
        <f>IF(LEFT(BD59,1)&lt;&gt;"0",IF(LEFT(BD59,1)="1",3.0,BE59),$D$5+$E$5*(BV59*BO59/($K$5*1000))+$F$5*(BV59*BO59/($K$5*1000))*MAX(MIN(BB59,$J$5),$I$5)*MAX(MIN(BB59,$J$5),$I$5)+$G$5*MAX(MIN(BB59,$J$5),$I$5)*(BV59*BO59/($K$5*1000))+$H$5*(BV59*BO59/($K$5*1000))*(BV59*BO59/($K$5*1000)))</f>
        <v>0</v>
      </c>
      <c r="S59">
        <f>J59*(1000-(1000*0.61365*exp(17.502*W59/(240.97+W59))/(BO59+BP59)+BJ59)/2)/(1000*0.61365*exp(17.502*W59/(240.97+W59))/(BO59+BP59)-BJ59)</f>
        <v>0</v>
      </c>
      <c r="T59">
        <f>1/((BC59+1)/(Q59/1.6)+1/(R59/1.37)) + BC59/((BC59+1)/(Q59/1.6) + BC59/(R59/1.37))</f>
        <v>0</v>
      </c>
      <c r="U59">
        <f>(AX59*BA59)</f>
        <v>0</v>
      </c>
      <c r="V59">
        <f>(BQ59+(U59+2*0.95*5.67E-8*(((BQ59+$B$7)+273)^4-(BQ59+273)^4)-44100*J59)/(1.84*29.3*R59+8*0.95*5.67E-8*(BQ59+273)^3))</f>
        <v>0</v>
      </c>
      <c r="W59">
        <f>($C$7*BR59+$D$7*BS59+$E$7*V59)</f>
        <v>0</v>
      </c>
      <c r="X59">
        <f>0.61365*exp(17.502*W59/(240.97+W59))</f>
        <v>0</v>
      </c>
      <c r="Y59">
        <f>(Z59/AA59*100)</f>
        <v>0</v>
      </c>
      <c r="Z59">
        <f>BJ59*(BO59+BP59)/1000</f>
        <v>0</v>
      </c>
      <c r="AA59">
        <f>0.61365*exp(17.502*BQ59/(240.97+BQ59))</f>
        <v>0</v>
      </c>
      <c r="AB59">
        <f>(X59-BJ59*(BO59+BP59)/1000)</f>
        <v>0</v>
      </c>
      <c r="AC59">
        <f>(-J59*44100)</f>
        <v>0</v>
      </c>
      <c r="AD59">
        <f>2*29.3*R59*0.92*(BQ59-W59)</f>
        <v>0</v>
      </c>
      <c r="AE59">
        <f>2*0.95*5.67E-8*(((BQ59+$B$7)+273)^4-(W59+273)^4)</f>
        <v>0</v>
      </c>
      <c r="AF59">
        <f>U59+AE59+AC59+AD59</f>
        <v>0</v>
      </c>
      <c r="AG59">
        <f>BN59*AU59*(BI59-BH59*(1000-AU59*BK59)/(1000-AU59*BJ59))/(100*BB59)</f>
        <v>0</v>
      </c>
      <c r="AH59">
        <f>1000*BN59*AU59*(BJ59-BK59)/(100*BB59*(1000-AU59*BJ59))</f>
        <v>0</v>
      </c>
      <c r="AI59">
        <f>(AJ59 - AK59 - BO59*1E3/(8.314*(BQ59+273.15)) * AM59/BN59 * AL59) * BN59/(100*BB59) * (1000 - BK59)/1000</f>
        <v>0</v>
      </c>
      <c r="AJ59">
        <v>432.82312056243</v>
      </c>
      <c r="AK59">
        <v>433.702745454545</v>
      </c>
      <c r="AL59">
        <v>-0.00150577701446676</v>
      </c>
      <c r="AM59">
        <v>67.164876325789</v>
      </c>
      <c r="AN59">
        <f>(AP59 - AO59 + BO59*1E3/(8.314*(BQ59+273.15)) * AR59/BN59 * AQ59) * BN59/(100*BB59) * 1000/(1000 - AP59)</f>
        <v>0</v>
      </c>
      <c r="AO59">
        <v>30.1396149820946</v>
      </c>
      <c r="AP59">
        <v>30.1514921212121</v>
      </c>
      <c r="AQ59">
        <v>-0.0158351949435551</v>
      </c>
      <c r="AR59">
        <v>116.998684453558</v>
      </c>
      <c r="AS59">
        <v>10</v>
      </c>
      <c r="AT59">
        <v>2</v>
      </c>
      <c r="AU59">
        <f>IF(AS59*$H$13&gt;=AW59,1.0,(AW59/(AW59-AS59*$H$13)))</f>
        <v>0</v>
      </c>
      <c r="AV59">
        <f>(AU59-1)*100</f>
        <v>0</v>
      </c>
      <c r="AW59">
        <f>MAX(0,($B$13+$C$13*BV59)/(1+$D$13*BV59)*BO59/(BQ59+273)*$E$13)</f>
        <v>0</v>
      </c>
      <c r="AX59">
        <f>$B$11*BW59+$C$11*BX59+$F$11*CI59*(1-CL59)</f>
        <v>0</v>
      </c>
      <c r="AY59">
        <f>AX59*AZ59</f>
        <v>0</v>
      </c>
      <c r="AZ59">
        <f>($B$11*$D$9+$C$11*$D$9+$F$11*((CV59+CN59)/MAX(CV59+CN59+CW59, 0.1)*$I$9+CW59/MAX(CV59+CN59+CW59, 0.1)*$J$9))/($B$11+$C$11+$F$11)</f>
        <v>0</v>
      </c>
      <c r="BA59">
        <f>($B$11*$K$9+$C$11*$K$9+$F$11*((CV59+CN59)/MAX(CV59+CN59+CW59, 0.1)*$P$9+CW59/MAX(CV59+CN59+CW59, 0.1)*$Q$9))/($B$11+$C$11+$F$11)</f>
        <v>0</v>
      </c>
      <c r="BB59">
        <v>2.18</v>
      </c>
      <c r="BC59">
        <v>0.5</v>
      </c>
      <c r="BD59" t="s">
        <v>355</v>
      </c>
      <c r="BE59">
        <v>2</v>
      </c>
      <c r="BF59" t="b">
        <v>0</v>
      </c>
      <c r="BG59">
        <v>1678485619.2</v>
      </c>
      <c r="BH59">
        <v>420.6654</v>
      </c>
      <c r="BI59">
        <v>419.7851</v>
      </c>
      <c r="BJ59">
        <v>30.07992</v>
      </c>
      <c r="BK59">
        <v>30.13886</v>
      </c>
      <c r="BL59">
        <v>419.89</v>
      </c>
      <c r="BM59">
        <v>29.50726</v>
      </c>
      <c r="BN59">
        <v>500.4039</v>
      </c>
      <c r="BO59">
        <v>89.96572</v>
      </c>
      <c r="BP59">
        <v>0.10007975</v>
      </c>
      <c r="BQ59">
        <v>31.43605</v>
      </c>
      <c r="BR59">
        <v>30.86772</v>
      </c>
      <c r="BS59">
        <v>999.9</v>
      </c>
      <c r="BT59">
        <v>0</v>
      </c>
      <c r="BU59">
        <v>0</v>
      </c>
      <c r="BV59">
        <v>9961.938</v>
      </c>
      <c r="BW59">
        <v>0</v>
      </c>
      <c r="BX59">
        <v>0.222567</v>
      </c>
      <c r="BY59">
        <v>0.8803009</v>
      </c>
      <c r="BZ59">
        <v>433.7113</v>
      </c>
      <c r="CA59">
        <v>432.8301</v>
      </c>
      <c r="CB59">
        <v>-0.058942934</v>
      </c>
      <c r="CC59">
        <v>419.7851</v>
      </c>
      <c r="CD59">
        <v>30.13886</v>
      </c>
      <c r="CE59">
        <v>2.70616</v>
      </c>
      <c r="CF59">
        <v>2.711464</v>
      </c>
      <c r="CG59">
        <v>22.32256</v>
      </c>
      <c r="CH59">
        <v>22.35475</v>
      </c>
      <c r="CI59">
        <v>0</v>
      </c>
      <c r="CJ59">
        <v>0</v>
      </c>
      <c r="CK59">
        <v>0</v>
      </c>
      <c r="CL59">
        <v>0</v>
      </c>
      <c r="CM59">
        <v>3.22</v>
      </c>
      <c r="CN59">
        <v>0</v>
      </c>
      <c r="CO59">
        <v>-15.97</v>
      </c>
      <c r="CP59">
        <v>-2.55</v>
      </c>
      <c r="CQ59">
        <v>37.125</v>
      </c>
      <c r="CR59">
        <v>42.0935</v>
      </c>
      <c r="CS59">
        <v>39.7311</v>
      </c>
      <c r="CT59">
        <v>40.937</v>
      </c>
      <c r="CU59">
        <v>38.2248</v>
      </c>
      <c r="CV59">
        <v>0</v>
      </c>
      <c r="CW59">
        <v>0</v>
      </c>
      <c r="CX59">
        <v>0</v>
      </c>
      <c r="CY59">
        <v>1678485631.5</v>
      </c>
      <c r="CZ59">
        <v>0</v>
      </c>
      <c r="DA59">
        <v>1678484125.6</v>
      </c>
      <c r="DB59" t="s">
        <v>412</v>
      </c>
      <c r="DC59">
        <v>1678484112.1</v>
      </c>
      <c r="DD59">
        <v>1678484125.6</v>
      </c>
      <c r="DE59">
        <v>1</v>
      </c>
      <c r="DF59">
        <v>0.381</v>
      </c>
      <c r="DG59">
        <v>0.158</v>
      </c>
      <c r="DH59">
        <v>0.775</v>
      </c>
      <c r="DI59">
        <v>0.546</v>
      </c>
      <c r="DJ59">
        <v>420</v>
      </c>
      <c r="DK59">
        <v>30</v>
      </c>
      <c r="DL59">
        <v>0.42</v>
      </c>
      <c r="DM59">
        <v>0.08</v>
      </c>
      <c r="DN59">
        <v>0.79998935</v>
      </c>
      <c r="DO59">
        <v>0.0873635572232637</v>
      </c>
      <c r="DP59">
        <v>0.079014937045963</v>
      </c>
      <c r="DQ59">
        <v>1</v>
      </c>
      <c r="DR59">
        <v>-0.320808561</v>
      </c>
      <c r="DS59">
        <v>2.11833149178237</v>
      </c>
      <c r="DT59">
        <v>0.208294842370937</v>
      </c>
      <c r="DU59">
        <v>0</v>
      </c>
      <c r="DV59">
        <v>1</v>
      </c>
      <c r="DW59">
        <v>2</v>
      </c>
      <c r="DX59" t="s">
        <v>369</v>
      </c>
      <c r="DY59">
        <v>2.84488</v>
      </c>
      <c r="DZ59">
        <v>2.71017</v>
      </c>
      <c r="EA59">
        <v>0.0904869</v>
      </c>
      <c r="EB59">
        <v>0.0904292</v>
      </c>
      <c r="EC59">
        <v>0.118734</v>
      </c>
      <c r="ED59">
        <v>0.118807</v>
      </c>
      <c r="EE59">
        <v>25604.3</v>
      </c>
      <c r="EF59">
        <v>22213.3</v>
      </c>
      <c r="EG59">
        <v>25198.3</v>
      </c>
      <c r="EH59">
        <v>23790.1</v>
      </c>
      <c r="EI59">
        <v>37927.2</v>
      </c>
      <c r="EJ59">
        <v>34697.9</v>
      </c>
      <c r="EK59">
        <v>45596.7</v>
      </c>
      <c r="EL59">
        <v>42439.7</v>
      </c>
      <c r="EM59">
        <v>1.745</v>
      </c>
      <c r="EN59">
        <v>1.83888</v>
      </c>
      <c r="EO59">
        <v>0.195414</v>
      </c>
      <c r="EP59">
        <v>0</v>
      </c>
      <c r="EQ59">
        <v>27.7856</v>
      </c>
      <c r="ER59">
        <v>999.9</v>
      </c>
      <c r="ES59">
        <v>53.931</v>
      </c>
      <c r="ET59">
        <v>32.921</v>
      </c>
      <c r="EU59">
        <v>30.151</v>
      </c>
      <c r="EV59">
        <v>54.1089</v>
      </c>
      <c r="EW59">
        <v>43.3814</v>
      </c>
      <c r="EX59">
        <v>1</v>
      </c>
      <c r="EY59">
        <v>0.14388</v>
      </c>
      <c r="EZ59">
        <v>-6.66667</v>
      </c>
      <c r="FA59">
        <v>20.1218</v>
      </c>
      <c r="FB59">
        <v>5.23601</v>
      </c>
      <c r="FC59">
        <v>11.992</v>
      </c>
      <c r="FD59">
        <v>4.95725</v>
      </c>
      <c r="FE59">
        <v>3.304</v>
      </c>
      <c r="FF59">
        <v>9999</v>
      </c>
      <c r="FG59">
        <v>9999</v>
      </c>
      <c r="FH59">
        <v>9999</v>
      </c>
      <c r="FI59">
        <v>999.9</v>
      </c>
      <c r="FJ59">
        <v>1.8685</v>
      </c>
      <c r="FK59">
        <v>1.86422</v>
      </c>
      <c r="FL59">
        <v>1.8718</v>
      </c>
      <c r="FM59">
        <v>1.86264</v>
      </c>
      <c r="FN59">
        <v>1.86209</v>
      </c>
      <c r="FO59">
        <v>1.86854</v>
      </c>
      <c r="FP59">
        <v>1.85866</v>
      </c>
      <c r="FQ59">
        <v>1.86501</v>
      </c>
      <c r="FR59">
        <v>5</v>
      </c>
      <c r="FS59">
        <v>0</v>
      </c>
      <c r="FT59">
        <v>0</v>
      </c>
      <c r="FU59">
        <v>0</v>
      </c>
      <c r="FV59" t="s">
        <v>358</v>
      </c>
      <c r="FW59" t="s">
        <v>359</v>
      </c>
      <c r="FX59" t="s">
        <v>360</v>
      </c>
      <c r="FY59" t="s">
        <v>360</v>
      </c>
      <c r="FZ59" t="s">
        <v>360</v>
      </c>
      <c r="GA59" t="s">
        <v>360</v>
      </c>
      <c r="GB59">
        <v>0</v>
      </c>
      <c r="GC59">
        <v>100</v>
      </c>
      <c r="GD59">
        <v>100</v>
      </c>
      <c r="GE59">
        <v>0.775</v>
      </c>
      <c r="GF59">
        <v>0.546</v>
      </c>
      <c r="GG59">
        <v>0.575688657157495</v>
      </c>
      <c r="GH59">
        <v>0.000627187234394091</v>
      </c>
      <c r="GI59">
        <v>-4.01537248521887e-07</v>
      </c>
      <c r="GJ59">
        <v>9.27123944784829e-11</v>
      </c>
      <c r="GK59">
        <v>0.546070000000004</v>
      </c>
      <c r="GL59">
        <v>0</v>
      </c>
      <c r="GM59">
        <v>0</v>
      </c>
      <c r="GN59">
        <v>0</v>
      </c>
      <c r="GO59">
        <v>1</v>
      </c>
      <c r="GP59">
        <v>1476</v>
      </c>
      <c r="GQ59">
        <v>2</v>
      </c>
      <c r="GR59">
        <v>27</v>
      </c>
      <c r="GS59">
        <v>25.2</v>
      </c>
      <c r="GT59">
        <v>24.9</v>
      </c>
      <c r="GU59">
        <v>1.06079</v>
      </c>
      <c r="GV59">
        <v>2.39868</v>
      </c>
      <c r="GW59">
        <v>1.44775</v>
      </c>
      <c r="GX59">
        <v>2.2998</v>
      </c>
      <c r="GY59">
        <v>1.44409</v>
      </c>
      <c r="GZ59">
        <v>2.40723</v>
      </c>
      <c r="HA59">
        <v>38.994</v>
      </c>
      <c r="HB59">
        <v>24.2451</v>
      </c>
      <c r="HC59">
        <v>18</v>
      </c>
      <c r="HD59">
        <v>416.784</v>
      </c>
      <c r="HE59">
        <v>459.757</v>
      </c>
      <c r="HF59">
        <v>40.4698</v>
      </c>
      <c r="HG59">
        <v>29.2577</v>
      </c>
      <c r="HH59">
        <v>29.9997</v>
      </c>
      <c r="HI59">
        <v>29.0373</v>
      </c>
      <c r="HJ59">
        <v>29.0315</v>
      </c>
      <c r="HK59">
        <v>21.2764</v>
      </c>
      <c r="HL59">
        <v>0</v>
      </c>
      <c r="HM59">
        <v>100</v>
      </c>
      <c r="HN59">
        <v>115.415</v>
      </c>
      <c r="HO59">
        <v>419.8</v>
      </c>
      <c r="HP59">
        <v>31.3654</v>
      </c>
      <c r="HQ59">
        <v>96.4712</v>
      </c>
      <c r="HR59">
        <v>99.777</v>
      </c>
    </row>
    <row r="60" spans="1:226">
      <c r="A60">
        <v>44</v>
      </c>
      <c r="B60">
        <v>1678485627</v>
      </c>
      <c r="C60">
        <v>2061.5</v>
      </c>
      <c r="D60" t="s">
        <v>449</v>
      </c>
      <c r="E60" t="s">
        <v>450</v>
      </c>
      <c r="F60">
        <v>5</v>
      </c>
      <c r="G60" t="s">
        <v>411</v>
      </c>
      <c r="H60" t="s">
        <v>354</v>
      </c>
      <c r="I60">
        <v>1678485624.5</v>
      </c>
      <c r="J60">
        <f>(K60)/1000</f>
        <v>0</v>
      </c>
      <c r="K60">
        <f>IF(BF60, AN60, AH60)</f>
        <v>0</v>
      </c>
      <c r="L60">
        <f>IF(BF60, AI60, AG60)</f>
        <v>0</v>
      </c>
      <c r="M60">
        <f>BH60 - IF(AU60&gt;1, L60*BB60*100.0/(AW60*BV60), 0)</f>
        <v>0</v>
      </c>
      <c r="N60">
        <f>((T60-J60/2)*M60-L60)/(T60+J60/2)</f>
        <v>0</v>
      </c>
      <c r="O60">
        <f>N60*(BO60+BP60)/1000.0</f>
        <v>0</v>
      </c>
      <c r="P60">
        <f>(BH60 - IF(AU60&gt;1, L60*BB60*100.0/(AW60*BV60), 0))*(BO60+BP60)/1000.0</f>
        <v>0</v>
      </c>
      <c r="Q60">
        <f>2.0/((1/S60-1/R60)+SIGN(S60)*SQRT((1/S60-1/R60)*(1/S60-1/R60) + 4*BC60/((BC60+1)*(BC60+1))*(2*1/S60*1/R60-1/R60*1/R60)))</f>
        <v>0</v>
      </c>
      <c r="R60">
        <f>IF(LEFT(BD60,1)&lt;&gt;"0",IF(LEFT(BD60,1)="1",3.0,BE60),$D$5+$E$5*(BV60*BO60/($K$5*1000))+$F$5*(BV60*BO60/($K$5*1000))*MAX(MIN(BB60,$J$5),$I$5)*MAX(MIN(BB60,$J$5),$I$5)+$G$5*MAX(MIN(BB60,$J$5),$I$5)*(BV60*BO60/($K$5*1000))+$H$5*(BV60*BO60/($K$5*1000))*(BV60*BO60/($K$5*1000)))</f>
        <v>0</v>
      </c>
      <c r="S60">
        <f>J60*(1000-(1000*0.61365*exp(17.502*W60/(240.97+W60))/(BO60+BP60)+BJ60)/2)/(1000*0.61365*exp(17.502*W60/(240.97+W60))/(BO60+BP60)-BJ60)</f>
        <v>0</v>
      </c>
      <c r="T60">
        <f>1/((BC60+1)/(Q60/1.6)+1/(R60/1.37)) + BC60/((BC60+1)/(Q60/1.6) + BC60/(R60/1.37))</f>
        <v>0</v>
      </c>
      <c r="U60">
        <f>(AX60*BA60)</f>
        <v>0</v>
      </c>
      <c r="V60">
        <f>(BQ60+(U60+2*0.95*5.67E-8*(((BQ60+$B$7)+273)^4-(BQ60+273)^4)-44100*J60)/(1.84*29.3*R60+8*0.95*5.67E-8*(BQ60+273)^3))</f>
        <v>0</v>
      </c>
      <c r="W60">
        <f>($C$7*BR60+$D$7*BS60+$E$7*V60)</f>
        <v>0</v>
      </c>
      <c r="X60">
        <f>0.61365*exp(17.502*W60/(240.97+W60))</f>
        <v>0</v>
      </c>
      <c r="Y60">
        <f>(Z60/AA60*100)</f>
        <v>0</v>
      </c>
      <c r="Z60">
        <f>BJ60*(BO60+BP60)/1000</f>
        <v>0</v>
      </c>
      <c r="AA60">
        <f>0.61365*exp(17.502*BQ60/(240.97+BQ60))</f>
        <v>0</v>
      </c>
      <c r="AB60">
        <f>(X60-BJ60*(BO60+BP60)/1000)</f>
        <v>0</v>
      </c>
      <c r="AC60">
        <f>(-J60*44100)</f>
        <v>0</v>
      </c>
      <c r="AD60">
        <f>2*29.3*R60*0.92*(BQ60-W60)</f>
        <v>0</v>
      </c>
      <c r="AE60">
        <f>2*0.95*5.67E-8*(((BQ60+$B$7)+273)^4-(W60+273)^4)</f>
        <v>0</v>
      </c>
      <c r="AF60">
        <f>U60+AE60+AC60+AD60</f>
        <v>0</v>
      </c>
      <c r="AG60">
        <f>BN60*AU60*(BI60-BH60*(1000-AU60*BK60)/(1000-AU60*BJ60))/(100*BB60)</f>
        <v>0</v>
      </c>
      <c r="AH60">
        <f>1000*BN60*AU60*(BJ60-BK60)/(100*BB60*(1000-AU60*BJ60))</f>
        <v>0</v>
      </c>
      <c r="AI60">
        <f>(AJ60 - AK60 - BO60*1E3/(8.314*(BQ60+273.15)) * AM60/BN60 * AL60) * BN60/(100*BB60) * (1000 - BK60)/1000</f>
        <v>0</v>
      </c>
      <c r="AJ60">
        <v>432.886356277549</v>
      </c>
      <c r="AK60">
        <v>433.819448484848</v>
      </c>
      <c r="AL60">
        <v>0.023846771787837</v>
      </c>
      <c r="AM60">
        <v>67.164876325789</v>
      </c>
      <c r="AN60">
        <f>(AP60 - AO60 + BO60*1E3/(8.314*(BQ60+273.15)) * AR60/BN60 * AQ60) * BN60/(100*BB60) * 1000/(1000 - AP60)</f>
        <v>0</v>
      </c>
      <c r="AO60">
        <v>30.1576434263715</v>
      </c>
      <c r="AP60">
        <v>30.2709933333333</v>
      </c>
      <c r="AQ60">
        <v>0.0282692444513575</v>
      </c>
      <c r="AR60">
        <v>116.998684453558</v>
      </c>
      <c r="AS60">
        <v>10</v>
      </c>
      <c r="AT60">
        <v>2</v>
      </c>
      <c r="AU60">
        <f>IF(AS60*$H$13&gt;=AW60,1.0,(AW60/(AW60-AS60*$H$13)))</f>
        <v>0</v>
      </c>
      <c r="AV60">
        <f>(AU60-1)*100</f>
        <v>0</v>
      </c>
      <c r="AW60">
        <f>MAX(0,($B$13+$C$13*BV60)/(1+$D$13*BV60)*BO60/(BQ60+273)*$E$13)</f>
        <v>0</v>
      </c>
      <c r="AX60">
        <f>$B$11*BW60+$C$11*BX60+$F$11*CI60*(1-CL60)</f>
        <v>0</v>
      </c>
      <c r="AY60">
        <f>AX60*AZ60</f>
        <v>0</v>
      </c>
      <c r="AZ60">
        <f>($B$11*$D$9+$C$11*$D$9+$F$11*((CV60+CN60)/MAX(CV60+CN60+CW60, 0.1)*$I$9+CW60/MAX(CV60+CN60+CW60, 0.1)*$J$9))/($B$11+$C$11+$F$11)</f>
        <v>0</v>
      </c>
      <c r="BA60">
        <f>($B$11*$K$9+$C$11*$K$9+$F$11*((CV60+CN60)/MAX(CV60+CN60+CW60, 0.1)*$P$9+CW60/MAX(CV60+CN60+CW60, 0.1)*$Q$9))/($B$11+$C$11+$F$11)</f>
        <v>0</v>
      </c>
      <c r="BB60">
        <v>2.18</v>
      </c>
      <c r="BC60">
        <v>0.5</v>
      </c>
      <c r="BD60" t="s">
        <v>355</v>
      </c>
      <c r="BE60">
        <v>2</v>
      </c>
      <c r="BF60" t="b">
        <v>0</v>
      </c>
      <c r="BG60">
        <v>1678485624.5</v>
      </c>
      <c r="BH60">
        <v>420.678888888889</v>
      </c>
      <c r="BI60">
        <v>419.828111111111</v>
      </c>
      <c r="BJ60">
        <v>30.2193222222222</v>
      </c>
      <c r="BK60">
        <v>30.1583888888889</v>
      </c>
      <c r="BL60">
        <v>419.903888888889</v>
      </c>
      <c r="BM60">
        <v>29.6732555555556</v>
      </c>
      <c r="BN60">
        <v>500.338444444444</v>
      </c>
      <c r="BO60">
        <v>89.9642555555556</v>
      </c>
      <c r="BP60">
        <v>0.0995645555555556</v>
      </c>
      <c r="BQ60">
        <v>31.6398444444444</v>
      </c>
      <c r="BR60">
        <v>31.0627444444444</v>
      </c>
      <c r="BS60">
        <v>999.9</v>
      </c>
      <c r="BT60">
        <v>0</v>
      </c>
      <c r="BU60">
        <v>0</v>
      </c>
      <c r="BV60">
        <v>10052.1</v>
      </c>
      <c r="BW60">
        <v>0</v>
      </c>
      <c r="BX60">
        <v>0.222567</v>
      </c>
      <c r="BY60">
        <v>0.850752111111111</v>
      </c>
      <c r="BZ60">
        <v>433.787666666667</v>
      </c>
      <c r="CA60">
        <v>432.883111111111</v>
      </c>
      <c r="CB60">
        <v>0.0609126666666667</v>
      </c>
      <c r="CC60">
        <v>419.828111111111</v>
      </c>
      <c r="CD60">
        <v>30.1583888888889</v>
      </c>
      <c r="CE60">
        <v>2.71865777777778</v>
      </c>
      <c r="CF60">
        <v>2.71317777777778</v>
      </c>
      <c r="CG60">
        <v>22.3983333333333</v>
      </c>
      <c r="CH60">
        <v>22.3651555555556</v>
      </c>
      <c r="CI60">
        <v>0</v>
      </c>
      <c r="CJ60">
        <v>0</v>
      </c>
      <c r="CK60">
        <v>0</v>
      </c>
      <c r="CL60">
        <v>0</v>
      </c>
      <c r="CM60">
        <v>2.26666666666667</v>
      </c>
      <c r="CN60">
        <v>0</v>
      </c>
      <c r="CO60">
        <v>-17.8444444444444</v>
      </c>
      <c r="CP60">
        <v>-3.4</v>
      </c>
      <c r="CQ60">
        <v>37.125</v>
      </c>
      <c r="CR60">
        <v>42.069</v>
      </c>
      <c r="CS60">
        <v>39.687</v>
      </c>
      <c r="CT60">
        <v>40.937</v>
      </c>
      <c r="CU60">
        <v>38.236</v>
      </c>
      <c r="CV60">
        <v>0</v>
      </c>
      <c r="CW60">
        <v>0</v>
      </c>
      <c r="CX60">
        <v>0</v>
      </c>
      <c r="CY60">
        <v>1678485636.3</v>
      </c>
      <c r="CZ60">
        <v>0</v>
      </c>
      <c r="DA60">
        <v>1678484125.6</v>
      </c>
      <c r="DB60" t="s">
        <v>412</v>
      </c>
      <c r="DC60">
        <v>1678484112.1</v>
      </c>
      <c r="DD60">
        <v>1678484125.6</v>
      </c>
      <c r="DE60">
        <v>1</v>
      </c>
      <c r="DF60">
        <v>0.381</v>
      </c>
      <c r="DG60">
        <v>0.158</v>
      </c>
      <c r="DH60">
        <v>0.775</v>
      </c>
      <c r="DI60">
        <v>0.546</v>
      </c>
      <c r="DJ60">
        <v>420</v>
      </c>
      <c r="DK60">
        <v>30</v>
      </c>
      <c r="DL60">
        <v>0.42</v>
      </c>
      <c r="DM60">
        <v>0.08</v>
      </c>
      <c r="DN60">
        <v>0.803827725</v>
      </c>
      <c r="DO60">
        <v>0.537387275797374</v>
      </c>
      <c r="DP60">
        <v>0.081221023922685</v>
      </c>
      <c r="DQ60">
        <v>0</v>
      </c>
      <c r="DR60">
        <v>-0.1364379813</v>
      </c>
      <c r="DS60">
        <v>1.7322499590394</v>
      </c>
      <c r="DT60">
        <v>0.173535793234635</v>
      </c>
      <c r="DU60">
        <v>0</v>
      </c>
      <c r="DV60">
        <v>0</v>
      </c>
      <c r="DW60">
        <v>2</v>
      </c>
      <c r="DX60" t="s">
        <v>357</v>
      </c>
      <c r="DY60">
        <v>2.84461</v>
      </c>
      <c r="DZ60">
        <v>2.71052</v>
      </c>
      <c r="EA60">
        <v>0.0905023</v>
      </c>
      <c r="EB60">
        <v>0.0904312</v>
      </c>
      <c r="EC60">
        <v>0.1191</v>
      </c>
      <c r="ED60">
        <v>0.118844</v>
      </c>
      <c r="EE60">
        <v>25604.2</v>
      </c>
      <c r="EF60">
        <v>22213.7</v>
      </c>
      <c r="EG60">
        <v>25198.6</v>
      </c>
      <c r="EH60">
        <v>23790.5</v>
      </c>
      <c r="EI60">
        <v>37911.5</v>
      </c>
      <c r="EJ60">
        <v>34696.9</v>
      </c>
      <c r="EK60">
        <v>45597</v>
      </c>
      <c r="EL60">
        <v>42440.2</v>
      </c>
      <c r="EM60">
        <v>1.74522</v>
      </c>
      <c r="EN60">
        <v>1.8389</v>
      </c>
      <c r="EO60">
        <v>0.20133</v>
      </c>
      <c r="EP60">
        <v>0</v>
      </c>
      <c r="EQ60">
        <v>27.8733</v>
      </c>
      <c r="ER60">
        <v>999.9</v>
      </c>
      <c r="ES60">
        <v>53.956</v>
      </c>
      <c r="ET60">
        <v>32.921</v>
      </c>
      <c r="EU60">
        <v>30.1645</v>
      </c>
      <c r="EV60">
        <v>54.1789</v>
      </c>
      <c r="EW60">
        <v>44.6514</v>
      </c>
      <c r="EX60">
        <v>1</v>
      </c>
      <c r="EY60">
        <v>0.143656</v>
      </c>
      <c r="EZ60">
        <v>-6.66667</v>
      </c>
      <c r="FA60">
        <v>20.1221</v>
      </c>
      <c r="FB60">
        <v>5.23541</v>
      </c>
      <c r="FC60">
        <v>11.992</v>
      </c>
      <c r="FD60">
        <v>4.95735</v>
      </c>
      <c r="FE60">
        <v>3.304</v>
      </c>
      <c r="FF60">
        <v>9999</v>
      </c>
      <c r="FG60">
        <v>9999</v>
      </c>
      <c r="FH60">
        <v>9999</v>
      </c>
      <c r="FI60">
        <v>999.9</v>
      </c>
      <c r="FJ60">
        <v>1.86847</v>
      </c>
      <c r="FK60">
        <v>1.86424</v>
      </c>
      <c r="FL60">
        <v>1.87178</v>
      </c>
      <c r="FM60">
        <v>1.86265</v>
      </c>
      <c r="FN60">
        <v>1.86209</v>
      </c>
      <c r="FO60">
        <v>1.86852</v>
      </c>
      <c r="FP60">
        <v>1.85867</v>
      </c>
      <c r="FQ60">
        <v>1.865</v>
      </c>
      <c r="FR60">
        <v>5</v>
      </c>
      <c r="FS60">
        <v>0</v>
      </c>
      <c r="FT60">
        <v>0</v>
      </c>
      <c r="FU60">
        <v>0</v>
      </c>
      <c r="FV60" t="s">
        <v>358</v>
      </c>
      <c r="FW60" t="s">
        <v>359</v>
      </c>
      <c r="FX60" t="s">
        <v>360</v>
      </c>
      <c r="FY60" t="s">
        <v>360</v>
      </c>
      <c r="FZ60" t="s">
        <v>360</v>
      </c>
      <c r="GA60" t="s">
        <v>360</v>
      </c>
      <c r="GB60">
        <v>0</v>
      </c>
      <c r="GC60">
        <v>100</v>
      </c>
      <c r="GD60">
        <v>100</v>
      </c>
      <c r="GE60">
        <v>0.775</v>
      </c>
      <c r="GF60">
        <v>0.5461</v>
      </c>
      <c r="GG60">
        <v>0.575688657157495</v>
      </c>
      <c r="GH60">
        <v>0.000627187234394091</v>
      </c>
      <c r="GI60">
        <v>-4.01537248521887e-07</v>
      </c>
      <c r="GJ60">
        <v>9.27123944784829e-11</v>
      </c>
      <c r="GK60">
        <v>0.546070000000004</v>
      </c>
      <c r="GL60">
        <v>0</v>
      </c>
      <c r="GM60">
        <v>0</v>
      </c>
      <c r="GN60">
        <v>0</v>
      </c>
      <c r="GO60">
        <v>1</v>
      </c>
      <c r="GP60">
        <v>1476</v>
      </c>
      <c r="GQ60">
        <v>2</v>
      </c>
      <c r="GR60">
        <v>27</v>
      </c>
      <c r="GS60">
        <v>25.2</v>
      </c>
      <c r="GT60">
        <v>25</v>
      </c>
      <c r="GU60">
        <v>1.05957</v>
      </c>
      <c r="GV60">
        <v>2.40845</v>
      </c>
      <c r="GW60">
        <v>1.44775</v>
      </c>
      <c r="GX60">
        <v>2.2998</v>
      </c>
      <c r="GY60">
        <v>1.44409</v>
      </c>
      <c r="GZ60">
        <v>2.31689</v>
      </c>
      <c r="HA60">
        <v>38.994</v>
      </c>
      <c r="HB60">
        <v>24.2451</v>
      </c>
      <c r="HC60">
        <v>18</v>
      </c>
      <c r="HD60">
        <v>416.889</v>
      </c>
      <c r="HE60">
        <v>459.743</v>
      </c>
      <c r="HF60">
        <v>40.6934</v>
      </c>
      <c r="HG60">
        <v>29.2514</v>
      </c>
      <c r="HH60">
        <v>29.9997</v>
      </c>
      <c r="HI60">
        <v>29.0341</v>
      </c>
      <c r="HJ60">
        <v>29.0278</v>
      </c>
      <c r="HK60">
        <v>21.2762</v>
      </c>
      <c r="HL60">
        <v>0</v>
      </c>
      <c r="HM60">
        <v>100</v>
      </c>
      <c r="HN60">
        <v>118.191</v>
      </c>
      <c r="HO60">
        <v>419.8</v>
      </c>
      <c r="HP60">
        <v>31.3654</v>
      </c>
      <c r="HQ60">
        <v>96.472</v>
      </c>
      <c r="HR60">
        <v>99.7784</v>
      </c>
    </row>
    <row r="61" spans="1:226">
      <c r="A61">
        <v>45</v>
      </c>
      <c r="B61">
        <v>1678485632</v>
      </c>
      <c r="C61">
        <v>2066.5</v>
      </c>
      <c r="D61" t="s">
        <v>451</v>
      </c>
      <c r="E61" t="s">
        <v>452</v>
      </c>
      <c r="F61">
        <v>5</v>
      </c>
      <c r="G61" t="s">
        <v>411</v>
      </c>
      <c r="H61" t="s">
        <v>354</v>
      </c>
      <c r="I61">
        <v>1678485629.2</v>
      </c>
      <c r="J61">
        <f>(K61)/1000</f>
        <v>0</v>
      </c>
      <c r="K61">
        <f>IF(BF61, AN61, AH61)</f>
        <v>0</v>
      </c>
      <c r="L61">
        <f>IF(BF61, AI61, AG61)</f>
        <v>0</v>
      </c>
      <c r="M61">
        <f>BH61 - IF(AU61&gt;1, L61*BB61*100.0/(AW61*BV61), 0)</f>
        <v>0</v>
      </c>
      <c r="N61">
        <f>((T61-J61/2)*M61-L61)/(T61+J61/2)</f>
        <v>0</v>
      </c>
      <c r="O61">
        <f>N61*(BO61+BP61)/1000.0</f>
        <v>0</v>
      </c>
      <c r="P61">
        <f>(BH61 - IF(AU61&gt;1, L61*BB61*100.0/(AW61*BV61), 0))*(BO61+BP61)/1000.0</f>
        <v>0</v>
      </c>
      <c r="Q61">
        <f>2.0/((1/S61-1/R61)+SIGN(S61)*SQRT((1/S61-1/R61)*(1/S61-1/R61) + 4*BC61/((BC61+1)*(BC61+1))*(2*1/S61*1/R61-1/R61*1/R61)))</f>
        <v>0</v>
      </c>
      <c r="R61">
        <f>IF(LEFT(BD61,1)&lt;&gt;"0",IF(LEFT(BD61,1)="1",3.0,BE61),$D$5+$E$5*(BV61*BO61/($K$5*1000))+$F$5*(BV61*BO61/($K$5*1000))*MAX(MIN(BB61,$J$5),$I$5)*MAX(MIN(BB61,$J$5),$I$5)+$G$5*MAX(MIN(BB61,$J$5),$I$5)*(BV61*BO61/($K$5*1000))+$H$5*(BV61*BO61/($K$5*1000))*(BV61*BO61/($K$5*1000)))</f>
        <v>0</v>
      </c>
      <c r="S61">
        <f>J61*(1000-(1000*0.61365*exp(17.502*W61/(240.97+W61))/(BO61+BP61)+BJ61)/2)/(1000*0.61365*exp(17.502*W61/(240.97+W61))/(BO61+BP61)-BJ61)</f>
        <v>0</v>
      </c>
      <c r="T61">
        <f>1/((BC61+1)/(Q61/1.6)+1/(R61/1.37)) + BC61/((BC61+1)/(Q61/1.6) + BC61/(R61/1.37))</f>
        <v>0</v>
      </c>
      <c r="U61">
        <f>(AX61*BA61)</f>
        <v>0</v>
      </c>
      <c r="V61">
        <f>(BQ61+(U61+2*0.95*5.67E-8*(((BQ61+$B$7)+273)^4-(BQ61+273)^4)-44100*J61)/(1.84*29.3*R61+8*0.95*5.67E-8*(BQ61+273)^3))</f>
        <v>0</v>
      </c>
      <c r="W61">
        <f>($C$7*BR61+$D$7*BS61+$E$7*V61)</f>
        <v>0</v>
      </c>
      <c r="X61">
        <f>0.61365*exp(17.502*W61/(240.97+W61))</f>
        <v>0</v>
      </c>
      <c r="Y61">
        <f>(Z61/AA61*100)</f>
        <v>0</v>
      </c>
      <c r="Z61">
        <f>BJ61*(BO61+BP61)/1000</f>
        <v>0</v>
      </c>
      <c r="AA61">
        <f>0.61365*exp(17.502*BQ61/(240.97+BQ61))</f>
        <v>0</v>
      </c>
      <c r="AB61">
        <f>(X61-BJ61*(BO61+BP61)/1000)</f>
        <v>0</v>
      </c>
      <c r="AC61">
        <f>(-J61*44100)</f>
        <v>0</v>
      </c>
      <c r="AD61">
        <f>2*29.3*R61*0.92*(BQ61-W61)</f>
        <v>0</v>
      </c>
      <c r="AE61">
        <f>2*0.95*5.67E-8*(((BQ61+$B$7)+273)^4-(W61+273)^4)</f>
        <v>0</v>
      </c>
      <c r="AF61">
        <f>U61+AE61+AC61+AD61</f>
        <v>0</v>
      </c>
      <c r="AG61">
        <f>BN61*AU61*(BI61-BH61*(1000-AU61*BK61)/(1000-AU61*BJ61))/(100*BB61)</f>
        <v>0</v>
      </c>
      <c r="AH61">
        <f>1000*BN61*AU61*(BJ61-BK61)/(100*BB61*(1000-AU61*BJ61))</f>
        <v>0</v>
      </c>
      <c r="AI61">
        <f>(AJ61 - AK61 - BO61*1E3/(8.314*(BQ61+273.15)) * AM61/BN61 * AL61) * BN61/(100*BB61) * (1000 - BK61)/1000</f>
        <v>0</v>
      </c>
      <c r="AJ61">
        <v>432.897184398496</v>
      </c>
      <c r="AK61">
        <v>433.95536969697</v>
      </c>
      <c r="AL61">
        <v>0.0277098705282002</v>
      </c>
      <c r="AM61">
        <v>67.164876325789</v>
      </c>
      <c r="AN61">
        <f>(AP61 - AO61 + BO61*1E3/(8.314*(BQ61+273.15)) * AR61/BN61 * AQ61) * BN61/(100*BB61) * 1000/(1000 - AP61)</f>
        <v>0</v>
      </c>
      <c r="AO61">
        <v>30.170386298313</v>
      </c>
      <c r="AP61">
        <v>30.368423030303</v>
      </c>
      <c r="AQ61">
        <v>0.0199627340292433</v>
      </c>
      <c r="AR61">
        <v>116.998684453558</v>
      </c>
      <c r="AS61">
        <v>10</v>
      </c>
      <c r="AT61">
        <v>2</v>
      </c>
      <c r="AU61">
        <f>IF(AS61*$H$13&gt;=AW61,1.0,(AW61/(AW61-AS61*$H$13)))</f>
        <v>0</v>
      </c>
      <c r="AV61">
        <f>(AU61-1)*100</f>
        <v>0</v>
      </c>
      <c r="AW61">
        <f>MAX(0,($B$13+$C$13*BV61)/(1+$D$13*BV61)*BO61/(BQ61+273)*$E$13)</f>
        <v>0</v>
      </c>
      <c r="AX61">
        <f>$B$11*BW61+$C$11*BX61+$F$11*CI61*(1-CL61)</f>
        <v>0</v>
      </c>
      <c r="AY61">
        <f>AX61*AZ61</f>
        <v>0</v>
      </c>
      <c r="AZ61">
        <f>($B$11*$D$9+$C$11*$D$9+$F$11*((CV61+CN61)/MAX(CV61+CN61+CW61, 0.1)*$I$9+CW61/MAX(CV61+CN61+CW61, 0.1)*$J$9))/($B$11+$C$11+$F$11)</f>
        <v>0</v>
      </c>
      <c r="BA61">
        <f>($B$11*$K$9+$C$11*$K$9+$F$11*((CV61+CN61)/MAX(CV61+CN61+CW61, 0.1)*$P$9+CW61/MAX(CV61+CN61+CW61, 0.1)*$Q$9))/($B$11+$C$11+$F$11)</f>
        <v>0</v>
      </c>
      <c r="BB61">
        <v>2.18</v>
      </c>
      <c r="BC61">
        <v>0.5</v>
      </c>
      <c r="BD61" t="s">
        <v>355</v>
      </c>
      <c r="BE61">
        <v>2</v>
      </c>
      <c r="BF61" t="b">
        <v>0</v>
      </c>
      <c r="BG61">
        <v>1678485629.2</v>
      </c>
      <c r="BH61">
        <v>420.717</v>
      </c>
      <c r="BI61">
        <v>419.8387</v>
      </c>
      <c r="BJ61">
        <v>30.3253</v>
      </c>
      <c r="BK61">
        <v>30.17028</v>
      </c>
      <c r="BL61">
        <v>419.942</v>
      </c>
      <c r="BM61">
        <v>29.77925</v>
      </c>
      <c r="BN61">
        <v>500.4204</v>
      </c>
      <c r="BO61">
        <v>89.96261</v>
      </c>
      <c r="BP61">
        <v>0.10019744</v>
      </c>
      <c r="BQ61">
        <v>31.81433</v>
      </c>
      <c r="BR61">
        <v>31.24171</v>
      </c>
      <c r="BS61">
        <v>999.9</v>
      </c>
      <c r="BT61">
        <v>0</v>
      </c>
      <c r="BU61">
        <v>0</v>
      </c>
      <c r="BV61">
        <v>9967.375</v>
      </c>
      <c r="BW61">
        <v>0</v>
      </c>
      <c r="BX61">
        <v>0.222567</v>
      </c>
      <c r="BY61">
        <v>0.8782502</v>
      </c>
      <c r="BZ61">
        <v>433.8742</v>
      </c>
      <c r="CA61">
        <v>432.8995</v>
      </c>
      <c r="CB61">
        <v>0.1550466</v>
      </c>
      <c r="CC61">
        <v>419.8387</v>
      </c>
      <c r="CD61">
        <v>30.17028</v>
      </c>
      <c r="CE61">
        <v>2.728145</v>
      </c>
      <c r="CF61">
        <v>2.714196</v>
      </c>
      <c r="CG61">
        <v>22.45562</v>
      </c>
      <c r="CH61">
        <v>22.37131</v>
      </c>
      <c r="CI61">
        <v>0</v>
      </c>
      <c r="CJ61">
        <v>0</v>
      </c>
      <c r="CK61">
        <v>0</v>
      </c>
      <c r="CL61">
        <v>0</v>
      </c>
      <c r="CM61">
        <v>-0.97</v>
      </c>
      <c r="CN61">
        <v>0</v>
      </c>
      <c r="CO61">
        <v>-16.26</v>
      </c>
      <c r="CP61">
        <v>-2.96</v>
      </c>
      <c r="CQ61">
        <v>37.125</v>
      </c>
      <c r="CR61">
        <v>42.062</v>
      </c>
      <c r="CS61">
        <v>39.687</v>
      </c>
      <c r="CT61">
        <v>40.937</v>
      </c>
      <c r="CU61">
        <v>38.2248</v>
      </c>
      <c r="CV61">
        <v>0</v>
      </c>
      <c r="CW61">
        <v>0</v>
      </c>
      <c r="CX61">
        <v>0</v>
      </c>
      <c r="CY61">
        <v>1678485641.1</v>
      </c>
      <c r="CZ61">
        <v>0</v>
      </c>
      <c r="DA61">
        <v>1678484125.6</v>
      </c>
      <c r="DB61" t="s">
        <v>412</v>
      </c>
      <c r="DC61">
        <v>1678484112.1</v>
      </c>
      <c r="DD61">
        <v>1678484125.6</v>
      </c>
      <c r="DE61">
        <v>1</v>
      </c>
      <c r="DF61">
        <v>0.381</v>
      </c>
      <c r="DG61">
        <v>0.158</v>
      </c>
      <c r="DH61">
        <v>0.775</v>
      </c>
      <c r="DI61">
        <v>0.546</v>
      </c>
      <c r="DJ61">
        <v>420</v>
      </c>
      <c r="DK61">
        <v>30</v>
      </c>
      <c r="DL61">
        <v>0.42</v>
      </c>
      <c r="DM61">
        <v>0.08</v>
      </c>
      <c r="DN61">
        <v>0.82852635</v>
      </c>
      <c r="DO61">
        <v>0.549278363977486</v>
      </c>
      <c r="DP61">
        <v>0.0761703927699438</v>
      </c>
      <c r="DQ61">
        <v>0</v>
      </c>
      <c r="DR61">
        <v>-0.0235288563</v>
      </c>
      <c r="DS61">
        <v>1.32695271737336</v>
      </c>
      <c r="DT61">
        <v>0.131818522376341</v>
      </c>
      <c r="DU61">
        <v>0</v>
      </c>
      <c r="DV61">
        <v>0</v>
      </c>
      <c r="DW61">
        <v>2</v>
      </c>
      <c r="DX61" t="s">
        <v>357</v>
      </c>
      <c r="DY61">
        <v>2.84488</v>
      </c>
      <c r="DZ61">
        <v>2.71006</v>
      </c>
      <c r="EA61">
        <v>0.09051</v>
      </c>
      <c r="EB61">
        <v>0.0904332</v>
      </c>
      <c r="EC61">
        <v>0.119361</v>
      </c>
      <c r="ED61">
        <v>0.11887</v>
      </c>
      <c r="EE61">
        <v>25604.7</v>
      </c>
      <c r="EF61">
        <v>22213.9</v>
      </c>
      <c r="EG61">
        <v>25199.3</v>
      </c>
      <c r="EH61">
        <v>23790.8</v>
      </c>
      <c r="EI61">
        <v>37900.5</v>
      </c>
      <c r="EJ61">
        <v>34696.3</v>
      </c>
      <c r="EK61">
        <v>45597.5</v>
      </c>
      <c r="EL61">
        <v>42440.7</v>
      </c>
      <c r="EM61">
        <v>1.74535</v>
      </c>
      <c r="EN61">
        <v>1.83917</v>
      </c>
      <c r="EO61">
        <v>0.208899</v>
      </c>
      <c r="EP61">
        <v>0</v>
      </c>
      <c r="EQ61">
        <v>27.9625</v>
      </c>
      <c r="ER61">
        <v>999.9</v>
      </c>
      <c r="ES61">
        <v>53.956</v>
      </c>
      <c r="ET61">
        <v>32.921</v>
      </c>
      <c r="EU61">
        <v>30.1659</v>
      </c>
      <c r="EV61">
        <v>54.219</v>
      </c>
      <c r="EW61">
        <v>43.3333</v>
      </c>
      <c r="EX61">
        <v>1</v>
      </c>
      <c r="EY61">
        <v>0.143107</v>
      </c>
      <c r="EZ61">
        <v>-6.66667</v>
      </c>
      <c r="FA61">
        <v>20.1224</v>
      </c>
      <c r="FB61">
        <v>5.23601</v>
      </c>
      <c r="FC61">
        <v>11.992</v>
      </c>
      <c r="FD61">
        <v>4.9574</v>
      </c>
      <c r="FE61">
        <v>3.30395</v>
      </c>
      <c r="FF61">
        <v>9999</v>
      </c>
      <c r="FG61">
        <v>9999</v>
      </c>
      <c r="FH61">
        <v>9999</v>
      </c>
      <c r="FI61">
        <v>999.9</v>
      </c>
      <c r="FJ61">
        <v>1.86846</v>
      </c>
      <c r="FK61">
        <v>1.86423</v>
      </c>
      <c r="FL61">
        <v>1.87179</v>
      </c>
      <c r="FM61">
        <v>1.86264</v>
      </c>
      <c r="FN61">
        <v>1.86208</v>
      </c>
      <c r="FO61">
        <v>1.86857</v>
      </c>
      <c r="FP61">
        <v>1.85867</v>
      </c>
      <c r="FQ61">
        <v>1.86496</v>
      </c>
      <c r="FR61">
        <v>5</v>
      </c>
      <c r="FS61">
        <v>0</v>
      </c>
      <c r="FT61">
        <v>0</v>
      </c>
      <c r="FU61">
        <v>0</v>
      </c>
      <c r="FV61" t="s">
        <v>358</v>
      </c>
      <c r="FW61" t="s">
        <v>359</v>
      </c>
      <c r="FX61" t="s">
        <v>360</v>
      </c>
      <c r="FY61" t="s">
        <v>360</v>
      </c>
      <c r="FZ61" t="s">
        <v>360</v>
      </c>
      <c r="GA61" t="s">
        <v>360</v>
      </c>
      <c r="GB61">
        <v>0</v>
      </c>
      <c r="GC61">
        <v>100</v>
      </c>
      <c r="GD61">
        <v>100</v>
      </c>
      <c r="GE61">
        <v>0.775</v>
      </c>
      <c r="GF61">
        <v>0.5461</v>
      </c>
      <c r="GG61">
        <v>0.575688657157495</v>
      </c>
      <c r="GH61">
        <v>0.000627187234394091</v>
      </c>
      <c r="GI61">
        <v>-4.01537248521887e-07</v>
      </c>
      <c r="GJ61">
        <v>9.27123944784829e-11</v>
      </c>
      <c r="GK61">
        <v>0.546070000000004</v>
      </c>
      <c r="GL61">
        <v>0</v>
      </c>
      <c r="GM61">
        <v>0</v>
      </c>
      <c r="GN61">
        <v>0</v>
      </c>
      <c r="GO61">
        <v>1</v>
      </c>
      <c r="GP61">
        <v>1476</v>
      </c>
      <c r="GQ61">
        <v>2</v>
      </c>
      <c r="GR61">
        <v>27</v>
      </c>
      <c r="GS61">
        <v>25.3</v>
      </c>
      <c r="GT61">
        <v>25.1</v>
      </c>
      <c r="GU61">
        <v>1.06079</v>
      </c>
      <c r="GV61">
        <v>2.3999</v>
      </c>
      <c r="GW61">
        <v>1.44775</v>
      </c>
      <c r="GX61">
        <v>2.2998</v>
      </c>
      <c r="GY61">
        <v>1.44409</v>
      </c>
      <c r="GZ61">
        <v>2.4231</v>
      </c>
      <c r="HA61">
        <v>38.994</v>
      </c>
      <c r="HB61">
        <v>24.2451</v>
      </c>
      <c r="HC61">
        <v>18</v>
      </c>
      <c r="HD61">
        <v>416.939</v>
      </c>
      <c r="HE61">
        <v>459.892</v>
      </c>
      <c r="HF61">
        <v>40.9088</v>
      </c>
      <c r="HG61">
        <v>29.2464</v>
      </c>
      <c r="HH61">
        <v>29.9997</v>
      </c>
      <c r="HI61">
        <v>29.0311</v>
      </c>
      <c r="HJ61">
        <v>29.0247</v>
      </c>
      <c r="HK61">
        <v>21.2736</v>
      </c>
      <c r="HL61">
        <v>0</v>
      </c>
      <c r="HM61">
        <v>100</v>
      </c>
      <c r="HN61">
        <v>120.835</v>
      </c>
      <c r="HO61">
        <v>419.8</v>
      </c>
      <c r="HP61">
        <v>31.3654</v>
      </c>
      <c r="HQ61">
        <v>96.4736</v>
      </c>
      <c r="HR61">
        <v>99.7795</v>
      </c>
    </row>
    <row r="62" spans="1:226">
      <c r="A62">
        <v>46</v>
      </c>
      <c r="B62">
        <v>1678485637</v>
      </c>
      <c r="C62">
        <v>2071.5</v>
      </c>
      <c r="D62" t="s">
        <v>453</v>
      </c>
      <c r="E62" t="s">
        <v>454</v>
      </c>
      <c r="F62">
        <v>5</v>
      </c>
      <c r="G62" t="s">
        <v>411</v>
      </c>
      <c r="H62" t="s">
        <v>354</v>
      </c>
      <c r="I62">
        <v>1678485634.5</v>
      </c>
      <c r="J62">
        <f>(K62)/1000</f>
        <v>0</v>
      </c>
      <c r="K62">
        <f>IF(BF62, AN62, AH62)</f>
        <v>0</v>
      </c>
      <c r="L62">
        <f>IF(BF62, AI62, AG62)</f>
        <v>0</v>
      </c>
      <c r="M62">
        <f>BH62 - IF(AU62&gt;1, L62*BB62*100.0/(AW62*BV62), 0)</f>
        <v>0</v>
      </c>
      <c r="N62">
        <f>((T62-J62/2)*M62-L62)/(T62+J62/2)</f>
        <v>0</v>
      </c>
      <c r="O62">
        <f>N62*(BO62+BP62)/1000.0</f>
        <v>0</v>
      </c>
      <c r="P62">
        <f>(BH62 - IF(AU62&gt;1, L62*BB62*100.0/(AW62*BV62), 0))*(BO62+BP62)/1000.0</f>
        <v>0</v>
      </c>
      <c r="Q62">
        <f>2.0/((1/S62-1/R62)+SIGN(S62)*SQRT((1/S62-1/R62)*(1/S62-1/R62) + 4*BC62/((BC62+1)*(BC62+1))*(2*1/S62*1/R62-1/R62*1/R62)))</f>
        <v>0</v>
      </c>
      <c r="R62">
        <f>IF(LEFT(BD62,1)&lt;&gt;"0",IF(LEFT(BD62,1)="1",3.0,BE62),$D$5+$E$5*(BV62*BO62/($K$5*1000))+$F$5*(BV62*BO62/($K$5*1000))*MAX(MIN(BB62,$J$5),$I$5)*MAX(MIN(BB62,$J$5),$I$5)+$G$5*MAX(MIN(BB62,$J$5),$I$5)*(BV62*BO62/($K$5*1000))+$H$5*(BV62*BO62/($K$5*1000))*(BV62*BO62/($K$5*1000)))</f>
        <v>0</v>
      </c>
      <c r="S62">
        <f>J62*(1000-(1000*0.61365*exp(17.502*W62/(240.97+W62))/(BO62+BP62)+BJ62)/2)/(1000*0.61365*exp(17.502*W62/(240.97+W62))/(BO62+BP62)-BJ62)</f>
        <v>0</v>
      </c>
      <c r="T62">
        <f>1/((BC62+1)/(Q62/1.6)+1/(R62/1.37)) + BC62/((BC62+1)/(Q62/1.6) + BC62/(R62/1.37))</f>
        <v>0</v>
      </c>
      <c r="U62">
        <f>(AX62*BA62)</f>
        <v>0</v>
      </c>
      <c r="V62">
        <f>(BQ62+(U62+2*0.95*5.67E-8*(((BQ62+$B$7)+273)^4-(BQ62+273)^4)-44100*J62)/(1.84*29.3*R62+8*0.95*5.67E-8*(BQ62+273)^3))</f>
        <v>0</v>
      </c>
      <c r="W62">
        <f>($C$7*BR62+$D$7*BS62+$E$7*V62)</f>
        <v>0</v>
      </c>
      <c r="X62">
        <f>0.61365*exp(17.502*W62/(240.97+W62))</f>
        <v>0</v>
      </c>
      <c r="Y62">
        <f>(Z62/AA62*100)</f>
        <v>0</v>
      </c>
      <c r="Z62">
        <f>BJ62*(BO62+BP62)/1000</f>
        <v>0</v>
      </c>
      <c r="AA62">
        <f>0.61365*exp(17.502*BQ62/(240.97+BQ62))</f>
        <v>0</v>
      </c>
      <c r="AB62">
        <f>(X62-BJ62*(BO62+BP62)/1000)</f>
        <v>0</v>
      </c>
      <c r="AC62">
        <f>(-J62*44100)</f>
        <v>0</v>
      </c>
      <c r="AD62">
        <f>2*29.3*R62*0.92*(BQ62-W62)</f>
        <v>0</v>
      </c>
      <c r="AE62">
        <f>2*0.95*5.67E-8*(((BQ62+$B$7)+273)^4-(W62+273)^4)</f>
        <v>0</v>
      </c>
      <c r="AF62">
        <f>U62+AE62+AC62+AD62</f>
        <v>0</v>
      </c>
      <c r="AG62">
        <f>BN62*AU62*(BI62-BH62*(1000-AU62*BK62)/(1000-AU62*BJ62))/(100*BB62)</f>
        <v>0</v>
      </c>
      <c r="AH62">
        <f>1000*BN62*AU62*(BJ62-BK62)/(100*BB62*(1000-AU62*BJ62))</f>
        <v>0</v>
      </c>
      <c r="AI62">
        <f>(AJ62 - AK62 - BO62*1E3/(8.314*(BQ62+273.15)) * AM62/BN62 * AL62) * BN62/(100*BB62) * (1000 - BK62)/1000</f>
        <v>0</v>
      </c>
      <c r="AJ62">
        <v>432.866089460579</v>
      </c>
      <c r="AK62">
        <v>433.831036363636</v>
      </c>
      <c r="AL62">
        <v>-0.0322312722642065</v>
      </c>
      <c r="AM62">
        <v>67.164876325789</v>
      </c>
      <c r="AN62">
        <f>(AP62 - AO62 + BO62*1E3/(8.314*(BQ62+273.15)) * AR62/BN62 * AQ62) * BN62/(100*BB62) * 1000/(1000 - AP62)</f>
        <v>0</v>
      </c>
      <c r="AO62">
        <v>30.1779764498783</v>
      </c>
      <c r="AP62">
        <v>30.4472042424242</v>
      </c>
      <c r="AQ62">
        <v>0.0154491148199008</v>
      </c>
      <c r="AR62">
        <v>116.998684453558</v>
      </c>
      <c r="AS62">
        <v>10</v>
      </c>
      <c r="AT62">
        <v>2</v>
      </c>
      <c r="AU62">
        <f>IF(AS62*$H$13&gt;=AW62,1.0,(AW62/(AW62-AS62*$H$13)))</f>
        <v>0</v>
      </c>
      <c r="AV62">
        <f>(AU62-1)*100</f>
        <v>0</v>
      </c>
      <c r="AW62">
        <f>MAX(0,($B$13+$C$13*BV62)/(1+$D$13*BV62)*BO62/(BQ62+273)*$E$13)</f>
        <v>0</v>
      </c>
      <c r="AX62">
        <f>$B$11*BW62+$C$11*BX62+$F$11*CI62*(1-CL62)</f>
        <v>0</v>
      </c>
      <c r="AY62">
        <f>AX62*AZ62</f>
        <v>0</v>
      </c>
      <c r="AZ62">
        <f>($B$11*$D$9+$C$11*$D$9+$F$11*((CV62+CN62)/MAX(CV62+CN62+CW62, 0.1)*$I$9+CW62/MAX(CV62+CN62+CW62, 0.1)*$J$9))/($B$11+$C$11+$F$11)</f>
        <v>0</v>
      </c>
      <c r="BA62">
        <f>($B$11*$K$9+$C$11*$K$9+$F$11*((CV62+CN62)/MAX(CV62+CN62+CW62, 0.1)*$P$9+CW62/MAX(CV62+CN62+CW62, 0.1)*$Q$9))/($B$11+$C$11+$F$11)</f>
        <v>0</v>
      </c>
      <c r="BB62">
        <v>2.18</v>
      </c>
      <c r="BC62">
        <v>0.5</v>
      </c>
      <c r="BD62" t="s">
        <v>355</v>
      </c>
      <c r="BE62">
        <v>2</v>
      </c>
      <c r="BF62" t="b">
        <v>0</v>
      </c>
      <c r="BG62">
        <v>1678485634.5</v>
      </c>
      <c r="BH62">
        <v>420.684222222222</v>
      </c>
      <c r="BI62">
        <v>419.784444444444</v>
      </c>
      <c r="BJ62">
        <v>30.4166333333333</v>
      </c>
      <c r="BK62">
        <v>30.1786444444444</v>
      </c>
      <c r="BL62">
        <v>419.909</v>
      </c>
      <c r="BM62">
        <v>29.8705555555556</v>
      </c>
      <c r="BN62">
        <v>500.373777777778</v>
      </c>
      <c r="BO62">
        <v>89.9625444444444</v>
      </c>
      <c r="BP62">
        <v>0.0999508111111111</v>
      </c>
      <c r="BQ62">
        <v>32.0142666666667</v>
      </c>
      <c r="BR62">
        <v>31.4375555555556</v>
      </c>
      <c r="BS62">
        <v>999.9</v>
      </c>
      <c r="BT62">
        <v>0</v>
      </c>
      <c r="BU62">
        <v>0</v>
      </c>
      <c r="BV62">
        <v>10000.0577777778</v>
      </c>
      <c r="BW62">
        <v>0</v>
      </c>
      <c r="BX62">
        <v>0.222567</v>
      </c>
      <c r="BY62">
        <v>0.899793888888889</v>
      </c>
      <c r="BZ62">
        <v>433.881222222222</v>
      </c>
      <c r="CA62">
        <v>432.847111111111</v>
      </c>
      <c r="CB62">
        <v>0.237985777777778</v>
      </c>
      <c r="CC62">
        <v>419.784444444444</v>
      </c>
      <c r="CD62">
        <v>30.1786444444444</v>
      </c>
      <c r="CE62">
        <v>2.73635666666667</v>
      </c>
      <c r="CF62">
        <v>2.71494777777778</v>
      </c>
      <c r="CG62">
        <v>22.5051</v>
      </c>
      <c r="CH62">
        <v>22.3758777777778</v>
      </c>
      <c r="CI62">
        <v>0</v>
      </c>
      <c r="CJ62">
        <v>0</v>
      </c>
      <c r="CK62">
        <v>0</v>
      </c>
      <c r="CL62">
        <v>0</v>
      </c>
      <c r="CM62">
        <v>2.33333333333333</v>
      </c>
      <c r="CN62">
        <v>0</v>
      </c>
      <c r="CO62">
        <v>-17.8333333333333</v>
      </c>
      <c r="CP62">
        <v>-3.08888888888889</v>
      </c>
      <c r="CQ62">
        <v>37.125</v>
      </c>
      <c r="CR62">
        <v>42.062</v>
      </c>
      <c r="CS62">
        <v>39.687</v>
      </c>
      <c r="CT62">
        <v>40.937</v>
      </c>
      <c r="CU62">
        <v>38.25</v>
      </c>
      <c r="CV62">
        <v>0</v>
      </c>
      <c r="CW62">
        <v>0</v>
      </c>
      <c r="CX62">
        <v>0</v>
      </c>
      <c r="CY62">
        <v>1678485646.5</v>
      </c>
      <c r="CZ62">
        <v>0</v>
      </c>
      <c r="DA62">
        <v>1678484125.6</v>
      </c>
      <c r="DB62" t="s">
        <v>412</v>
      </c>
      <c r="DC62">
        <v>1678484112.1</v>
      </c>
      <c r="DD62">
        <v>1678484125.6</v>
      </c>
      <c r="DE62">
        <v>1</v>
      </c>
      <c r="DF62">
        <v>0.381</v>
      </c>
      <c r="DG62">
        <v>0.158</v>
      </c>
      <c r="DH62">
        <v>0.775</v>
      </c>
      <c r="DI62">
        <v>0.546</v>
      </c>
      <c r="DJ62">
        <v>420</v>
      </c>
      <c r="DK62">
        <v>30</v>
      </c>
      <c r="DL62">
        <v>0.42</v>
      </c>
      <c r="DM62">
        <v>0.08</v>
      </c>
      <c r="DN62">
        <v>0.873956325</v>
      </c>
      <c r="DO62">
        <v>0.142187470919322</v>
      </c>
      <c r="DP62">
        <v>0.0349148557439291</v>
      </c>
      <c r="DQ62">
        <v>0</v>
      </c>
      <c r="DR62">
        <v>0.0810845462</v>
      </c>
      <c r="DS62">
        <v>1.13244101313321</v>
      </c>
      <c r="DT62">
        <v>0.11165834028333</v>
      </c>
      <c r="DU62">
        <v>0</v>
      </c>
      <c r="DV62">
        <v>0</v>
      </c>
      <c r="DW62">
        <v>2</v>
      </c>
      <c r="DX62" t="s">
        <v>357</v>
      </c>
      <c r="DY62">
        <v>2.84473</v>
      </c>
      <c r="DZ62">
        <v>2.71009</v>
      </c>
      <c r="EA62">
        <v>0.0904939</v>
      </c>
      <c r="EB62">
        <v>0.0904225</v>
      </c>
      <c r="EC62">
        <v>0.119573</v>
      </c>
      <c r="ED62">
        <v>0.118891</v>
      </c>
      <c r="EE62">
        <v>25605</v>
      </c>
      <c r="EF62">
        <v>22214.6</v>
      </c>
      <c r="EG62">
        <v>25199.1</v>
      </c>
      <c r="EH62">
        <v>23791.2</v>
      </c>
      <c r="EI62">
        <v>37891.3</v>
      </c>
      <c r="EJ62">
        <v>34695.9</v>
      </c>
      <c r="EK62">
        <v>45597.5</v>
      </c>
      <c r="EL62">
        <v>42441.2</v>
      </c>
      <c r="EM62">
        <v>1.74585</v>
      </c>
      <c r="EN62">
        <v>1.83923</v>
      </c>
      <c r="EO62">
        <v>0.212375</v>
      </c>
      <c r="EP62">
        <v>0</v>
      </c>
      <c r="EQ62">
        <v>28.0543</v>
      </c>
      <c r="ER62">
        <v>999.9</v>
      </c>
      <c r="ES62">
        <v>53.956</v>
      </c>
      <c r="ET62">
        <v>32.921</v>
      </c>
      <c r="EU62">
        <v>30.167</v>
      </c>
      <c r="EV62">
        <v>53.6289</v>
      </c>
      <c r="EW62">
        <v>44.7236</v>
      </c>
      <c r="EX62">
        <v>1</v>
      </c>
      <c r="EY62">
        <v>0.142665</v>
      </c>
      <c r="EZ62">
        <v>-6.66667</v>
      </c>
      <c r="FA62">
        <v>20.1228</v>
      </c>
      <c r="FB62">
        <v>5.23601</v>
      </c>
      <c r="FC62">
        <v>11.992</v>
      </c>
      <c r="FD62">
        <v>4.9574</v>
      </c>
      <c r="FE62">
        <v>3.304</v>
      </c>
      <c r="FF62">
        <v>9999</v>
      </c>
      <c r="FG62">
        <v>9999</v>
      </c>
      <c r="FH62">
        <v>9999</v>
      </c>
      <c r="FI62">
        <v>999.9</v>
      </c>
      <c r="FJ62">
        <v>1.86847</v>
      </c>
      <c r="FK62">
        <v>1.86426</v>
      </c>
      <c r="FL62">
        <v>1.8718</v>
      </c>
      <c r="FM62">
        <v>1.86265</v>
      </c>
      <c r="FN62">
        <v>1.86206</v>
      </c>
      <c r="FO62">
        <v>1.86854</v>
      </c>
      <c r="FP62">
        <v>1.85867</v>
      </c>
      <c r="FQ62">
        <v>1.86498</v>
      </c>
      <c r="FR62">
        <v>5</v>
      </c>
      <c r="FS62">
        <v>0</v>
      </c>
      <c r="FT62">
        <v>0</v>
      </c>
      <c r="FU62">
        <v>0</v>
      </c>
      <c r="FV62" t="s">
        <v>358</v>
      </c>
      <c r="FW62" t="s">
        <v>359</v>
      </c>
      <c r="FX62" t="s">
        <v>360</v>
      </c>
      <c r="FY62" t="s">
        <v>360</v>
      </c>
      <c r="FZ62" t="s">
        <v>360</v>
      </c>
      <c r="GA62" t="s">
        <v>360</v>
      </c>
      <c r="GB62">
        <v>0</v>
      </c>
      <c r="GC62">
        <v>100</v>
      </c>
      <c r="GD62">
        <v>100</v>
      </c>
      <c r="GE62">
        <v>0.775</v>
      </c>
      <c r="GF62">
        <v>0.5461</v>
      </c>
      <c r="GG62">
        <v>0.575688657157495</v>
      </c>
      <c r="GH62">
        <v>0.000627187234394091</v>
      </c>
      <c r="GI62">
        <v>-4.01537248521887e-07</v>
      </c>
      <c r="GJ62">
        <v>9.27123944784829e-11</v>
      </c>
      <c r="GK62">
        <v>0.546070000000004</v>
      </c>
      <c r="GL62">
        <v>0</v>
      </c>
      <c r="GM62">
        <v>0</v>
      </c>
      <c r="GN62">
        <v>0</v>
      </c>
      <c r="GO62">
        <v>1</v>
      </c>
      <c r="GP62">
        <v>1476</v>
      </c>
      <c r="GQ62">
        <v>2</v>
      </c>
      <c r="GR62">
        <v>27</v>
      </c>
      <c r="GS62">
        <v>25.4</v>
      </c>
      <c r="GT62">
        <v>25.2</v>
      </c>
      <c r="GU62">
        <v>1.05957</v>
      </c>
      <c r="GV62">
        <v>2.40356</v>
      </c>
      <c r="GW62">
        <v>1.44775</v>
      </c>
      <c r="GX62">
        <v>2.2998</v>
      </c>
      <c r="GY62">
        <v>1.44409</v>
      </c>
      <c r="GZ62">
        <v>2.35107</v>
      </c>
      <c r="HA62">
        <v>38.994</v>
      </c>
      <c r="HB62">
        <v>24.2539</v>
      </c>
      <c r="HC62">
        <v>18</v>
      </c>
      <c r="HD62">
        <v>417.203</v>
      </c>
      <c r="HE62">
        <v>459.899</v>
      </c>
      <c r="HF62">
        <v>41.1134</v>
      </c>
      <c r="HG62">
        <v>29.2401</v>
      </c>
      <c r="HH62">
        <v>29.9996</v>
      </c>
      <c r="HI62">
        <v>29.0286</v>
      </c>
      <c r="HJ62">
        <v>29.0216</v>
      </c>
      <c r="HK62">
        <v>21.2758</v>
      </c>
      <c r="HL62">
        <v>0</v>
      </c>
      <c r="HM62">
        <v>100</v>
      </c>
      <c r="HN62">
        <v>123.344</v>
      </c>
      <c r="HO62">
        <v>419.8</v>
      </c>
      <c r="HP62">
        <v>31.3654</v>
      </c>
      <c r="HQ62">
        <v>96.4733</v>
      </c>
      <c r="HR62">
        <v>99.781</v>
      </c>
    </row>
    <row r="63" spans="1:226">
      <c r="A63">
        <v>47</v>
      </c>
      <c r="B63">
        <v>1678485642</v>
      </c>
      <c r="C63">
        <v>2076.5</v>
      </c>
      <c r="D63" t="s">
        <v>455</v>
      </c>
      <c r="E63" t="s">
        <v>456</v>
      </c>
      <c r="F63">
        <v>5</v>
      </c>
      <c r="G63" t="s">
        <v>411</v>
      </c>
      <c r="H63" t="s">
        <v>354</v>
      </c>
      <c r="I63">
        <v>1678485639.2</v>
      </c>
      <c r="J63">
        <f>(K63)/1000</f>
        <v>0</v>
      </c>
      <c r="K63">
        <f>IF(BF63, AN63, AH63)</f>
        <v>0</v>
      </c>
      <c r="L63">
        <f>IF(BF63, AI63, AG63)</f>
        <v>0</v>
      </c>
      <c r="M63">
        <f>BH63 - IF(AU63&gt;1, L63*BB63*100.0/(AW63*BV63), 0)</f>
        <v>0</v>
      </c>
      <c r="N63">
        <f>((T63-J63/2)*M63-L63)/(T63+J63/2)</f>
        <v>0</v>
      </c>
      <c r="O63">
        <f>N63*(BO63+BP63)/1000.0</f>
        <v>0</v>
      </c>
      <c r="P63">
        <f>(BH63 - IF(AU63&gt;1, L63*BB63*100.0/(AW63*BV63), 0))*(BO63+BP63)/1000.0</f>
        <v>0</v>
      </c>
      <c r="Q63">
        <f>2.0/((1/S63-1/R63)+SIGN(S63)*SQRT((1/S63-1/R63)*(1/S63-1/R63) + 4*BC63/((BC63+1)*(BC63+1))*(2*1/S63*1/R63-1/R63*1/R63)))</f>
        <v>0</v>
      </c>
      <c r="R63">
        <f>IF(LEFT(BD63,1)&lt;&gt;"0",IF(LEFT(BD63,1)="1",3.0,BE63),$D$5+$E$5*(BV63*BO63/($K$5*1000))+$F$5*(BV63*BO63/($K$5*1000))*MAX(MIN(BB63,$J$5),$I$5)*MAX(MIN(BB63,$J$5),$I$5)+$G$5*MAX(MIN(BB63,$J$5),$I$5)*(BV63*BO63/($K$5*1000))+$H$5*(BV63*BO63/($K$5*1000))*(BV63*BO63/($K$5*1000)))</f>
        <v>0</v>
      </c>
      <c r="S63">
        <f>J63*(1000-(1000*0.61365*exp(17.502*W63/(240.97+W63))/(BO63+BP63)+BJ63)/2)/(1000*0.61365*exp(17.502*W63/(240.97+W63))/(BO63+BP63)-BJ63)</f>
        <v>0</v>
      </c>
      <c r="T63">
        <f>1/((BC63+1)/(Q63/1.6)+1/(R63/1.37)) + BC63/((BC63+1)/(Q63/1.6) + BC63/(R63/1.37))</f>
        <v>0</v>
      </c>
      <c r="U63">
        <f>(AX63*BA63)</f>
        <v>0</v>
      </c>
      <c r="V63">
        <f>(BQ63+(U63+2*0.95*5.67E-8*(((BQ63+$B$7)+273)^4-(BQ63+273)^4)-44100*J63)/(1.84*29.3*R63+8*0.95*5.67E-8*(BQ63+273)^3))</f>
        <v>0</v>
      </c>
      <c r="W63">
        <f>($C$7*BR63+$D$7*BS63+$E$7*V63)</f>
        <v>0</v>
      </c>
      <c r="X63">
        <f>0.61365*exp(17.502*W63/(240.97+W63))</f>
        <v>0</v>
      </c>
      <c r="Y63">
        <f>(Z63/AA63*100)</f>
        <v>0</v>
      </c>
      <c r="Z63">
        <f>BJ63*(BO63+BP63)/1000</f>
        <v>0</v>
      </c>
      <c r="AA63">
        <f>0.61365*exp(17.502*BQ63/(240.97+BQ63))</f>
        <v>0</v>
      </c>
      <c r="AB63">
        <f>(X63-BJ63*(BO63+BP63)/1000)</f>
        <v>0</v>
      </c>
      <c r="AC63">
        <f>(-J63*44100)</f>
        <v>0</v>
      </c>
      <c r="AD63">
        <f>2*29.3*R63*0.92*(BQ63-W63)</f>
        <v>0</v>
      </c>
      <c r="AE63">
        <f>2*0.95*5.67E-8*(((BQ63+$B$7)+273)^4-(W63+273)^4)</f>
        <v>0</v>
      </c>
      <c r="AF63">
        <f>U63+AE63+AC63+AD63</f>
        <v>0</v>
      </c>
      <c r="AG63">
        <f>BN63*AU63*(BI63-BH63*(1000-AU63*BK63)/(1000-AU63*BJ63))/(100*BB63)</f>
        <v>0</v>
      </c>
      <c r="AH63">
        <f>1000*BN63*AU63*(BJ63-BK63)/(100*BB63*(1000-AU63*BJ63))</f>
        <v>0</v>
      </c>
      <c r="AI63">
        <f>(AJ63 - AK63 - BO63*1E3/(8.314*(BQ63+273.15)) * AM63/BN63 * AL63) * BN63/(100*BB63) * (1000 - BK63)/1000</f>
        <v>0</v>
      </c>
      <c r="AJ63">
        <v>432.83481180342</v>
      </c>
      <c r="AK63">
        <v>433.90996969697</v>
      </c>
      <c r="AL63">
        <v>0.00417600583199716</v>
      </c>
      <c r="AM63">
        <v>67.164876325789</v>
      </c>
      <c r="AN63">
        <f>(AP63 - AO63 + BO63*1E3/(8.314*(BQ63+273.15)) * AR63/BN63 * AQ63) * BN63/(100*BB63) * 1000/(1000 - AP63)</f>
        <v>0</v>
      </c>
      <c r="AO63">
        <v>30.1863857854894</v>
      </c>
      <c r="AP63">
        <v>30.5074642424242</v>
      </c>
      <c r="AQ63">
        <v>0.012179209798909</v>
      </c>
      <c r="AR63">
        <v>116.998684453558</v>
      </c>
      <c r="AS63">
        <v>10</v>
      </c>
      <c r="AT63">
        <v>2</v>
      </c>
      <c r="AU63">
        <f>IF(AS63*$H$13&gt;=AW63,1.0,(AW63/(AW63-AS63*$H$13)))</f>
        <v>0</v>
      </c>
      <c r="AV63">
        <f>(AU63-1)*100</f>
        <v>0</v>
      </c>
      <c r="AW63">
        <f>MAX(0,($B$13+$C$13*BV63)/(1+$D$13*BV63)*BO63/(BQ63+273)*$E$13)</f>
        <v>0</v>
      </c>
      <c r="AX63">
        <f>$B$11*BW63+$C$11*BX63+$F$11*CI63*(1-CL63)</f>
        <v>0</v>
      </c>
      <c r="AY63">
        <f>AX63*AZ63</f>
        <v>0</v>
      </c>
      <c r="AZ63">
        <f>($B$11*$D$9+$C$11*$D$9+$F$11*((CV63+CN63)/MAX(CV63+CN63+CW63, 0.1)*$I$9+CW63/MAX(CV63+CN63+CW63, 0.1)*$J$9))/($B$11+$C$11+$F$11)</f>
        <v>0</v>
      </c>
      <c r="BA63">
        <f>($B$11*$K$9+$C$11*$K$9+$F$11*((CV63+CN63)/MAX(CV63+CN63+CW63, 0.1)*$P$9+CW63/MAX(CV63+CN63+CW63, 0.1)*$Q$9))/($B$11+$C$11+$F$11)</f>
        <v>0</v>
      </c>
      <c r="BB63">
        <v>2.18</v>
      </c>
      <c r="BC63">
        <v>0.5</v>
      </c>
      <c r="BD63" t="s">
        <v>355</v>
      </c>
      <c r="BE63">
        <v>2</v>
      </c>
      <c r="BF63" t="b">
        <v>0</v>
      </c>
      <c r="BG63">
        <v>1678485639.2</v>
      </c>
      <c r="BH63">
        <v>420.6783</v>
      </c>
      <c r="BI63">
        <v>419.7727</v>
      </c>
      <c r="BJ63">
        <v>30.48098</v>
      </c>
      <c r="BK63">
        <v>30.18623</v>
      </c>
      <c r="BL63">
        <v>419.9033</v>
      </c>
      <c r="BM63">
        <v>29.93491</v>
      </c>
      <c r="BN63">
        <v>500.3702</v>
      </c>
      <c r="BO63">
        <v>89.96058</v>
      </c>
      <c r="BP63">
        <v>0.09988519</v>
      </c>
      <c r="BQ63">
        <v>32.19171</v>
      </c>
      <c r="BR63">
        <v>31.57148</v>
      </c>
      <c r="BS63">
        <v>999.9</v>
      </c>
      <c r="BT63">
        <v>0</v>
      </c>
      <c r="BU63">
        <v>0</v>
      </c>
      <c r="BV63">
        <v>10005.933</v>
      </c>
      <c r="BW63">
        <v>0</v>
      </c>
      <c r="BX63">
        <v>0.222567</v>
      </c>
      <c r="BY63">
        <v>0.9058685</v>
      </c>
      <c r="BZ63">
        <v>433.9042</v>
      </c>
      <c r="CA63">
        <v>432.8384</v>
      </c>
      <c r="CB63">
        <v>0.2947398</v>
      </c>
      <c r="CC63">
        <v>419.7727</v>
      </c>
      <c r="CD63">
        <v>30.18623</v>
      </c>
      <c r="CE63">
        <v>2.742088</v>
      </c>
      <c r="CF63">
        <v>2.715573</v>
      </c>
      <c r="CG63">
        <v>22.53954</v>
      </c>
      <c r="CH63">
        <v>22.37965</v>
      </c>
      <c r="CI63">
        <v>0</v>
      </c>
      <c r="CJ63">
        <v>0</v>
      </c>
      <c r="CK63">
        <v>0</v>
      </c>
      <c r="CL63">
        <v>0</v>
      </c>
      <c r="CM63">
        <v>-0.44</v>
      </c>
      <c r="CN63">
        <v>0</v>
      </c>
      <c r="CO63">
        <v>-15.49</v>
      </c>
      <c r="CP63">
        <v>-2.86</v>
      </c>
      <c r="CQ63">
        <v>37.0998</v>
      </c>
      <c r="CR63">
        <v>42.062</v>
      </c>
      <c r="CS63">
        <v>39.687</v>
      </c>
      <c r="CT63">
        <v>40.937</v>
      </c>
      <c r="CU63">
        <v>38.2374</v>
      </c>
      <c r="CV63">
        <v>0</v>
      </c>
      <c r="CW63">
        <v>0</v>
      </c>
      <c r="CX63">
        <v>0</v>
      </c>
      <c r="CY63">
        <v>1678485651.3</v>
      </c>
      <c r="CZ63">
        <v>0</v>
      </c>
      <c r="DA63">
        <v>1678484125.6</v>
      </c>
      <c r="DB63" t="s">
        <v>412</v>
      </c>
      <c r="DC63">
        <v>1678484112.1</v>
      </c>
      <c r="DD63">
        <v>1678484125.6</v>
      </c>
      <c r="DE63">
        <v>1</v>
      </c>
      <c r="DF63">
        <v>0.381</v>
      </c>
      <c r="DG63">
        <v>0.158</v>
      </c>
      <c r="DH63">
        <v>0.775</v>
      </c>
      <c r="DI63">
        <v>0.546</v>
      </c>
      <c r="DJ63">
        <v>420</v>
      </c>
      <c r="DK63">
        <v>30</v>
      </c>
      <c r="DL63">
        <v>0.42</v>
      </c>
      <c r="DM63">
        <v>0.08</v>
      </c>
      <c r="DN63">
        <v>0.881937425</v>
      </c>
      <c r="DO63">
        <v>0.25135194371482</v>
      </c>
      <c r="DP63">
        <v>0.0364324425024507</v>
      </c>
      <c r="DQ63">
        <v>0</v>
      </c>
      <c r="DR63">
        <v>0.1682707047</v>
      </c>
      <c r="DS63">
        <v>1.01421478896811</v>
      </c>
      <c r="DT63">
        <v>0.0984690131615483</v>
      </c>
      <c r="DU63">
        <v>0</v>
      </c>
      <c r="DV63">
        <v>0</v>
      </c>
      <c r="DW63">
        <v>2</v>
      </c>
      <c r="DX63" t="s">
        <v>357</v>
      </c>
      <c r="DY63">
        <v>2.84528</v>
      </c>
      <c r="DZ63">
        <v>2.71028</v>
      </c>
      <c r="EA63">
        <v>0.090496</v>
      </c>
      <c r="EB63">
        <v>0.0904303</v>
      </c>
      <c r="EC63">
        <v>0.119734</v>
      </c>
      <c r="ED63">
        <v>0.118909</v>
      </c>
      <c r="EE63">
        <v>25605.3</v>
      </c>
      <c r="EF63">
        <v>22213.9</v>
      </c>
      <c r="EG63">
        <v>25199.4</v>
      </c>
      <c r="EH63">
        <v>23790.7</v>
      </c>
      <c r="EI63">
        <v>37884.5</v>
      </c>
      <c r="EJ63">
        <v>34694.5</v>
      </c>
      <c r="EK63">
        <v>45597.8</v>
      </c>
      <c r="EL63">
        <v>42440.4</v>
      </c>
      <c r="EM63">
        <v>1.74597</v>
      </c>
      <c r="EN63">
        <v>1.83928</v>
      </c>
      <c r="EO63">
        <v>0.216175</v>
      </c>
      <c r="EP63">
        <v>0</v>
      </c>
      <c r="EQ63">
        <v>28.1465</v>
      </c>
      <c r="ER63">
        <v>999.9</v>
      </c>
      <c r="ES63">
        <v>53.956</v>
      </c>
      <c r="ET63">
        <v>32.921</v>
      </c>
      <c r="EU63">
        <v>30.1677</v>
      </c>
      <c r="EV63">
        <v>54.0289</v>
      </c>
      <c r="EW63">
        <v>43.3253</v>
      </c>
      <c r="EX63">
        <v>1</v>
      </c>
      <c r="EY63">
        <v>0.142421</v>
      </c>
      <c r="EZ63">
        <v>-6.66667</v>
      </c>
      <c r="FA63">
        <v>20.123</v>
      </c>
      <c r="FB63">
        <v>5.23571</v>
      </c>
      <c r="FC63">
        <v>11.992</v>
      </c>
      <c r="FD63">
        <v>4.9574</v>
      </c>
      <c r="FE63">
        <v>3.30395</v>
      </c>
      <c r="FF63">
        <v>9999</v>
      </c>
      <c r="FG63">
        <v>9999</v>
      </c>
      <c r="FH63">
        <v>9999</v>
      </c>
      <c r="FI63">
        <v>999.9</v>
      </c>
      <c r="FJ63">
        <v>1.86846</v>
      </c>
      <c r="FK63">
        <v>1.86423</v>
      </c>
      <c r="FL63">
        <v>1.87179</v>
      </c>
      <c r="FM63">
        <v>1.86265</v>
      </c>
      <c r="FN63">
        <v>1.86209</v>
      </c>
      <c r="FO63">
        <v>1.86853</v>
      </c>
      <c r="FP63">
        <v>1.85867</v>
      </c>
      <c r="FQ63">
        <v>1.86497</v>
      </c>
      <c r="FR63">
        <v>5</v>
      </c>
      <c r="FS63">
        <v>0</v>
      </c>
      <c r="FT63">
        <v>0</v>
      </c>
      <c r="FU63">
        <v>0</v>
      </c>
      <c r="FV63" t="s">
        <v>358</v>
      </c>
      <c r="FW63" t="s">
        <v>359</v>
      </c>
      <c r="FX63" t="s">
        <v>360</v>
      </c>
      <c r="FY63" t="s">
        <v>360</v>
      </c>
      <c r="FZ63" t="s">
        <v>360</v>
      </c>
      <c r="GA63" t="s">
        <v>360</v>
      </c>
      <c r="GB63">
        <v>0</v>
      </c>
      <c r="GC63">
        <v>100</v>
      </c>
      <c r="GD63">
        <v>100</v>
      </c>
      <c r="GE63">
        <v>0.775</v>
      </c>
      <c r="GF63">
        <v>0.5461</v>
      </c>
      <c r="GG63">
        <v>0.575688657157495</v>
      </c>
      <c r="GH63">
        <v>0.000627187234394091</v>
      </c>
      <c r="GI63">
        <v>-4.01537248521887e-07</v>
      </c>
      <c r="GJ63">
        <v>9.27123944784829e-11</v>
      </c>
      <c r="GK63">
        <v>0.546070000000004</v>
      </c>
      <c r="GL63">
        <v>0</v>
      </c>
      <c r="GM63">
        <v>0</v>
      </c>
      <c r="GN63">
        <v>0</v>
      </c>
      <c r="GO63">
        <v>1</v>
      </c>
      <c r="GP63">
        <v>1476</v>
      </c>
      <c r="GQ63">
        <v>2</v>
      </c>
      <c r="GR63">
        <v>27</v>
      </c>
      <c r="GS63">
        <v>25.5</v>
      </c>
      <c r="GT63">
        <v>25.3</v>
      </c>
      <c r="GU63">
        <v>1.06079</v>
      </c>
      <c r="GV63">
        <v>2.3999</v>
      </c>
      <c r="GW63">
        <v>1.44897</v>
      </c>
      <c r="GX63">
        <v>2.2998</v>
      </c>
      <c r="GY63">
        <v>1.44409</v>
      </c>
      <c r="GZ63">
        <v>2.38525</v>
      </c>
      <c r="HA63">
        <v>38.994</v>
      </c>
      <c r="HB63">
        <v>24.2539</v>
      </c>
      <c r="HC63">
        <v>18</v>
      </c>
      <c r="HD63">
        <v>417.257</v>
      </c>
      <c r="HE63">
        <v>459.906</v>
      </c>
      <c r="HF63">
        <v>41.311</v>
      </c>
      <c r="HG63">
        <v>29.2351</v>
      </c>
      <c r="HH63">
        <v>29.9998</v>
      </c>
      <c r="HI63">
        <v>29.0261</v>
      </c>
      <c r="HJ63">
        <v>29.0185</v>
      </c>
      <c r="HK63">
        <v>21.2762</v>
      </c>
      <c r="HL63">
        <v>0</v>
      </c>
      <c r="HM63">
        <v>100</v>
      </c>
      <c r="HN63">
        <v>125.753</v>
      </c>
      <c r="HO63">
        <v>419.8</v>
      </c>
      <c r="HP63">
        <v>31.3654</v>
      </c>
      <c r="HQ63">
        <v>96.4742</v>
      </c>
      <c r="HR63">
        <v>99.7789</v>
      </c>
    </row>
    <row r="64" spans="1:226">
      <c r="A64">
        <v>48</v>
      </c>
      <c r="B64">
        <v>1678485647</v>
      </c>
      <c r="C64">
        <v>2081.5</v>
      </c>
      <c r="D64" t="s">
        <v>457</v>
      </c>
      <c r="E64" t="s">
        <v>458</v>
      </c>
      <c r="F64">
        <v>5</v>
      </c>
      <c r="G64" t="s">
        <v>411</v>
      </c>
      <c r="H64" t="s">
        <v>354</v>
      </c>
      <c r="I64">
        <v>1678485644.5</v>
      </c>
      <c r="J64">
        <f>(K64)/1000</f>
        <v>0</v>
      </c>
      <c r="K64">
        <f>IF(BF64, AN64, AH64)</f>
        <v>0</v>
      </c>
      <c r="L64">
        <f>IF(BF64, AI64, AG64)</f>
        <v>0</v>
      </c>
      <c r="M64">
        <f>BH64 - IF(AU64&gt;1, L64*BB64*100.0/(AW64*BV64), 0)</f>
        <v>0</v>
      </c>
      <c r="N64">
        <f>((T64-J64/2)*M64-L64)/(T64+J64/2)</f>
        <v>0</v>
      </c>
      <c r="O64">
        <f>N64*(BO64+BP64)/1000.0</f>
        <v>0</v>
      </c>
      <c r="P64">
        <f>(BH64 - IF(AU64&gt;1, L64*BB64*100.0/(AW64*BV64), 0))*(BO64+BP64)/1000.0</f>
        <v>0</v>
      </c>
      <c r="Q64">
        <f>2.0/((1/S64-1/R64)+SIGN(S64)*SQRT((1/S64-1/R64)*(1/S64-1/R64) + 4*BC64/((BC64+1)*(BC64+1))*(2*1/S64*1/R64-1/R64*1/R64)))</f>
        <v>0</v>
      </c>
      <c r="R64">
        <f>IF(LEFT(BD64,1)&lt;&gt;"0",IF(LEFT(BD64,1)="1",3.0,BE64),$D$5+$E$5*(BV64*BO64/($K$5*1000))+$F$5*(BV64*BO64/($K$5*1000))*MAX(MIN(BB64,$J$5),$I$5)*MAX(MIN(BB64,$J$5),$I$5)+$G$5*MAX(MIN(BB64,$J$5),$I$5)*(BV64*BO64/($K$5*1000))+$H$5*(BV64*BO64/($K$5*1000))*(BV64*BO64/($K$5*1000)))</f>
        <v>0</v>
      </c>
      <c r="S64">
        <f>J64*(1000-(1000*0.61365*exp(17.502*W64/(240.97+W64))/(BO64+BP64)+BJ64)/2)/(1000*0.61365*exp(17.502*W64/(240.97+W64))/(BO64+BP64)-BJ64)</f>
        <v>0</v>
      </c>
      <c r="T64">
        <f>1/((BC64+1)/(Q64/1.6)+1/(R64/1.37)) + BC64/((BC64+1)/(Q64/1.6) + BC64/(R64/1.37))</f>
        <v>0</v>
      </c>
      <c r="U64">
        <f>(AX64*BA64)</f>
        <v>0</v>
      </c>
      <c r="V64">
        <f>(BQ64+(U64+2*0.95*5.67E-8*(((BQ64+$B$7)+273)^4-(BQ64+273)^4)-44100*J64)/(1.84*29.3*R64+8*0.95*5.67E-8*(BQ64+273)^3))</f>
        <v>0</v>
      </c>
      <c r="W64">
        <f>($C$7*BR64+$D$7*BS64+$E$7*V64)</f>
        <v>0</v>
      </c>
      <c r="X64">
        <f>0.61365*exp(17.502*W64/(240.97+W64))</f>
        <v>0</v>
      </c>
      <c r="Y64">
        <f>(Z64/AA64*100)</f>
        <v>0</v>
      </c>
      <c r="Z64">
        <f>BJ64*(BO64+BP64)/1000</f>
        <v>0</v>
      </c>
      <c r="AA64">
        <f>0.61365*exp(17.502*BQ64/(240.97+BQ64))</f>
        <v>0</v>
      </c>
      <c r="AB64">
        <f>(X64-BJ64*(BO64+BP64)/1000)</f>
        <v>0</v>
      </c>
      <c r="AC64">
        <f>(-J64*44100)</f>
        <v>0</v>
      </c>
      <c r="AD64">
        <f>2*29.3*R64*0.92*(BQ64-W64)</f>
        <v>0</v>
      </c>
      <c r="AE64">
        <f>2*0.95*5.67E-8*(((BQ64+$B$7)+273)^4-(W64+273)^4)</f>
        <v>0</v>
      </c>
      <c r="AF64">
        <f>U64+AE64+AC64+AD64</f>
        <v>0</v>
      </c>
      <c r="AG64">
        <f>BN64*AU64*(BI64-BH64*(1000-AU64*BK64)/(1000-AU64*BJ64))/(100*BB64)</f>
        <v>0</v>
      </c>
      <c r="AH64">
        <f>1000*BN64*AU64*(BJ64-BK64)/(100*BB64*(1000-AU64*BJ64))</f>
        <v>0</v>
      </c>
      <c r="AI64">
        <f>(AJ64 - AK64 - BO64*1E3/(8.314*(BQ64+273.15)) * AM64/BN64 * AL64) * BN64/(100*BB64) * (1000 - BK64)/1000</f>
        <v>0</v>
      </c>
      <c r="AJ64">
        <v>432.890877713978</v>
      </c>
      <c r="AK64">
        <v>433.888951515152</v>
      </c>
      <c r="AL64">
        <v>-0.000813250316196023</v>
      </c>
      <c r="AM64">
        <v>67.164876325789</v>
      </c>
      <c r="AN64">
        <f>(AP64 - AO64 + BO64*1E3/(8.314*(BQ64+273.15)) * AR64/BN64 * AQ64) * BN64/(100*BB64) * 1000/(1000 - AP64)</f>
        <v>0</v>
      </c>
      <c r="AO64">
        <v>30.1929544222857</v>
      </c>
      <c r="AP64">
        <v>30.5568896969697</v>
      </c>
      <c r="AQ64">
        <v>0.0111294591445526</v>
      </c>
      <c r="AR64">
        <v>116.998684453558</v>
      </c>
      <c r="AS64">
        <v>9</v>
      </c>
      <c r="AT64">
        <v>2</v>
      </c>
      <c r="AU64">
        <f>IF(AS64*$H$13&gt;=AW64,1.0,(AW64/(AW64-AS64*$H$13)))</f>
        <v>0</v>
      </c>
      <c r="AV64">
        <f>(AU64-1)*100</f>
        <v>0</v>
      </c>
      <c r="AW64">
        <f>MAX(0,($B$13+$C$13*BV64)/(1+$D$13*BV64)*BO64/(BQ64+273)*$E$13)</f>
        <v>0</v>
      </c>
      <c r="AX64">
        <f>$B$11*BW64+$C$11*BX64+$F$11*CI64*(1-CL64)</f>
        <v>0</v>
      </c>
      <c r="AY64">
        <f>AX64*AZ64</f>
        <v>0</v>
      </c>
      <c r="AZ64">
        <f>($B$11*$D$9+$C$11*$D$9+$F$11*((CV64+CN64)/MAX(CV64+CN64+CW64, 0.1)*$I$9+CW64/MAX(CV64+CN64+CW64, 0.1)*$J$9))/($B$11+$C$11+$F$11)</f>
        <v>0</v>
      </c>
      <c r="BA64">
        <f>($B$11*$K$9+$C$11*$K$9+$F$11*((CV64+CN64)/MAX(CV64+CN64+CW64, 0.1)*$P$9+CW64/MAX(CV64+CN64+CW64, 0.1)*$Q$9))/($B$11+$C$11+$F$11)</f>
        <v>0</v>
      </c>
      <c r="BB64">
        <v>2.18</v>
      </c>
      <c r="BC64">
        <v>0.5</v>
      </c>
      <c r="BD64" t="s">
        <v>355</v>
      </c>
      <c r="BE64">
        <v>2</v>
      </c>
      <c r="BF64" t="b">
        <v>0</v>
      </c>
      <c r="BG64">
        <v>1678485644.5</v>
      </c>
      <c r="BH64">
        <v>420.634888888889</v>
      </c>
      <c r="BI64">
        <v>419.806222222222</v>
      </c>
      <c r="BJ64">
        <v>30.5382888888889</v>
      </c>
      <c r="BK64">
        <v>30.1929888888889</v>
      </c>
      <c r="BL64">
        <v>419.859777777778</v>
      </c>
      <c r="BM64">
        <v>29.9922111111111</v>
      </c>
      <c r="BN64">
        <v>500.384888888889</v>
      </c>
      <c r="BO64">
        <v>89.9600222222222</v>
      </c>
      <c r="BP64">
        <v>0.0999159111111111</v>
      </c>
      <c r="BQ64">
        <v>32.3871555555556</v>
      </c>
      <c r="BR64">
        <v>31.7656222222222</v>
      </c>
      <c r="BS64">
        <v>999.9</v>
      </c>
      <c r="BT64">
        <v>0</v>
      </c>
      <c r="BU64">
        <v>0</v>
      </c>
      <c r="BV64">
        <v>10017.0777777778</v>
      </c>
      <c r="BW64">
        <v>0</v>
      </c>
      <c r="BX64">
        <v>0.231686444444444</v>
      </c>
      <c r="BY64">
        <v>0.828708111111111</v>
      </c>
      <c r="BZ64">
        <v>433.884777777778</v>
      </c>
      <c r="CA64">
        <v>432.876</v>
      </c>
      <c r="CB64">
        <v>0.345304555555556</v>
      </c>
      <c r="CC64">
        <v>419.806222222222</v>
      </c>
      <c r="CD64">
        <v>30.1929888888889</v>
      </c>
      <c r="CE64">
        <v>2.74722444444444</v>
      </c>
      <c r="CF64">
        <v>2.71616111111111</v>
      </c>
      <c r="CG64">
        <v>22.5703444444444</v>
      </c>
      <c r="CH64">
        <v>22.3832222222222</v>
      </c>
      <c r="CI64">
        <v>0</v>
      </c>
      <c r="CJ64">
        <v>0</v>
      </c>
      <c r="CK64">
        <v>0</v>
      </c>
      <c r="CL64">
        <v>0</v>
      </c>
      <c r="CM64">
        <v>1.38888888888889</v>
      </c>
      <c r="CN64">
        <v>0</v>
      </c>
      <c r="CO64">
        <v>-16.6444444444444</v>
      </c>
      <c r="CP64">
        <v>-3.37777777777778</v>
      </c>
      <c r="CQ64">
        <v>37.076</v>
      </c>
      <c r="CR64">
        <v>42.062</v>
      </c>
      <c r="CS64">
        <v>39.6732222222222</v>
      </c>
      <c r="CT64">
        <v>40.937</v>
      </c>
      <c r="CU64">
        <v>38.2637777777778</v>
      </c>
      <c r="CV64">
        <v>0</v>
      </c>
      <c r="CW64">
        <v>0</v>
      </c>
      <c r="CX64">
        <v>0</v>
      </c>
      <c r="CY64">
        <v>1678485656.1</v>
      </c>
      <c r="CZ64">
        <v>0</v>
      </c>
      <c r="DA64">
        <v>1678484125.6</v>
      </c>
      <c r="DB64" t="s">
        <v>412</v>
      </c>
      <c r="DC64">
        <v>1678484112.1</v>
      </c>
      <c r="DD64">
        <v>1678484125.6</v>
      </c>
      <c r="DE64">
        <v>1</v>
      </c>
      <c r="DF64">
        <v>0.381</v>
      </c>
      <c r="DG64">
        <v>0.158</v>
      </c>
      <c r="DH64">
        <v>0.775</v>
      </c>
      <c r="DI64">
        <v>0.546</v>
      </c>
      <c r="DJ64">
        <v>420</v>
      </c>
      <c r="DK64">
        <v>30</v>
      </c>
      <c r="DL64">
        <v>0.42</v>
      </c>
      <c r="DM64">
        <v>0.08</v>
      </c>
      <c r="DN64">
        <v>0.88021165</v>
      </c>
      <c r="DO64">
        <v>-0.129888135084429</v>
      </c>
      <c r="DP64">
        <v>0.0397754334624715</v>
      </c>
      <c r="DQ64">
        <v>0</v>
      </c>
      <c r="DR64">
        <v>0.2442007575</v>
      </c>
      <c r="DS64">
        <v>0.781675838273921</v>
      </c>
      <c r="DT64">
        <v>0.0757772687009663</v>
      </c>
      <c r="DU64">
        <v>0</v>
      </c>
      <c r="DV64">
        <v>0</v>
      </c>
      <c r="DW64">
        <v>2</v>
      </c>
      <c r="DX64" t="s">
        <v>357</v>
      </c>
      <c r="DY64">
        <v>2.84477</v>
      </c>
      <c r="DZ64">
        <v>2.71037</v>
      </c>
      <c r="EA64">
        <v>0.0904932</v>
      </c>
      <c r="EB64">
        <v>0.0904213</v>
      </c>
      <c r="EC64">
        <v>0.119867</v>
      </c>
      <c r="ED64">
        <v>0.118923</v>
      </c>
      <c r="EE64">
        <v>25605.5</v>
      </c>
      <c r="EF64">
        <v>22214.5</v>
      </c>
      <c r="EG64">
        <v>25199.5</v>
      </c>
      <c r="EH64">
        <v>23791.1</v>
      </c>
      <c r="EI64">
        <v>37878.7</v>
      </c>
      <c r="EJ64">
        <v>34694.4</v>
      </c>
      <c r="EK64">
        <v>45597.8</v>
      </c>
      <c r="EL64">
        <v>42441</v>
      </c>
      <c r="EM64">
        <v>1.7461</v>
      </c>
      <c r="EN64">
        <v>1.83948</v>
      </c>
      <c r="EO64">
        <v>0.222102</v>
      </c>
      <c r="EP64">
        <v>0</v>
      </c>
      <c r="EQ64">
        <v>28.2392</v>
      </c>
      <c r="ER64">
        <v>999.9</v>
      </c>
      <c r="ES64">
        <v>53.98</v>
      </c>
      <c r="ET64">
        <v>32.921</v>
      </c>
      <c r="EU64">
        <v>30.1808</v>
      </c>
      <c r="EV64">
        <v>54.429</v>
      </c>
      <c r="EW64">
        <v>44.7035</v>
      </c>
      <c r="EX64">
        <v>1</v>
      </c>
      <c r="EY64">
        <v>0.142002</v>
      </c>
      <c r="EZ64">
        <v>-6.66667</v>
      </c>
      <c r="FA64">
        <v>20.1231</v>
      </c>
      <c r="FB64">
        <v>5.23601</v>
      </c>
      <c r="FC64">
        <v>11.992</v>
      </c>
      <c r="FD64">
        <v>4.95735</v>
      </c>
      <c r="FE64">
        <v>3.30395</v>
      </c>
      <c r="FF64">
        <v>9999</v>
      </c>
      <c r="FG64">
        <v>9999</v>
      </c>
      <c r="FH64">
        <v>9999</v>
      </c>
      <c r="FI64">
        <v>999.9</v>
      </c>
      <c r="FJ64">
        <v>1.86848</v>
      </c>
      <c r="FK64">
        <v>1.86425</v>
      </c>
      <c r="FL64">
        <v>1.87178</v>
      </c>
      <c r="FM64">
        <v>1.86266</v>
      </c>
      <c r="FN64">
        <v>1.8621</v>
      </c>
      <c r="FO64">
        <v>1.86854</v>
      </c>
      <c r="FP64">
        <v>1.85867</v>
      </c>
      <c r="FQ64">
        <v>1.86495</v>
      </c>
      <c r="FR64">
        <v>5</v>
      </c>
      <c r="FS64">
        <v>0</v>
      </c>
      <c r="FT64">
        <v>0</v>
      </c>
      <c r="FU64">
        <v>0</v>
      </c>
      <c r="FV64" t="s">
        <v>358</v>
      </c>
      <c r="FW64" t="s">
        <v>359</v>
      </c>
      <c r="FX64" t="s">
        <v>360</v>
      </c>
      <c r="FY64" t="s">
        <v>360</v>
      </c>
      <c r="FZ64" t="s">
        <v>360</v>
      </c>
      <c r="GA64" t="s">
        <v>360</v>
      </c>
      <c r="GB64">
        <v>0</v>
      </c>
      <c r="GC64">
        <v>100</v>
      </c>
      <c r="GD64">
        <v>100</v>
      </c>
      <c r="GE64">
        <v>0.775</v>
      </c>
      <c r="GF64">
        <v>0.5461</v>
      </c>
      <c r="GG64">
        <v>0.575688657157495</v>
      </c>
      <c r="GH64">
        <v>0.000627187234394091</v>
      </c>
      <c r="GI64">
        <v>-4.01537248521887e-07</v>
      </c>
      <c r="GJ64">
        <v>9.27123944784829e-11</v>
      </c>
      <c r="GK64">
        <v>0.546070000000004</v>
      </c>
      <c r="GL64">
        <v>0</v>
      </c>
      <c r="GM64">
        <v>0</v>
      </c>
      <c r="GN64">
        <v>0</v>
      </c>
      <c r="GO64">
        <v>1</v>
      </c>
      <c r="GP64">
        <v>1476</v>
      </c>
      <c r="GQ64">
        <v>2</v>
      </c>
      <c r="GR64">
        <v>27</v>
      </c>
      <c r="GS64">
        <v>25.6</v>
      </c>
      <c r="GT64">
        <v>25.4</v>
      </c>
      <c r="GU64">
        <v>1.05957</v>
      </c>
      <c r="GV64">
        <v>2.40234</v>
      </c>
      <c r="GW64">
        <v>1.44775</v>
      </c>
      <c r="GX64">
        <v>2.2998</v>
      </c>
      <c r="GY64">
        <v>1.44409</v>
      </c>
      <c r="GZ64">
        <v>2.43408</v>
      </c>
      <c r="HA64">
        <v>38.994</v>
      </c>
      <c r="HB64">
        <v>24.2626</v>
      </c>
      <c r="HC64">
        <v>18</v>
      </c>
      <c r="HD64">
        <v>417.31</v>
      </c>
      <c r="HE64">
        <v>460.007</v>
      </c>
      <c r="HF64">
        <v>41.5006</v>
      </c>
      <c r="HG64">
        <v>29.2301</v>
      </c>
      <c r="HH64">
        <v>29.9998</v>
      </c>
      <c r="HI64">
        <v>29.0236</v>
      </c>
      <c r="HJ64">
        <v>29.0153</v>
      </c>
      <c r="HK64">
        <v>21.2766</v>
      </c>
      <c r="HL64">
        <v>0</v>
      </c>
      <c r="HM64">
        <v>100</v>
      </c>
      <c r="HN64">
        <v>128.038</v>
      </c>
      <c r="HO64">
        <v>419.8</v>
      </c>
      <c r="HP64">
        <v>31.3654</v>
      </c>
      <c r="HQ64">
        <v>96.4744</v>
      </c>
      <c r="HR64">
        <v>99.7804</v>
      </c>
    </row>
    <row r="65" spans="1:226">
      <c r="A65">
        <v>49</v>
      </c>
      <c r="B65">
        <v>1678486596</v>
      </c>
      <c r="C65">
        <v>3030.5</v>
      </c>
      <c r="D65" t="s">
        <v>459</v>
      </c>
      <c r="E65" t="s">
        <v>460</v>
      </c>
      <c r="F65">
        <v>5</v>
      </c>
      <c r="G65" t="s">
        <v>461</v>
      </c>
      <c r="H65" t="s">
        <v>354</v>
      </c>
      <c r="I65">
        <v>1678486593</v>
      </c>
      <c r="J65">
        <f>(K65)/1000</f>
        <v>0</v>
      </c>
      <c r="K65">
        <f>IF(BF65, AN65, AH65)</f>
        <v>0</v>
      </c>
      <c r="L65">
        <f>IF(BF65, AI65, AG65)</f>
        <v>0</v>
      </c>
      <c r="M65">
        <f>BH65 - IF(AU65&gt;1, L65*BB65*100.0/(AW65*BV65), 0)</f>
        <v>0</v>
      </c>
      <c r="N65">
        <f>((T65-J65/2)*M65-L65)/(T65+J65/2)</f>
        <v>0</v>
      </c>
      <c r="O65">
        <f>N65*(BO65+BP65)/1000.0</f>
        <v>0</v>
      </c>
      <c r="P65">
        <f>(BH65 - IF(AU65&gt;1, L65*BB65*100.0/(AW65*BV65), 0))*(BO65+BP65)/1000.0</f>
        <v>0</v>
      </c>
      <c r="Q65">
        <f>2.0/((1/S65-1/R65)+SIGN(S65)*SQRT((1/S65-1/R65)*(1/S65-1/R65) + 4*BC65/((BC65+1)*(BC65+1))*(2*1/S65*1/R65-1/R65*1/R65)))</f>
        <v>0</v>
      </c>
      <c r="R65">
        <f>IF(LEFT(BD65,1)&lt;&gt;"0",IF(LEFT(BD65,1)="1",3.0,BE65),$D$5+$E$5*(BV65*BO65/($K$5*1000))+$F$5*(BV65*BO65/($K$5*1000))*MAX(MIN(BB65,$J$5),$I$5)*MAX(MIN(BB65,$J$5),$I$5)+$G$5*MAX(MIN(BB65,$J$5),$I$5)*(BV65*BO65/($K$5*1000))+$H$5*(BV65*BO65/($K$5*1000))*(BV65*BO65/($K$5*1000)))</f>
        <v>0</v>
      </c>
      <c r="S65">
        <f>J65*(1000-(1000*0.61365*exp(17.502*W65/(240.97+W65))/(BO65+BP65)+BJ65)/2)/(1000*0.61365*exp(17.502*W65/(240.97+W65))/(BO65+BP65)-BJ65)</f>
        <v>0</v>
      </c>
      <c r="T65">
        <f>1/((BC65+1)/(Q65/1.6)+1/(R65/1.37)) + BC65/((BC65+1)/(Q65/1.6) + BC65/(R65/1.37))</f>
        <v>0</v>
      </c>
      <c r="U65">
        <f>(AX65*BA65)</f>
        <v>0</v>
      </c>
      <c r="V65">
        <f>(BQ65+(U65+2*0.95*5.67E-8*(((BQ65+$B$7)+273)^4-(BQ65+273)^4)-44100*J65)/(1.84*29.3*R65+8*0.95*5.67E-8*(BQ65+273)^3))</f>
        <v>0</v>
      </c>
      <c r="W65">
        <f>($C$7*BR65+$D$7*BS65+$E$7*V65)</f>
        <v>0</v>
      </c>
      <c r="X65">
        <f>0.61365*exp(17.502*W65/(240.97+W65))</f>
        <v>0</v>
      </c>
      <c r="Y65">
        <f>(Z65/AA65*100)</f>
        <v>0</v>
      </c>
      <c r="Z65">
        <f>BJ65*(BO65+BP65)/1000</f>
        <v>0</v>
      </c>
      <c r="AA65">
        <f>0.61365*exp(17.502*BQ65/(240.97+BQ65))</f>
        <v>0</v>
      </c>
      <c r="AB65">
        <f>(X65-BJ65*(BO65+BP65)/1000)</f>
        <v>0</v>
      </c>
      <c r="AC65">
        <f>(-J65*44100)</f>
        <v>0</v>
      </c>
      <c r="AD65">
        <f>2*29.3*R65*0.92*(BQ65-W65)</f>
        <v>0</v>
      </c>
      <c r="AE65">
        <f>2*0.95*5.67E-8*(((BQ65+$B$7)+273)^4-(W65+273)^4)</f>
        <v>0</v>
      </c>
      <c r="AF65">
        <f>U65+AE65+AC65+AD65</f>
        <v>0</v>
      </c>
      <c r="AG65">
        <f>BN65*AU65*(BI65-BH65*(1000-AU65*BK65)/(1000-AU65*BJ65))/(100*BB65)</f>
        <v>0</v>
      </c>
      <c r="AH65">
        <f>1000*BN65*AU65*(BJ65-BK65)/(100*BB65*(1000-AU65*BJ65))</f>
        <v>0</v>
      </c>
      <c r="AI65">
        <f>(AJ65 - AK65 - BO65*1E3/(8.314*(BQ65+273.15)) * AM65/BN65 * AL65) * BN65/(100*BB65) * (1000 - BK65)/1000</f>
        <v>0</v>
      </c>
      <c r="AJ65">
        <v>429.940903070839</v>
      </c>
      <c r="AK65">
        <v>430.485606060606</v>
      </c>
      <c r="AL65">
        <v>-0.00135326781927415</v>
      </c>
      <c r="AM65">
        <v>67.1739470977264</v>
      </c>
      <c r="AN65">
        <f>(AP65 - AO65 + BO65*1E3/(8.314*(BQ65+273.15)) * AR65/BN65 * AQ65) * BN65/(100*BB65) * 1000/(1000 - AP65)</f>
        <v>0</v>
      </c>
      <c r="AO65">
        <v>23.6300849140891</v>
      </c>
      <c r="AP65">
        <v>24.2810606060606</v>
      </c>
      <c r="AQ65">
        <v>5.23763135562235e-05</v>
      </c>
      <c r="AR65">
        <v>117.253722869481</v>
      </c>
      <c r="AS65">
        <v>24</v>
      </c>
      <c r="AT65">
        <v>5</v>
      </c>
      <c r="AU65">
        <f>IF(AS65*$H$13&gt;=AW65,1.0,(AW65/(AW65-AS65*$H$13)))</f>
        <v>0</v>
      </c>
      <c r="AV65">
        <f>(AU65-1)*100</f>
        <v>0</v>
      </c>
      <c r="AW65">
        <f>MAX(0,($B$13+$C$13*BV65)/(1+$D$13*BV65)*BO65/(BQ65+273)*$E$13)</f>
        <v>0</v>
      </c>
      <c r="AX65">
        <f>$B$11*BW65+$C$11*BX65+$F$11*CI65*(1-CL65)</f>
        <v>0</v>
      </c>
      <c r="AY65">
        <f>AX65*AZ65</f>
        <v>0</v>
      </c>
      <c r="AZ65">
        <f>($B$11*$D$9+$C$11*$D$9+$F$11*((CV65+CN65)/MAX(CV65+CN65+CW65, 0.1)*$I$9+CW65/MAX(CV65+CN65+CW65, 0.1)*$J$9))/($B$11+$C$11+$F$11)</f>
        <v>0</v>
      </c>
      <c r="BA65">
        <f>($B$11*$K$9+$C$11*$K$9+$F$11*((CV65+CN65)/MAX(CV65+CN65+CW65, 0.1)*$P$9+CW65/MAX(CV65+CN65+CW65, 0.1)*$Q$9))/($B$11+$C$11+$F$11)</f>
        <v>0</v>
      </c>
      <c r="BB65">
        <v>2.18</v>
      </c>
      <c r="BC65">
        <v>0.5</v>
      </c>
      <c r="BD65" t="s">
        <v>355</v>
      </c>
      <c r="BE65">
        <v>2</v>
      </c>
      <c r="BF65" t="b">
        <v>0</v>
      </c>
      <c r="BG65">
        <v>1678486593</v>
      </c>
      <c r="BH65">
        <v>420.081181818182</v>
      </c>
      <c r="BI65">
        <v>419.793090909091</v>
      </c>
      <c r="BJ65">
        <v>24.2812</v>
      </c>
      <c r="BK65">
        <v>23.6303818181818</v>
      </c>
      <c r="BL65">
        <v>419.328090909091</v>
      </c>
      <c r="BM65">
        <v>23.8836363636364</v>
      </c>
      <c r="BN65">
        <v>500.204818181818</v>
      </c>
      <c r="BO65">
        <v>89.9000090909091</v>
      </c>
      <c r="BP65">
        <v>0.0999696181818182</v>
      </c>
      <c r="BQ65">
        <v>27.9646272727273</v>
      </c>
      <c r="BR65">
        <v>27.5031</v>
      </c>
      <c r="BS65">
        <v>999.9</v>
      </c>
      <c r="BT65">
        <v>0</v>
      </c>
      <c r="BU65">
        <v>0</v>
      </c>
      <c r="BV65">
        <v>9988.46181818182</v>
      </c>
      <c r="BW65">
        <v>0</v>
      </c>
      <c r="BX65">
        <v>0.435270909090909</v>
      </c>
      <c r="BY65">
        <v>0.287952818181818</v>
      </c>
      <c r="BZ65">
        <v>430.535</v>
      </c>
      <c r="CA65">
        <v>429.953090909091</v>
      </c>
      <c r="CB65">
        <v>0.650826545454546</v>
      </c>
      <c r="CC65">
        <v>419.793090909091</v>
      </c>
      <c r="CD65">
        <v>23.6303818181818</v>
      </c>
      <c r="CE65">
        <v>2.18287909090909</v>
      </c>
      <c r="CF65">
        <v>2.12436909090909</v>
      </c>
      <c r="CG65">
        <v>18.8372090909091</v>
      </c>
      <c r="CH65">
        <v>18.4031</v>
      </c>
      <c r="CI65">
        <v>0</v>
      </c>
      <c r="CJ65">
        <v>0</v>
      </c>
      <c r="CK65">
        <v>0</v>
      </c>
      <c r="CL65">
        <v>0</v>
      </c>
      <c r="CM65">
        <v>0.0818181818181819</v>
      </c>
      <c r="CN65">
        <v>0</v>
      </c>
      <c r="CO65">
        <v>-15.2909090909091</v>
      </c>
      <c r="CP65">
        <v>-2.6</v>
      </c>
      <c r="CQ65">
        <v>37.187</v>
      </c>
      <c r="CR65">
        <v>41.687</v>
      </c>
      <c r="CS65">
        <v>39.6362727272727</v>
      </c>
      <c r="CT65">
        <v>40.75</v>
      </c>
      <c r="CU65">
        <v>38.1588181818182</v>
      </c>
      <c r="CV65">
        <v>0</v>
      </c>
      <c r="CW65">
        <v>0</v>
      </c>
      <c r="CX65">
        <v>0</v>
      </c>
      <c r="CY65">
        <v>1678486605.3</v>
      </c>
      <c r="CZ65">
        <v>0</v>
      </c>
      <c r="DA65">
        <v>1678485994.5</v>
      </c>
      <c r="DB65" t="s">
        <v>462</v>
      </c>
      <c r="DC65">
        <v>1678485991.5</v>
      </c>
      <c r="DD65">
        <v>1678485994.5</v>
      </c>
      <c r="DE65">
        <v>2</v>
      </c>
      <c r="DF65">
        <v>-0.022</v>
      </c>
      <c r="DG65">
        <v>-0.002</v>
      </c>
      <c r="DH65">
        <v>0.753</v>
      </c>
      <c r="DI65">
        <v>0.544</v>
      </c>
      <c r="DJ65">
        <v>420</v>
      </c>
      <c r="DK65">
        <v>30</v>
      </c>
      <c r="DL65">
        <v>0.57</v>
      </c>
      <c r="DM65">
        <v>0.18</v>
      </c>
      <c r="DN65">
        <v>0.319422175</v>
      </c>
      <c r="DO65">
        <v>-0.167146232645404</v>
      </c>
      <c r="DP65">
        <v>0.0326561740823137</v>
      </c>
      <c r="DQ65">
        <v>0</v>
      </c>
      <c r="DR65">
        <v>0.637102425</v>
      </c>
      <c r="DS65">
        <v>0.106371478424013</v>
      </c>
      <c r="DT65">
        <v>0.0102963321452047</v>
      </c>
      <c r="DU65">
        <v>0</v>
      </c>
      <c r="DV65">
        <v>0</v>
      </c>
      <c r="DW65">
        <v>2</v>
      </c>
      <c r="DX65" t="s">
        <v>357</v>
      </c>
      <c r="DY65">
        <v>2.84509</v>
      </c>
      <c r="DZ65">
        <v>2.71017</v>
      </c>
      <c r="EA65">
        <v>0.0902918</v>
      </c>
      <c r="EB65">
        <v>0.0903154</v>
      </c>
      <c r="EC65">
        <v>0.102076</v>
      </c>
      <c r="ED65">
        <v>0.100407</v>
      </c>
      <c r="EE65">
        <v>25610.4</v>
      </c>
      <c r="EF65">
        <v>22223.1</v>
      </c>
      <c r="EG65">
        <v>25199.5</v>
      </c>
      <c r="EH65">
        <v>23798.3</v>
      </c>
      <c r="EI65">
        <v>38652.7</v>
      </c>
      <c r="EJ65">
        <v>35433.5</v>
      </c>
      <c r="EK65">
        <v>45597.1</v>
      </c>
      <c r="EL65">
        <v>42452.6</v>
      </c>
      <c r="EM65">
        <v>1.71998</v>
      </c>
      <c r="EN65">
        <v>1.83053</v>
      </c>
      <c r="EO65">
        <v>0.0226051</v>
      </c>
      <c r="EP65">
        <v>0</v>
      </c>
      <c r="EQ65">
        <v>27.1324</v>
      </c>
      <c r="ER65">
        <v>999.9</v>
      </c>
      <c r="ES65">
        <v>53.321</v>
      </c>
      <c r="ET65">
        <v>32.66</v>
      </c>
      <c r="EU65">
        <v>29.3976</v>
      </c>
      <c r="EV65">
        <v>54.059</v>
      </c>
      <c r="EW65">
        <v>43.5897</v>
      </c>
      <c r="EX65">
        <v>1</v>
      </c>
      <c r="EY65">
        <v>0.124012</v>
      </c>
      <c r="EZ65">
        <v>0.382767</v>
      </c>
      <c r="FA65">
        <v>20.2439</v>
      </c>
      <c r="FB65">
        <v>5.23316</v>
      </c>
      <c r="FC65">
        <v>11.992</v>
      </c>
      <c r="FD65">
        <v>4.956</v>
      </c>
      <c r="FE65">
        <v>3.304</v>
      </c>
      <c r="FF65">
        <v>9999</v>
      </c>
      <c r="FG65">
        <v>9999</v>
      </c>
      <c r="FH65">
        <v>9999</v>
      </c>
      <c r="FI65">
        <v>999.9</v>
      </c>
      <c r="FJ65">
        <v>1.86844</v>
      </c>
      <c r="FK65">
        <v>1.86417</v>
      </c>
      <c r="FL65">
        <v>1.8717</v>
      </c>
      <c r="FM65">
        <v>1.86264</v>
      </c>
      <c r="FN65">
        <v>1.86203</v>
      </c>
      <c r="FO65">
        <v>1.86846</v>
      </c>
      <c r="FP65">
        <v>1.85864</v>
      </c>
      <c r="FQ65">
        <v>1.86498</v>
      </c>
      <c r="FR65">
        <v>5</v>
      </c>
      <c r="FS65">
        <v>0</v>
      </c>
      <c r="FT65">
        <v>0</v>
      </c>
      <c r="FU65">
        <v>0</v>
      </c>
      <c r="FV65" t="s">
        <v>358</v>
      </c>
      <c r="FW65" t="s">
        <v>359</v>
      </c>
      <c r="FX65" t="s">
        <v>360</v>
      </c>
      <c r="FY65" t="s">
        <v>360</v>
      </c>
      <c r="FZ65" t="s">
        <v>360</v>
      </c>
      <c r="GA65" t="s">
        <v>360</v>
      </c>
      <c r="GB65">
        <v>0</v>
      </c>
      <c r="GC65">
        <v>100</v>
      </c>
      <c r="GD65">
        <v>100</v>
      </c>
      <c r="GE65">
        <v>0.753</v>
      </c>
      <c r="GF65">
        <v>0.3975</v>
      </c>
      <c r="GG65">
        <v>0.553887653931418</v>
      </c>
      <c r="GH65">
        <v>0.000627187234394091</v>
      </c>
      <c r="GI65">
        <v>-4.01537248521887e-07</v>
      </c>
      <c r="GJ65">
        <v>9.27123944784829e-11</v>
      </c>
      <c r="GK65">
        <v>0.0132742002071745</v>
      </c>
      <c r="GL65">
        <v>-0.0274468376562697</v>
      </c>
      <c r="GM65">
        <v>0.00235418239541525</v>
      </c>
      <c r="GN65">
        <v>-2.2246625018789e-05</v>
      </c>
      <c r="GO65">
        <v>1</v>
      </c>
      <c r="GP65">
        <v>1476</v>
      </c>
      <c r="GQ65">
        <v>2</v>
      </c>
      <c r="GR65">
        <v>27</v>
      </c>
      <c r="GS65">
        <v>10.1</v>
      </c>
      <c r="GT65">
        <v>10</v>
      </c>
      <c r="GU65">
        <v>1.05469</v>
      </c>
      <c r="GV65">
        <v>2.38037</v>
      </c>
      <c r="GW65">
        <v>1.44775</v>
      </c>
      <c r="GX65">
        <v>2.2998</v>
      </c>
      <c r="GY65">
        <v>1.44409</v>
      </c>
      <c r="GZ65">
        <v>2.46582</v>
      </c>
      <c r="HA65">
        <v>38.4279</v>
      </c>
      <c r="HB65">
        <v>24.3677</v>
      </c>
      <c r="HC65">
        <v>18</v>
      </c>
      <c r="HD65">
        <v>402.607</v>
      </c>
      <c r="HE65">
        <v>454.14</v>
      </c>
      <c r="HF65">
        <v>27.2642</v>
      </c>
      <c r="HG65">
        <v>29.2216</v>
      </c>
      <c r="HH65">
        <v>29.9996</v>
      </c>
      <c r="HI65">
        <v>28.9885</v>
      </c>
      <c r="HJ65">
        <v>28.9838</v>
      </c>
      <c r="HK65">
        <v>21.1792</v>
      </c>
      <c r="HL65">
        <v>33.4239</v>
      </c>
      <c r="HM65">
        <v>98.5472</v>
      </c>
      <c r="HN65">
        <v>27.2654</v>
      </c>
      <c r="HO65">
        <v>419.8</v>
      </c>
      <c r="HP65">
        <v>23.6345</v>
      </c>
      <c r="HQ65">
        <v>96.4733</v>
      </c>
      <c r="HR65">
        <v>99.8087</v>
      </c>
    </row>
    <row r="66" spans="1:226">
      <c r="A66">
        <v>50</v>
      </c>
      <c r="B66">
        <v>1678486601</v>
      </c>
      <c r="C66">
        <v>3035.5</v>
      </c>
      <c r="D66" t="s">
        <v>463</v>
      </c>
      <c r="E66" t="s">
        <v>464</v>
      </c>
      <c r="F66">
        <v>5</v>
      </c>
      <c r="G66" t="s">
        <v>461</v>
      </c>
      <c r="H66" t="s">
        <v>354</v>
      </c>
      <c r="I66">
        <v>1678486598.5</v>
      </c>
      <c r="J66">
        <f>(K66)/1000</f>
        <v>0</v>
      </c>
      <c r="K66">
        <f>IF(BF66, AN66, AH66)</f>
        <v>0</v>
      </c>
      <c r="L66">
        <f>IF(BF66, AI66, AG66)</f>
        <v>0</v>
      </c>
      <c r="M66">
        <f>BH66 - IF(AU66&gt;1, L66*BB66*100.0/(AW66*BV66), 0)</f>
        <v>0</v>
      </c>
      <c r="N66">
        <f>((T66-J66/2)*M66-L66)/(T66+J66/2)</f>
        <v>0</v>
      </c>
      <c r="O66">
        <f>N66*(BO66+BP66)/1000.0</f>
        <v>0</v>
      </c>
      <c r="P66">
        <f>(BH66 - IF(AU66&gt;1, L66*BB66*100.0/(AW66*BV66), 0))*(BO66+BP66)/1000.0</f>
        <v>0</v>
      </c>
      <c r="Q66">
        <f>2.0/((1/S66-1/R66)+SIGN(S66)*SQRT((1/S66-1/R66)*(1/S66-1/R66) + 4*BC66/((BC66+1)*(BC66+1))*(2*1/S66*1/R66-1/R66*1/R66)))</f>
        <v>0</v>
      </c>
      <c r="R66">
        <f>IF(LEFT(BD66,1)&lt;&gt;"0",IF(LEFT(BD66,1)="1",3.0,BE66),$D$5+$E$5*(BV66*BO66/($K$5*1000))+$F$5*(BV66*BO66/($K$5*1000))*MAX(MIN(BB66,$J$5),$I$5)*MAX(MIN(BB66,$J$5),$I$5)+$G$5*MAX(MIN(BB66,$J$5),$I$5)*(BV66*BO66/($K$5*1000))+$H$5*(BV66*BO66/($K$5*1000))*(BV66*BO66/($K$5*1000)))</f>
        <v>0</v>
      </c>
      <c r="S66">
        <f>J66*(1000-(1000*0.61365*exp(17.502*W66/(240.97+W66))/(BO66+BP66)+BJ66)/2)/(1000*0.61365*exp(17.502*W66/(240.97+W66))/(BO66+BP66)-BJ66)</f>
        <v>0</v>
      </c>
      <c r="T66">
        <f>1/((BC66+1)/(Q66/1.6)+1/(R66/1.37)) + BC66/((BC66+1)/(Q66/1.6) + BC66/(R66/1.37))</f>
        <v>0</v>
      </c>
      <c r="U66">
        <f>(AX66*BA66)</f>
        <v>0</v>
      </c>
      <c r="V66">
        <f>(BQ66+(U66+2*0.95*5.67E-8*(((BQ66+$B$7)+273)^4-(BQ66+273)^4)-44100*J66)/(1.84*29.3*R66+8*0.95*5.67E-8*(BQ66+273)^3))</f>
        <v>0</v>
      </c>
      <c r="W66">
        <f>($C$7*BR66+$D$7*BS66+$E$7*V66)</f>
        <v>0</v>
      </c>
      <c r="X66">
        <f>0.61365*exp(17.502*W66/(240.97+W66))</f>
        <v>0</v>
      </c>
      <c r="Y66">
        <f>(Z66/AA66*100)</f>
        <v>0</v>
      </c>
      <c r="Z66">
        <f>BJ66*(BO66+BP66)/1000</f>
        <v>0</v>
      </c>
      <c r="AA66">
        <f>0.61365*exp(17.502*BQ66/(240.97+BQ66))</f>
        <v>0</v>
      </c>
      <c r="AB66">
        <f>(X66-BJ66*(BO66+BP66)/1000)</f>
        <v>0</v>
      </c>
      <c r="AC66">
        <f>(-J66*44100)</f>
        <v>0</v>
      </c>
      <c r="AD66">
        <f>2*29.3*R66*0.92*(BQ66-W66)</f>
        <v>0</v>
      </c>
      <c r="AE66">
        <f>2*0.95*5.67E-8*(((BQ66+$B$7)+273)^4-(W66+273)^4)</f>
        <v>0</v>
      </c>
      <c r="AF66">
        <f>U66+AE66+AC66+AD66</f>
        <v>0</v>
      </c>
      <c r="AG66">
        <f>BN66*AU66*(BI66-BH66*(1000-AU66*BK66)/(1000-AU66*BJ66))/(100*BB66)</f>
        <v>0</v>
      </c>
      <c r="AH66">
        <f>1000*BN66*AU66*(BJ66-BK66)/(100*BB66*(1000-AU66*BJ66))</f>
        <v>0</v>
      </c>
      <c r="AI66">
        <f>(AJ66 - AK66 - BO66*1E3/(8.314*(BQ66+273.15)) * AM66/BN66 * AL66) * BN66/(100*BB66) * (1000 - BK66)/1000</f>
        <v>0</v>
      </c>
      <c r="AJ66">
        <v>429.939646400724</v>
      </c>
      <c r="AK66">
        <v>430.551751515151</v>
      </c>
      <c r="AL66">
        <v>0.000793279464297435</v>
      </c>
      <c r="AM66">
        <v>67.1739470977264</v>
      </c>
      <c r="AN66">
        <f>(AP66 - AO66 + BO66*1E3/(8.314*(BQ66+273.15)) * AR66/BN66 * AQ66) * BN66/(100*BB66) * 1000/(1000 - AP66)</f>
        <v>0</v>
      </c>
      <c r="AO66">
        <v>23.6303512451171</v>
      </c>
      <c r="AP66">
        <v>24.2834939393939</v>
      </c>
      <c r="AQ66">
        <v>2.19203323353494e-05</v>
      </c>
      <c r="AR66">
        <v>117.253722869481</v>
      </c>
      <c r="AS66">
        <v>24</v>
      </c>
      <c r="AT66">
        <v>5</v>
      </c>
      <c r="AU66">
        <f>IF(AS66*$H$13&gt;=AW66,1.0,(AW66/(AW66-AS66*$H$13)))</f>
        <v>0</v>
      </c>
      <c r="AV66">
        <f>(AU66-1)*100</f>
        <v>0</v>
      </c>
      <c r="AW66">
        <f>MAX(0,($B$13+$C$13*BV66)/(1+$D$13*BV66)*BO66/(BQ66+273)*$E$13)</f>
        <v>0</v>
      </c>
      <c r="AX66">
        <f>$B$11*BW66+$C$11*BX66+$F$11*CI66*(1-CL66)</f>
        <v>0</v>
      </c>
      <c r="AY66">
        <f>AX66*AZ66</f>
        <v>0</v>
      </c>
      <c r="AZ66">
        <f>($B$11*$D$9+$C$11*$D$9+$F$11*((CV66+CN66)/MAX(CV66+CN66+CW66, 0.1)*$I$9+CW66/MAX(CV66+CN66+CW66, 0.1)*$J$9))/($B$11+$C$11+$F$11)</f>
        <v>0</v>
      </c>
      <c r="BA66">
        <f>($B$11*$K$9+$C$11*$K$9+$F$11*((CV66+CN66)/MAX(CV66+CN66+CW66, 0.1)*$P$9+CW66/MAX(CV66+CN66+CW66, 0.1)*$Q$9))/($B$11+$C$11+$F$11)</f>
        <v>0</v>
      </c>
      <c r="BB66">
        <v>2.18</v>
      </c>
      <c r="BC66">
        <v>0.5</v>
      </c>
      <c r="BD66" t="s">
        <v>355</v>
      </c>
      <c r="BE66">
        <v>2</v>
      </c>
      <c r="BF66" t="b">
        <v>0</v>
      </c>
      <c r="BG66">
        <v>1678486598.5</v>
      </c>
      <c r="BH66">
        <v>420.082777777778</v>
      </c>
      <c r="BI66">
        <v>419.783444444444</v>
      </c>
      <c r="BJ66">
        <v>24.2818111111111</v>
      </c>
      <c r="BK66">
        <v>23.6304666666667</v>
      </c>
      <c r="BL66">
        <v>419.329666666667</v>
      </c>
      <c r="BM66">
        <v>23.8842333333333</v>
      </c>
      <c r="BN66">
        <v>500.201777777778</v>
      </c>
      <c r="BO66">
        <v>89.8999555555556</v>
      </c>
      <c r="BP66">
        <v>0.0999141444444444</v>
      </c>
      <c r="BQ66">
        <v>27.9581888888889</v>
      </c>
      <c r="BR66">
        <v>27.4981111111111</v>
      </c>
      <c r="BS66">
        <v>999.9</v>
      </c>
      <c r="BT66">
        <v>0</v>
      </c>
      <c r="BU66">
        <v>0</v>
      </c>
      <c r="BV66">
        <v>10004.5888888889</v>
      </c>
      <c r="BW66">
        <v>0</v>
      </c>
      <c r="BX66">
        <v>0.414377</v>
      </c>
      <c r="BY66">
        <v>0.299458777777778</v>
      </c>
      <c r="BZ66">
        <v>430.537</v>
      </c>
      <c r="CA66">
        <v>429.943222222222</v>
      </c>
      <c r="CB66">
        <v>0.651329111111111</v>
      </c>
      <c r="CC66">
        <v>419.783444444444</v>
      </c>
      <c r="CD66">
        <v>23.6304666666667</v>
      </c>
      <c r="CE66">
        <v>2.18293555555556</v>
      </c>
      <c r="CF66">
        <v>2.12437888888889</v>
      </c>
      <c r="CG66">
        <v>18.8376222222222</v>
      </c>
      <c r="CH66">
        <v>18.4031777777778</v>
      </c>
      <c r="CI66">
        <v>0</v>
      </c>
      <c r="CJ66">
        <v>0</v>
      </c>
      <c r="CK66">
        <v>0</v>
      </c>
      <c r="CL66">
        <v>0</v>
      </c>
      <c r="CM66">
        <v>-0.188888888888889</v>
      </c>
      <c r="CN66">
        <v>0</v>
      </c>
      <c r="CO66">
        <v>-19.2333333333333</v>
      </c>
      <c r="CP66">
        <v>-3.47777777777778</v>
      </c>
      <c r="CQ66">
        <v>37.1732222222222</v>
      </c>
      <c r="CR66">
        <v>41.687</v>
      </c>
      <c r="CS66">
        <v>39.625</v>
      </c>
      <c r="CT66">
        <v>40.75</v>
      </c>
      <c r="CU66">
        <v>38.1456666666667</v>
      </c>
      <c r="CV66">
        <v>0</v>
      </c>
      <c r="CW66">
        <v>0</v>
      </c>
      <c r="CX66">
        <v>0</v>
      </c>
      <c r="CY66">
        <v>1678486610.1</v>
      </c>
      <c r="CZ66">
        <v>0</v>
      </c>
      <c r="DA66">
        <v>1678485994.5</v>
      </c>
      <c r="DB66" t="s">
        <v>462</v>
      </c>
      <c r="DC66">
        <v>1678485991.5</v>
      </c>
      <c r="DD66">
        <v>1678485994.5</v>
      </c>
      <c r="DE66">
        <v>2</v>
      </c>
      <c r="DF66">
        <v>-0.022</v>
      </c>
      <c r="DG66">
        <v>-0.002</v>
      </c>
      <c r="DH66">
        <v>0.753</v>
      </c>
      <c r="DI66">
        <v>0.544</v>
      </c>
      <c r="DJ66">
        <v>420</v>
      </c>
      <c r="DK66">
        <v>30</v>
      </c>
      <c r="DL66">
        <v>0.57</v>
      </c>
      <c r="DM66">
        <v>0.18</v>
      </c>
      <c r="DN66">
        <v>0.3049614</v>
      </c>
      <c r="DO66">
        <v>-0.141471422138837</v>
      </c>
      <c r="DP66">
        <v>0.0329161950032199</v>
      </c>
      <c r="DQ66">
        <v>0</v>
      </c>
      <c r="DR66">
        <v>0.64397535</v>
      </c>
      <c r="DS66">
        <v>0.0751507992495311</v>
      </c>
      <c r="DT66">
        <v>0.00766821224781239</v>
      </c>
      <c r="DU66">
        <v>1</v>
      </c>
      <c r="DV66">
        <v>1</v>
      </c>
      <c r="DW66">
        <v>2</v>
      </c>
      <c r="DX66" t="s">
        <v>369</v>
      </c>
      <c r="DY66">
        <v>2.84488</v>
      </c>
      <c r="DZ66">
        <v>2.71023</v>
      </c>
      <c r="EA66">
        <v>0.0902978</v>
      </c>
      <c r="EB66">
        <v>0.0903177</v>
      </c>
      <c r="EC66">
        <v>0.10209</v>
      </c>
      <c r="ED66">
        <v>0.100409</v>
      </c>
      <c r="EE66">
        <v>25610.7</v>
      </c>
      <c r="EF66">
        <v>22223</v>
      </c>
      <c r="EG66">
        <v>25199.9</v>
      </c>
      <c r="EH66">
        <v>23798.1</v>
      </c>
      <c r="EI66">
        <v>38652.6</v>
      </c>
      <c r="EJ66">
        <v>35433.2</v>
      </c>
      <c r="EK66">
        <v>45597.7</v>
      </c>
      <c r="EL66">
        <v>42452.3</v>
      </c>
      <c r="EM66">
        <v>1.72025</v>
      </c>
      <c r="EN66">
        <v>1.8305</v>
      </c>
      <c r="EO66">
        <v>0.0231117</v>
      </c>
      <c r="EP66">
        <v>0</v>
      </c>
      <c r="EQ66">
        <v>27.1163</v>
      </c>
      <c r="ER66">
        <v>999.9</v>
      </c>
      <c r="ES66">
        <v>53.321</v>
      </c>
      <c r="ET66">
        <v>32.66</v>
      </c>
      <c r="EU66">
        <v>29.3961</v>
      </c>
      <c r="EV66">
        <v>54.189</v>
      </c>
      <c r="EW66">
        <v>44.1587</v>
      </c>
      <c r="EX66">
        <v>1</v>
      </c>
      <c r="EY66">
        <v>0.123524</v>
      </c>
      <c r="EZ66">
        <v>0.213453</v>
      </c>
      <c r="FA66">
        <v>20.244</v>
      </c>
      <c r="FB66">
        <v>5.23376</v>
      </c>
      <c r="FC66">
        <v>11.992</v>
      </c>
      <c r="FD66">
        <v>4.95605</v>
      </c>
      <c r="FE66">
        <v>3.304</v>
      </c>
      <c r="FF66">
        <v>9999</v>
      </c>
      <c r="FG66">
        <v>9999</v>
      </c>
      <c r="FH66">
        <v>9999</v>
      </c>
      <c r="FI66">
        <v>999.9</v>
      </c>
      <c r="FJ66">
        <v>1.86844</v>
      </c>
      <c r="FK66">
        <v>1.86417</v>
      </c>
      <c r="FL66">
        <v>1.87167</v>
      </c>
      <c r="FM66">
        <v>1.86264</v>
      </c>
      <c r="FN66">
        <v>1.86203</v>
      </c>
      <c r="FO66">
        <v>1.86844</v>
      </c>
      <c r="FP66">
        <v>1.85864</v>
      </c>
      <c r="FQ66">
        <v>1.86495</v>
      </c>
      <c r="FR66">
        <v>5</v>
      </c>
      <c r="FS66">
        <v>0</v>
      </c>
      <c r="FT66">
        <v>0</v>
      </c>
      <c r="FU66">
        <v>0</v>
      </c>
      <c r="FV66" t="s">
        <v>358</v>
      </c>
      <c r="FW66" t="s">
        <v>359</v>
      </c>
      <c r="FX66" t="s">
        <v>360</v>
      </c>
      <c r="FY66" t="s">
        <v>360</v>
      </c>
      <c r="FZ66" t="s">
        <v>360</v>
      </c>
      <c r="GA66" t="s">
        <v>360</v>
      </c>
      <c r="GB66">
        <v>0</v>
      </c>
      <c r="GC66">
        <v>100</v>
      </c>
      <c r="GD66">
        <v>100</v>
      </c>
      <c r="GE66">
        <v>0.753</v>
      </c>
      <c r="GF66">
        <v>0.3977</v>
      </c>
      <c r="GG66">
        <v>0.553887653931418</v>
      </c>
      <c r="GH66">
        <v>0.000627187234394091</v>
      </c>
      <c r="GI66">
        <v>-4.01537248521887e-07</v>
      </c>
      <c r="GJ66">
        <v>9.27123944784829e-11</v>
      </c>
      <c r="GK66">
        <v>0.0132742002071745</v>
      </c>
      <c r="GL66">
        <v>-0.0274468376562697</v>
      </c>
      <c r="GM66">
        <v>0.00235418239541525</v>
      </c>
      <c r="GN66">
        <v>-2.2246625018789e-05</v>
      </c>
      <c r="GO66">
        <v>1</v>
      </c>
      <c r="GP66">
        <v>1476</v>
      </c>
      <c r="GQ66">
        <v>2</v>
      </c>
      <c r="GR66">
        <v>27</v>
      </c>
      <c r="GS66">
        <v>10.2</v>
      </c>
      <c r="GT66">
        <v>10.1</v>
      </c>
      <c r="GU66">
        <v>1.05591</v>
      </c>
      <c r="GV66">
        <v>2.40723</v>
      </c>
      <c r="GW66">
        <v>1.44775</v>
      </c>
      <c r="GX66">
        <v>2.2998</v>
      </c>
      <c r="GY66">
        <v>1.44409</v>
      </c>
      <c r="GZ66">
        <v>2.30225</v>
      </c>
      <c r="HA66">
        <v>38.4524</v>
      </c>
      <c r="HB66">
        <v>24.3589</v>
      </c>
      <c r="HC66">
        <v>18</v>
      </c>
      <c r="HD66">
        <v>402.733</v>
      </c>
      <c r="HE66">
        <v>454.087</v>
      </c>
      <c r="HF66">
        <v>27.2603</v>
      </c>
      <c r="HG66">
        <v>29.2121</v>
      </c>
      <c r="HH66">
        <v>29.9997</v>
      </c>
      <c r="HI66">
        <v>28.9848</v>
      </c>
      <c r="HJ66">
        <v>28.9789</v>
      </c>
      <c r="HK66">
        <v>21.1777</v>
      </c>
      <c r="HL66">
        <v>33.4239</v>
      </c>
      <c r="HM66">
        <v>98.5472</v>
      </c>
      <c r="HN66">
        <v>27.3769</v>
      </c>
      <c r="HO66">
        <v>419.8</v>
      </c>
      <c r="HP66">
        <v>23.6345</v>
      </c>
      <c r="HQ66">
        <v>96.4748</v>
      </c>
      <c r="HR66">
        <v>99.8082</v>
      </c>
    </row>
    <row r="67" spans="1:226">
      <c r="A67">
        <v>51</v>
      </c>
      <c r="B67">
        <v>1678486606</v>
      </c>
      <c r="C67">
        <v>3040.5</v>
      </c>
      <c r="D67" t="s">
        <v>465</v>
      </c>
      <c r="E67" t="s">
        <v>466</v>
      </c>
      <c r="F67">
        <v>5</v>
      </c>
      <c r="G67" t="s">
        <v>461</v>
      </c>
      <c r="H67" t="s">
        <v>354</v>
      </c>
      <c r="I67">
        <v>1678486603.2</v>
      </c>
      <c r="J67">
        <f>(K67)/1000</f>
        <v>0</v>
      </c>
      <c r="K67">
        <f>IF(BF67, AN67, AH67)</f>
        <v>0</v>
      </c>
      <c r="L67">
        <f>IF(BF67, AI67, AG67)</f>
        <v>0</v>
      </c>
      <c r="M67">
        <f>BH67 - IF(AU67&gt;1, L67*BB67*100.0/(AW67*BV67), 0)</f>
        <v>0</v>
      </c>
      <c r="N67">
        <f>((T67-J67/2)*M67-L67)/(T67+J67/2)</f>
        <v>0</v>
      </c>
      <c r="O67">
        <f>N67*(BO67+BP67)/1000.0</f>
        <v>0</v>
      </c>
      <c r="P67">
        <f>(BH67 - IF(AU67&gt;1, L67*BB67*100.0/(AW67*BV67), 0))*(BO67+BP67)/1000.0</f>
        <v>0</v>
      </c>
      <c r="Q67">
        <f>2.0/((1/S67-1/R67)+SIGN(S67)*SQRT((1/S67-1/R67)*(1/S67-1/R67) + 4*BC67/((BC67+1)*(BC67+1))*(2*1/S67*1/R67-1/R67*1/R67)))</f>
        <v>0</v>
      </c>
      <c r="R67">
        <f>IF(LEFT(BD67,1)&lt;&gt;"0",IF(LEFT(BD67,1)="1",3.0,BE67),$D$5+$E$5*(BV67*BO67/($K$5*1000))+$F$5*(BV67*BO67/($K$5*1000))*MAX(MIN(BB67,$J$5),$I$5)*MAX(MIN(BB67,$J$5),$I$5)+$G$5*MAX(MIN(BB67,$J$5),$I$5)*(BV67*BO67/($K$5*1000))+$H$5*(BV67*BO67/($K$5*1000))*(BV67*BO67/($K$5*1000)))</f>
        <v>0</v>
      </c>
      <c r="S67">
        <f>J67*(1000-(1000*0.61365*exp(17.502*W67/(240.97+W67))/(BO67+BP67)+BJ67)/2)/(1000*0.61365*exp(17.502*W67/(240.97+W67))/(BO67+BP67)-BJ67)</f>
        <v>0</v>
      </c>
      <c r="T67">
        <f>1/((BC67+1)/(Q67/1.6)+1/(R67/1.37)) + BC67/((BC67+1)/(Q67/1.6) + BC67/(R67/1.37))</f>
        <v>0</v>
      </c>
      <c r="U67">
        <f>(AX67*BA67)</f>
        <v>0</v>
      </c>
      <c r="V67">
        <f>(BQ67+(U67+2*0.95*5.67E-8*(((BQ67+$B$7)+273)^4-(BQ67+273)^4)-44100*J67)/(1.84*29.3*R67+8*0.95*5.67E-8*(BQ67+273)^3))</f>
        <v>0</v>
      </c>
      <c r="W67">
        <f>($C$7*BR67+$D$7*BS67+$E$7*V67)</f>
        <v>0</v>
      </c>
      <c r="X67">
        <f>0.61365*exp(17.502*W67/(240.97+W67))</f>
        <v>0</v>
      </c>
      <c r="Y67">
        <f>(Z67/AA67*100)</f>
        <v>0</v>
      </c>
      <c r="Z67">
        <f>BJ67*(BO67+BP67)/1000</f>
        <v>0</v>
      </c>
      <c r="AA67">
        <f>0.61365*exp(17.502*BQ67/(240.97+BQ67))</f>
        <v>0</v>
      </c>
      <c r="AB67">
        <f>(X67-BJ67*(BO67+BP67)/1000)</f>
        <v>0</v>
      </c>
      <c r="AC67">
        <f>(-J67*44100)</f>
        <v>0</v>
      </c>
      <c r="AD67">
        <f>2*29.3*R67*0.92*(BQ67-W67)</f>
        <v>0</v>
      </c>
      <c r="AE67">
        <f>2*0.95*5.67E-8*(((BQ67+$B$7)+273)^4-(W67+273)^4)</f>
        <v>0</v>
      </c>
      <c r="AF67">
        <f>U67+AE67+AC67+AD67</f>
        <v>0</v>
      </c>
      <c r="AG67">
        <f>BN67*AU67*(BI67-BH67*(1000-AU67*BK67)/(1000-AU67*BJ67))/(100*BB67)</f>
        <v>0</v>
      </c>
      <c r="AH67">
        <f>1000*BN67*AU67*(BJ67-BK67)/(100*BB67*(1000-AU67*BJ67))</f>
        <v>0</v>
      </c>
      <c r="AI67">
        <f>(AJ67 - AK67 - BO67*1E3/(8.314*(BQ67+273.15)) * AM67/BN67 * AL67) * BN67/(100*BB67) * (1000 - BK67)/1000</f>
        <v>0</v>
      </c>
      <c r="AJ67">
        <v>430.013946845929</v>
      </c>
      <c r="AK67">
        <v>430.546254545455</v>
      </c>
      <c r="AL67">
        <v>0.000470105503434983</v>
      </c>
      <c r="AM67">
        <v>67.1739470977264</v>
      </c>
      <c r="AN67">
        <f>(AP67 - AO67 + BO67*1E3/(8.314*(BQ67+273.15)) * AR67/BN67 * AQ67) * BN67/(100*BB67) * 1000/(1000 - AP67)</f>
        <v>0</v>
      </c>
      <c r="AO67">
        <v>23.6289538443228</v>
      </c>
      <c r="AP67">
        <v>24.2836872727273</v>
      </c>
      <c r="AQ67">
        <v>1.09114097329104e-06</v>
      </c>
      <c r="AR67">
        <v>117.253722869481</v>
      </c>
      <c r="AS67">
        <v>23</v>
      </c>
      <c r="AT67">
        <v>5</v>
      </c>
      <c r="AU67">
        <f>IF(AS67*$H$13&gt;=AW67,1.0,(AW67/(AW67-AS67*$H$13)))</f>
        <v>0</v>
      </c>
      <c r="AV67">
        <f>(AU67-1)*100</f>
        <v>0</v>
      </c>
      <c r="AW67">
        <f>MAX(0,($B$13+$C$13*BV67)/(1+$D$13*BV67)*BO67/(BQ67+273)*$E$13)</f>
        <v>0</v>
      </c>
      <c r="AX67">
        <f>$B$11*BW67+$C$11*BX67+$F$11*CI67*(1-CL67)</f>
        <v>0</v>
      </c>
      <c r="AY67">
        <f>AX67*AZ67</f>
        <v>0</v>
      </c>
      <c r="AZ67">
        <f>($B$11*$D$9+$C$11*$D$9+$F$11*((CV67+CN67)/MAX(CV67+CN67+CW67, 0.1)*$I$9+CW67/MAX(CV67+CN67+CW67, 0.1)*$J$9))/($B$11+$C$11+$F$11)</f>
        <v>0</v>
      </c>
      <c r="BA67">
        <f>($B$11*$K$9+$C$11*$K$9+$F$11*((CV67+CN67)/MAX(CV67+CN67+CW67, 0.1)*$P$9+CW67/MAX(CV67+CN67+CW67, 0.1)*$Q$9))/($B$11+$C$11+$F$11)</f>
        <v>0</v>
      </c>
      <c r="BB67">
        <v>2.18</v>
      </c>
      <c r="BC67">
        <v>0.5</v>
      </c>
      <c r="BD67" t="s">
        <v>355</v>
      </c>
      <c r="BE67">
        <v>2</v>
      </c>
      <c r="BF67" t="b">
        <v>0</v>
      </c>
      <c r="BG67">
        <v>1678486603.2</v>
      </c>
      <c r="BH67">
        <v>420.0879</v>
      </c>
      <c r="BI67">
        <v>419.8397</v>
      </c>
      <c r="BJ67">
        <v>24.28396</v>
      </c>
      <c r="BK67">
        <v>23.62917</v>
      </c>
      <c r="BL67">
        <v>419.3349</v>
      </c>
      <c r="BM67">
        <v>23.88629</v>
      </c>
      <c r="BN67">
        <v>500.2218</v>
      </c>
      <c r="BO67">
        <v>89.89985</v>
      </c>
      <c r="BP67">
        <v>0.0999999</v>
      </c>
      <c r="BQ67">
        <v>27.9554</v>
      </c>
      <c r="BR67">
        <v>27.49095</v>
      </c>
      <c r="BS67">
        <v>999.9</v>
      </c>
      <c r="BT67">
        <v>0</v>
      </c>
      <c r="BU67">
        <v>0</v>
      </c>
      <c r="BV67">
        <v>10008.61</v>
      </c>
      <c r="BW67">
        <v>0</v>
      </c>
      <c r="BX67">
        <v>0.445135</v>
      </c>
      <c r="BY67">
        <v>0.2482789</v>
      </c>
      <c r="BZ67">
        <v>430.5432</v>
      </c>
      <c r="CA67">
        <v>430.0003</v>
      </c>
      <c r="CB67">
        <v>0.6548058</v>
      </c>
      <c r="CC67">
        <v>419.8397</v>
      </c>
      <c r="CD67">
        <v>23.62917</v>
      </c>
      <c r="CE67">
        <v>2.183125</v>
      </c>
      <c r="CF67">
        <v>2.124258</v>
      </c>
      <c r="CG67">
        <v>18.83902</v>
      </c>
      <c r="CH67">
        <v>18.40228</v>
      </c>
      <c r="CI67">
        <v>0</v>
      </c>
      <c r="CJ67">
        <v>0</v>
      </c>
      <c r="CK67">
        <v>0</v>
      </c>
      <c r="CL67">
        <v>0</v>
      </c>
      <c r="CM67">
        <v>1.43</v>
      </c>
      <c r="CN67">
        <v>0</v>
      </c>
      <c r="CO67">
        <v>-17.24</v>
      </c>
      <c r="CP67">
        <v>-2.99</v>
      </c>
      <c r="CQ67">
        <v>37.1436</v>
      </c>
      <c r="CR67">
        <v>41.687</v>
      </c>
      <c r="CS67">
        <v>39.625</v>
      </c>
      <c r="CT67">
        <v>40.75</v>
      </c>
      <c r="CU67">
        <v>38.156</v>
      </c>
      <c r="CV67">
        <v>0</v>
      </c>
      <c r="CW67">
        <v>0</v>
      </c>
      <c r="CX67">
        <v>0</v>
      </c>
      <c r="CY67">
        <v>1678486615.5</v>
      </c>
      <c r="CZ67">
        <v>0</v>
      </c>
      <c r="DA67">
        <v>1678485994.5</v>
      </c>
      <c r="DB67" t="s">
        <v>462</v>
      </c>
      <c r="DC67">
        <v>1678485991.5</v>
      </c>
      <c r="DD67">
        <v>1678485994.5</v>
      </c>
      <c r="DE67">
        <v>2</v>
      </c>
      <c r="DF67">
        <v>-0.022</v>
      </c>
      <c r="DG67">
        <v>-0.002</v>
      </c>
      <c r="DH67">
        <v>0.753</v>
      </c>
      <c r="DI67">
        <v>0.544</v>
      </c>
      <c r="DJ67">
        <v>420</v>
      </c>
      <c r="DK67">
        <v>30</v>
      </c>
      <c r="DL67">
        <v>0.57</v>
      </c>
      <c r="DM67">
        <v>0.18</v>
      </c>
      <c r="DN67">
        <v>0.28329085</v>
      </c>
      <c r="DO67">
        <v>-0.179064720450282</v>
      </c>
      <c r="DP67">
        <v>0.0336400569236662</v>
      </c>
      <c r="DQ67">
        <v>0</v>
      </c>
      <c r="DR67">
        <v>0.650243075</v>
      </c>
      <c r="DS67">
        <v>0.0410003864915551</v>
      </c>
      <c r="DT67">
        <v>0.00435148395026053</v>
      </c>
      <c r="DU67">
        <v>1</v>
      </c>
      <c r="DV67">
        <v>1</v>
      </c>
      <c r="DW67">
        <v>2</v>
      </c>
      <c r="DX67" t="s">
        <v>369</v>
      </c>
      <c r="DY67">
        <v>2.84526</v>
      </c>
      <c r="DZ67">
        <v>2.7104</v>
      </c>
      <c r="EA67">
        <v>0.090305</v>
      </c>
      <c r="EB67">
        <v>0.0903212</v>
      </c>
      <c r="EC67">
        <v>0.102094</v>
      </c>
      <c r="ED67">
        <v>0.100404</v>
      </c>
      <c r="EE67">
        <v>25610.9</v>
      </c>
      <c r="EF67">
        <v>22223.3</v>
      </c>
      <c r="EG67">
        <v>25200.3</v>
      </c>
      <c r="EH67">
        <v>23798.5</v>
      </c>
      <c r="EI67">
        <v>38652.5</v>
      </c>
      <c r="EJ67">
        <v>35433.9</v>
      </c>
      <c r="EK67">
        <v>45597.9</v>
      </c>
      <c r="EL67">
        <v>42452.8</v>
      </c>
      <c r="EM67">
        <v>1.72065</v>
      </c>
      <c r="EN67">
        <v>1.83032</v>
      </c>
      <c r="EO67">
        <v>0.0239611</v>
      </c>
      <c r="EP67">
        <v>0</v>
      </c>
      <c r="EQ67">
        <v>27.0996</v>
      </c>
      <c r="ER67">
        <v>999.9</v>
      </c>
      <c r="ES67">
        <v>53.296</v>
      </c>
      <c r="ET67">
        <v>32.66</v>
      </c>
      <c r="EU67">
        <v>29.3825</v>
      </c>
      <c r="EV67">
        <v>54.319</v>
      </c>
      <c r="EW67">
        <v>44.367</v>
      </c>
      <c r="EX67">
        <v>1</v>
      </c>
      <c r="EY67">
        <v>0.121806</v>
      </c>
      <c r="EZ67">
        <v>-0.0267919</v>
      </c>
      <c r="FA67">
        <v>20.2445</v>
      </c>
      <c r="FB67">
        <v>5.23346</v>
      </c>
      <c r="FC67">
        <v>11.992</v>
      </c>
      <c r="FD67">
        <v>4.9561</v>
      </c>
      <c r="FE67">
        <v>3.304</v>
      </c>
      <c r="FF67">
        <v>9999</v>
      </c>
      <c r="FG67">
        <v>9999</v>
      </c>
      <c r="FH67">
        <v>9999</v>
      </c>
      <c r="FI67">
        <v>999.9</v>
      </c>
      <c r="FJ67">
        <v>1.86845</v>
      </c>
      <c r="FK67">
        <v>1.86418</v>
      </c>
      <c r="FL67">
        <v>1.87172</v>
      </c>
      <c r="FM67">
        <v>1.86264</v>
      </c>
      <c r="FN67">
        <v>1.86203</v>
      </c>
      <c r="FO67">
        <v>1.86845</v>
      </c>
      <c r="FP67">
        <v>1.85864</v>
      </c>
      <c r="FQ67">
        <v>1.86495</v>
      </c>
      <c r="FR67">
        <v>5</v>
      </c>
      <c r="FS67">
        <v>0</v>
      </c>
      <c r="FT67">
        <v>0</v>
      </c>
      <c r="FU67">
        <v>0</v>
      </c>
      <c r="FV67" t="s">
        <v>358</v>
      </c>
      <c r="FW67" t="s">
        <v>359</v>
      </c>
      <c r="FX67" t="s">
        <v>360</v>
      </c>
      <c r="FY67" t="s">
        <v>360</v>
      </c>
      <c r="FZ67" t="s">
        <v>360</v>
      </c>
      <c r="GA67" t="s">
        <v>360</v>
      </c>
      <c r="GB67">
        <v>0</v>
      </c>
      <c r="GC67">
        <v>100</v>
      </c>
      <c r="GD67">
        <v>100</v>
      </c>
      <c r="GE67">
        <v>0.753</v>
      </c>
      <c r="GF67">
        <v>0.3977</v>
      </c>
      <c r="GG67">
        <v>0.553887653931418</v>
      </c>
      <c r="GH67">
        <v>0.000627187234394091</v>
      </c>
      <c r="GI67">
        <v>-4.01537248521887e-07</v>
      </c>
      <c r="GJ67">
        <v>9.27123944784829e-11</v>
      </c>
      <c r="GK67">
        <v>0.0132742002071745</v>
      </c>
      <c r="GL67">
        <v>-0.0274468376562697</v>
      </c>
      <c r="GM67">
        <v>0.00235418239541525</v>
      </c>
      <c r="GN67">
        <v>-2.2246625018789e-05</v>
      </c>
      <c r="GO67">
        <v>1</v>
      </c>
      <c r="GP67">
        <v>1476</v>
      </c>
      <c r="GQ67">
        <v>2</v>
      </c>
      <c r="GR67">
        <v>27</v>
      </c>
      <c r="GS67">
        <v>10.2</v>
      </c>
      <c r="GT67">
        <v>10.2</v>
      </c>
      <c r="GU67">
        <v>1.05591</v>
      </c>
      <c r="GV67">
        <v>2.40967</v>
      </c>
      <c r="GW67">
        <v>1.44775</v>
      </c>
      <c r="GX67">
        <v>2.2998</v>
      </c>
      <c r="GY67">
        <v>1.44409</v>
      </c>
      <c r="GZ67">
        <v>2.35596</v>
      </c>
      <c r="HA67">
        <v>38.4524</v>
      </c>
      <c r="HB67">
        <v>24.3589</v>
      </c>
      <c r="HC67">
        <v>18</v>
      </c>
      <c r="HD67">
        <v>402.92</v>
      </c>
      <c r="HE67">
        <v>453.943</v>
      </c>
      <c r="HF67">
        <v>27.3493</v>
      </c>
      <c r="HG67">
        <v>29.2032</v>
      </c>
      <c r="HH67">
        <v>29.9989</v>
      </c>
      <c r="HI67">
        <v>28.9798</v>
      </c>
      <c r="HJ67">
        <v>28.9746</v>
      </c>
      <c r="HK67">
        <v>21.1782</v>
      </c>
      <c r="HL67">
        <v>33.4239</v>
      </c>
      <c r="HM67">
        <v>98.5472</v>
      </c>
      <c r="HN67">
        <v>27.3829</v>
      </c>
      <c r="HO67">
        <v>419.8</v>
      </c>
      <c r="HP67">
        <v>23.6345</v>
      </c>
      <c r="HQ67">
        <v>96.4755</v>
      </c>
      <c r="HR67">
        <v>99.8095</v>
      </c>
    </row>
    <row r="68" spans="1:226">
      <c r="A68">
        <v>52</v>
      </c>
      <c r="B68">
        <v>1678486611</v>
      </c>
      <c r="C68">
        <v>3045.5</v>
      </c>
      <c r="D68" t="s">
        <v>467</v>
      </c>
      <c r="E68" t="s">
        <v>468</v>
      </c>
      <c r="F68">
        <v>5</v>
      </c>
      <c r="G68" t="s">
        <v>461</v>
      </c>
      <c r="H68" t="s">
        <v>354</v>
      </c>
      <c r="I68">
        <v>1678486608.5</v>
      </c>
      <c r="J68">
        <f>(K68)/1000</f>
        <v>0</v>
      </c>
      <c r="K68">
        <f>IF(BF68, AN68, AH68)</f>
        <v>0</v>
      </c>
      <c r="L68">
        <f>IF(BF68, AI68, AG68)</f>
        <v>0</v>
      </c>
      <c r="M68">
        <f>BH68 - IF(AU68&gt;1, L68*BB68*100.0/(AW68*BV68), 0)</f>
        <v>0</v>
      </c>
      <c r="N68">
        <f>((T68-J68/2)*M68-L68)/(T68+J68/2)</f>
        <v>0</v>
      </c>
      <c r="O68">
        <f>N68*(BO68+BP68)/1000.0</f>
        <v>0</v>
      </c>
      <c r="P68">
        <f>(BH68 - IF(AU68&gt;1, L68*BB68*100.0/(AW68*BV68), 0))*(BO68+BP68)/1000.0</f>
        <v>0</v>
      </c>
      <c r="Q68">
        <f>2.0/((1/S68-1/R68)+SIGN(S68)*SQRT((1/S68-1/R68)*(1/S68-1/R68) + 4*BC68/((BC68+1)*(BC68+1))*(2*1/S68*1/R68-1/R68*1/R68)))</f>
        <v>0</v>
      </c>
      <c r="R68">
        <f>IF(LEFT(BD68,1)&lt;&gt;"0",IF(LEFT(BD68,1)="1",3.0,BE68),$D$5+$E$5*(BV68*BO68/($K$5*1000))+$F$5*(BV68*BO68/($K$5*1000))*MAX(MIN(BB68,$J$5),$I$5)*MAX(MIN(BB68,$J$5),$I$5)+$G$5*MAX(MIN(BB68,$J$5),$I$5)*(BV68*BO68/($K$5*1000))+$H$5*(BV68*BO68/($K$5*1000))*(BV68*BO68/($K$5*1000)))</f>
        <v>0</v>
      </c>
      <c r="S68">
        <f>J68*(1000-(1000*0.61365*exp(17.502*W68/(240.97+W68))/(BO68+BP68)+BJ68)/2)/(1000*0.61365*exp(17.502*W68/(240.97+W68))/(BO68+BP68)-BJ68)</f>
        <v>0</v>
      </c>
      <c r="T68">
        <f>1/((BC68+1)/(Q68/1.6)+1/(R68/1.37)) + BC68/((BC68+1)/(Q68/1.6) + BC68/(R68/1.37))</f>
        <v>0</v>
      </c>
      <c r="U68">
        <f>(AX68*BA68)</f>
        <v>0</v>
      </c>
      <c r="V68">
        <f>(BQ68+(U68+2*0.95*5.67E-8*(((BQ68+$B$7)+273)^4-(BQ68+273)^4)-44100*J68)/(1.84*29.3*R68+8*0.95*5.67E-8*(BQ68+273)^3))</f>
        <v>0</v>
      </c>
      <c r="W68">
        <f>($C$7*BR68+$D$7*BS68+$E$7*V68)</f>
        <v>0</v>
      </c>
      <c r="X68">
        <f>0.61365*exp(17.502*W68/(240.97+W68))</f>
        <v>0</v>
      </c>
      <c r="Y68">
        <f>(Z68/AA68*100)</f>
        <v>0</v>
      </c>
      <c r="Z68">
        <f>BJ68*(BO68+BP68)/1000</f>
        <v>0</v>
      </c>
      <c r="AA68">
        <f>0.61365*exp(17.502*BQ68/(240.97+BQ68))</f>
        <v>0</v>
      </c>
      <c r="AB68">
        <f>(X68-BJ68*(BO68+BP68)/1000)</f>
        <v>0</v>
      </c>
      <c r="AC68">
        <f>(-J68*44100)</f>
        <v>0</v>
      </c>
      <c r="AD68">
        <f>2*29.3*R68*0.92*(BQ68-W68)</f>
        <v>0</v>
      </c>
      <c r="AE68">
        <f>2*0.95*5.67E-8*(((BQ68+$B$7)+273)^4-(W68+273)^4)</f>
        <v>0</v>
      </c>
      <c r="AF68">
        <f>U68+AE68+AC68+AD68</f>
        <v>0</v>
      </c>
      <c r="AG68">
        <f>BN68*AU68*(BI68-BH68*(1000-AU68*BK68)/(1000-AU68*BJ68))/(100*BB68)</f>
        <v>0</v>
      </c>
      <c r="AH68">
        <f>1000*BN68*AU68*(BJ68-BK68)/(100*BB68*(1000-AU68*BJ68))</f>
        <v>0</v>
      </c>
      <c r="AI68">
        <f>(AJ68 - AK68 - BO68*1E3/(8.314*(BQ68+273.15)) * AM68/BN68 * AL68) * BN68/(100*BB68) * (1000 - BK68)/1000</f>
        <v>0</v>
      </c>
      <c r="AJ68">
        <v>429.951709752093</v>
      </c>
      <c r="AK68">
        <v>430.581339393939</v>
      </c>
      <c r="AL68">
        <v>0.00108110100915811</v>
      </c>
      <c r="AM68">
        <v>67.1739470977264</v>
      </c>
      <c r="AN68">
        <f>(AP68 - AO68 + BO68*1E3/(8.314*(BQ68+273.15)) * AR68/BN68 * AQ68) * BN68/(100*BB68) * 1000/(1000 - AP68)</f>
        <v>0</v>
      </c>
      <c r="AO68">
        <v>23.6279626287457</v>
      </c>
      <c r="AP68">
        <v>24.2924660606061</v>
      </c>
      <c r="AQ68">
        <v>7.1882346061112e-05</v>
      </c>
      <c r="AR68">
        <v>117.253722869481</v>
      </c>
      <c r="AS68">
        <v>24</v>
      </c>
      <c r="AT68">
        <v>5</v>
      </c>
      <c r="AU68">
        <f>IF(AS68*$H$13&gt;=AW68,1.0,(AW68/(AW68-AS68*$H$13)))</f>
        <v>0</v>
      </c>
      <c r="AV68">
        <f>(AU68-1)*100</f>
        <v>0</v>
      </c>
      <c r="AW68">
        <f>MAX(0,($B$13+$C$13*BV68)/(1+$D$13*BV68)*BO68/(BQ68+273)*$E$13)</f>
        <v>0</v>
      </c>
      <c r="AX68">
        <f>$B$11*BW68+$C$11*BX68+$F$11*CI68*(1-CL68)</f>
        <v>0</v>
      </c>
      <c r="AY68">
        <f>AX68*AZ68</f>
        <v>0</v>
      </c>
      <c r="AZ68">
        <f>($B$11*$D$9+$C$11*$D$9+$F$11*((CV68+CN68)/MAX(CV68+CN68+CW68, 0.1)*$I$9+CW68/MAX(CV68+CN68+CW68, 0.1)*$J$9))/($B$11+$C$11+$F$11)</f>
        <v>0</v>
      </c>
      <c r="BA68">
        <f>($B$11*$K$9+$C$11*$K$9+$F$11*((CV68+CN68)/MAX(CV68+CN68+CW68, 0.1)*$P$9+CW68/MAX(CV68+CN68+CW68, 0.1)*$Q$9))/($B$11+$C$11+$F$11)</f>
        <v>0</v>
      </c>
      <c r="BB68">
        <v>2.18</v>
      </c>
      <c r="BC68">
        <v>0.5</v>
      </c>
      <c r="BD68" t="s">
        <v>355</v>
      </c>
      <c r="BE68">
        <v>2</v>
      </c>
      <c r="BF68" t="b">
        <v>0</v>
      </c>
      <c r="BG68">
        <v>1678486608.5</v>
      </c>
      <c r="BH68">
        <v>420.079888888889</v>
      </c>
      <c r="BI68">
        <v>419.785777777778</v>
      </c>
      <c r="BJ68">
        <v>24.2897</v>
      </c>
      <c r="BK68">
        <v>23.6274333333333</v>
      </c>
      <c r="BL68">
        <v>419.326888888889</v>
      </c>
      <c r="BM68">
        <v>23.8917666666667</v>
      </c>
      <c r="BN68">
        <v>500.248777777778</v>
      </c>
      <c r="BO68">
        <v>89.9021444444444</v>
      </c>
      <c r="BP68">
        <v>0.100018022222222</v>
      </c>
      <c r="BQ68">
        <v>27.9562111111111</v>
      </c>
      <c r="BR68">
        <v>27.4896777777778</v>
      </c>
      <c r="BS68">
        <v>999.9</v>
      </c>
      <c r="BT68">
        <v>0</v>
      </c>
      <c r="BU68">
        <v>0</v>
      </c>
      <c r="BV68">
        <v>9993.33333333333</v>
      </c>
      <c r="BW68">
        <v>0</v>
      </c>
      <c r="BX68">
        <v>0.445135</v>
      </c>
      <c r="BY68">
        <v>0.294148555555556</v>
      </c>
      <c r="BZ68">
        <v>430.537666666667</v>
      </c>
      <c r="CA68">
        <v>429.944222222222</v>
      </c>
      <c r="CB68">
        <v>0.662256555555556</v>
      </c>
      <c r="CC68">
        <v>419.785777777778</v>
      </c>
      <c r="CD68">
        <v>23.6274333333333</v>
      </c>
      <c r="CE68">
        <v>2.18369555555556</v>
      </c>
      <c r="CF68">
        <v>2.12415666666667</v>
      </c>
      <c r="CG68">
        <v>18.8432111111111</v>
      </c>
      <c r="CH68">
        <v>18.4015111111111</v>
      </c>
      <c r="CI68">
        <v>0</v>
      </c>
      <c r="CJ68">
        <v>0</v>
      </c>
      <c r="CK68">
        <v>0</v>
      </c>
      <c r="CL68">
        <v>0</v>
      </c>
      <c r="CM68">
        <v>0.0555555555555557</v>
      </c>
      <c r="CN68">
        <v>0</v>
      </c>
      <c r="CO68">
        <v>-15.0333333333333</v>
      </c>
      <c r="CP68">
        <v>-2.12222222222222</v>
      </c>
      <c r="CQ68">
        <v>37.125</v>
      </c>
      <c r="CR68">
        <v>41.687</v>
      </c>
      <c r="CS68">
        <v>39.625</v>
      </c>
      <c r="CT68">
        <v>40.75</v>
      </c>
      <c r="CU68">
        <v>38.1387777777778</v>
      </c>
      <c r="CV68">
        <v>0</v>
      </c>
      <c r="CW68">
        <v>0</v>
      </c>
      <c r="CX68">
        <v>0</v>
      </c>
      <c r="CY68">
        <v>1678486620.3</v>
      </c>
      <c r="CZ68">
        <v>0</v>
      </c>
      <c r="DA68">
        <v>1678485994.5</v>
      </c>
      <c r="DB68" t="s">
        <v>462</v>
      </c>
      <c r="DC68">
        <v>1678485991.5</v>
      </c>
      <c r="DD68">
        <v>1678485994.5</v>
      </c>
      <c r="DE68">
        <v>2</v>
      </c>
      <c r="DF68">
        <v>-0.022</v>
      </c>
      <c r="DG68">
        <v>-0.002</v>
      </c>
      <c r="DH68">
        <v>0.753</v>
      </c>
      <c r="DI68">
        <v>0.544</v>
      </c>
      <c r="DJ68">
        <v>420</v>
      </c>
      <c r="DK68">
        <v>30</v>
      </c>
      <c r="DL68">
        <v>0.57</v>
      </c>
      <c r="DM68">
        <v>0.18</v>
      </c>
      <c r="DN68">
        <v>0.278907</v>
      </c>
      <c r="DO68">
        <v>-0.0844677298311445</v>
      </c>
      <c r="DP68">
        <v>0.0328920558022754</v>
      </c>
      <c r="DQ68">
        <v>1</v>
      </c>
      <c r="DR68">
        <v>0.65386285</v>
      </c>
      <c r="DS68">
        <v>0.0400188292682912</v>
      </c>
      <c r="DT68">
        <v>0.00424913437390487</v>
      </c>
      <c r="DU68">
        <v>1</v>
      </c>
      <c r="DV68">
        <v>2</v>
      </c>
      <c r="DW68">
        <v>2</v>
      </c>
      <c r="DX68" t="s">
        <v>374</v>
      </c>
      <c r="DY68">
        <v>2.84531</v>
      </c>
      <c r="DZ68">
        <v>2.71018</v>
      </c>
      <c r="EA68">
        <v>0.0903071</v>
      </c>
      <c r="EB68">
        <v>0.0903193</v>
      </c>
      <c r="EC68">
        <v>0.102117</v>
      </c>
      <c r="ED68">
        <v>0.100398</v>
      </c>
      <c r="EE68">
        <v>25611.8</v>
      </c>
      <c r="EF68">
        <v>22223.7</v>
      </c>
      <c r="EG68">
        <v>25201.2</v>
      </c>
      <c r="EH68">
        <v>23798.9</v>
      </c>
      <c r="EI68">
        <v>38652.6</v>
      </c>
      <c r="EJ68">
        <v>35434.6</v>
      </c>
      <c r="EK68">
        <v>45599.1</v>
      </c>
      <c r="EL68">
        <v>42453.4</v>
      </c>
      <c r="EM68">
        <v>1.7203</v>
      </c>
      <c r="EN68">
        <v>1.831</v>
      </c>
      <c r="EO68">
        <v>0.0247881</v>
      </c>
      <c r="EP68">
        <v>0</v>
      </c>
      <c r="EQ68">
        <v>27.0833</v>
      </c>
      <c r="ER68">
        <v>999.9</v>
      </c>
      <c r="ES68">
        <v>53.296</v>
      </c>
      <c r="ET68">
        <v>32.66</v>
      </c>
      <c r="EU68">
        <v>29.3807</v>
      </c>
      <c r="EV68">
        <v>54.269</v>
      </c>
      <c r="EW68">
        <v>43.5938</v>
      </c>
      <c r="EX68">
        <v>1</v>
      </c>
      <c r="EY68">
        <v>0.12124</v>
      </c>
      <c r="EZ68">
        <v>0.0953568</v>
      </c>
      <c r="FA68">
        <v>20.2445</v>
      </c>
      <c r="FB68">
        <v>5.23346</v>
      </c>
      <c r="FC68">
        <v>11.992</v>
      </c>
      <c r="FD68">
        <v>4.95595</v>
      </c>
      <c r="FE68">
        <v>3.304</v>
      </c>
      <c r="FF68">
        <v>9999</v>
      </c>
      <c r="FG68">
        <v>9999</v>
      </c>
      <c r="FH68">
        <v>9999</v>
      </c>
      <c r="FI68">
        <v>999.9</v>
      </c>
      <c r="FJ68">
        <v>1.86845</v>
      </c>
      <c r="FK68">
        <v>1.86417</v>
      </c>
      <c r="FL68">
        <v>1.87173</v>
      </c>
      <c r="FM68">
        <v>1.86264</v>
      </c>
      <c r="FN68">
        <v>1.86203</v>
      </c>
      <c r="FO68">
        <v>1.86844</v>
      </c>
      <c r="FP68">
        <v>1.85863</v>
      </c>
      <c r="FQ68">
        <v>1.86496</v>
      </c>
      <c r="FR68">
        <v>5</v>
      </c>
      <c r="FS68">
        <v>0</v>
      </c>
      <c r="FT68">
        <v>0</v>
      </c>
      <c r="FU68">
        <v>0</v>
      </c>
      <c r="FV68" t="s">
        <v>358</v>
      </c>
      <c r="FW68" t="s">
        <v>359</v>
      </c>
      <c r="FX68" t="s">
        <v>360</v>
      </c>
      <c r="FY68" t="s">
        <v>360</v>
      </c>
      <c r="FZ68" t="s">
        <v>360</v>
      </c>
      <c r="GA68" t="s">
        <v>360</v>
      </c>
      <c r="GB68">
        <v>0</v>
      </c>
      <c r="GC68">
        <v>100</v>
      </c>
      <c r="GD68">
        <v>100</v>
      </c>
      <c r="GE68">
        <v>0.754</v>
      </c>
      <c r="GF68">
        <v>0.3981</v>
      </c>
      <c r="GG68">
        <v>0.553887653931418</v>
      </c>
      <c r="GH68">
        <v>0.000627187234394091</v>
      </c>
      <c r="GI68">
        <v>-4.01537248521887e-07</v>
      </c>
      <c r="GJ68">
        <v>9.27123944784829e-11</v>
      </c>
      <c r="GK68">
        <v>0.0132742002071745</v>
      </c>
      <c r="GL68">
        <v>-0.0274468376562697</v>
      </c>
      <c r="GM68">
        <v>0.00235418239541525</v>
      </c>
      <c r="GN68">
        <v>-2.2246625018789e-05</v>
      </c>
      <c r="GO68">
        <v>1</v>
      </c>
      <c r="GP68">
        <v>1476</v>
      </c>
      <c r="GQ68">
        <v>2</v>
      </c>
      <c r="GR68">
        <v>27</v>
      </c>
      <c r="GS68">
        <v>10.3</v>
      </c>
      <c r="GT68">
        <v>10.3</v>
      </c>
      <c r="GU68">
        <v>1.05591</v>
      </c>
      <c r="GV68">
        <v>2.38281</v>
      </c>
      <c r="GW68">
        <v>1.44775</v>
      </c>
      <c r="GX68">
        <v>2.2998</v>
      </c>
      <c r="GY68">
        <v>1.44409</v>
      </c>
      <c r="GZ68">
        <v>2.4646</v>
      </c>
      <c r="HA68">
        <v>38.4279</v>
      </c>
      <c r="HB68">
        <v>24.3589</v>
      </c>
      <c r="HC68">
        <v>18</v>
      </c>
      <c r="HD68">
        <v>402.704</v>
      </c>
      <c r="HE68">
        <v>454.331</v>
      </c>
      <c r="HF68">
        <v>27.3892</v>
      </c>
      <c r="HG68">
        <v>29.1934</v>
      </c>
      <c r="HH68">
        <v>29.9993</v>
      </c>
      <c r="HI68">
        <v>28.9762</v>
      </c>
      <c r="HJ68">
        <v>28.9703</v>
      </c>
      <c r="HK68">
        <v>21.1788</v>
      </c>
      <c r="HL68">
        <v>33.4239</v>
      </c>
      <c r="HM68">
        <v>98.1748</v>
      </c>
      <c r="HN68">
        <v>27.3898</v>
      </c>
      <c r="HO68">
        <v>419.8</v>
      </c>
      <c r="HP68">
        <v>23.6345</v>
      </c>
      <c r="HQ68">
        <v>96.4784</v>
      </c>
      <c r="HR68">
        <v>99.811</v>
      </c>
    </row>
    <row r="69" spans="1:226">
      <c r="A69">
        <v>53</v>
      </c>
      <c r="B69">
        <v>1678486616</v>
      </c>
      <c r="C69">
        <v>3050.5</v>
      </c>
      <c r="D69" t="s">
        <v>469</v>
      </c>
      <c r="E69" t="s">
        <v>470</v>
      </c>
      <c r="F69">
        <v>5</v>
      </c>
      <c r="G69" t="s">
        <v>461</v>
      </c>
      <c r="H69" t="s">
        <v>354</v>
      </c>
      <c r="I69">
        <v>1678486613.2</v>
      </c>
      <c r="J69">
        <f>(K69)/1000</f>
        <v>0</v>
      </c>
      <c r="K69">
        <f>IF(BF69, AN69, AH69)</f>
        <v>0</v>
      </c>
      <c r="L69">
        <f>IF(BF69, AI69, AG69)</f>
        <v>0</v>
      </c>
      <c r="M69">
        <f>BH69 - IF(AU69&gt;1, L69*BB69*100.0/(AW69*BV69), 0)</f>
        <v>0</v>
      </c>
      <c r="N69">
        <f>((T69-J69/2)*M69-L69)/(T69+J69/2)</f>
        <v>0</v>
      </c>
      <c r="O69">
        <f>N69*(BO69+BP69)/1000.0</f>
        <v>0</v>
      </c>
      <c r="P69">
        <f>(BH69 - IF(AU69&gt;1, L69*BB69*100.0/(AW69*BV69), 0))*(BO69+BP69)/1000.0</f>
        <v>0</v>
      </c>
      <c r="Q69">
        <f>2.0/((1/S69-1/R69)+SIGN(S69)*SQRT((1/S69-1/R69)*(1/S69-1/R69) + 4*BC69/((BC69+1)*(BC69+1))*(2*1/S69*1/R69-1/R69*1/R69)))</f>
        <v>0</v>
      </c>
      <c r="R69">
        <f>IF(LEFT(BD69,1)&lt;&gt;"0",IF(LEFT(BD69,1)="1",3.0,BE69),$D$5+$E$5*(BV69*BO69/($K$5*1000))+$F$5*(BV69*BO69/($K$5*1000))*MAX(MIN(BB69,$J$5),$I$5)*MAX(MIN(BB69,$J$5),$I$5)+$G$5*MAX(MIN(BB69,$J$5),$I$5)*(BV69*BO69/($K$5*1000))+$H$5*(BV69*BO69/($K$5*1000))*(BV69*BO69/($K$5*1000)))</f>
        <v>0</v>
      </c>
      <c r="S69">
        <f>J69*(1000-(1000*0.61365*exp(17.502*W69/(240.97+W69))/(BO69+BP69)+BJ69)/2)/(1000*0.61365*exp(17.502*W69/(240.97+W69))/(BO69+BP69)-BJ69)</f>
        <v>0</v>
      </c>
      <c r="T69">
        <f>1/((BC69+1)/(Q69/1.6)+1/(R69/1.37)) + BC69/((BC69+1)/(Q69/1.6) + BC69/(R69/1.37))</f>
        <v>0</v>
      </c>
      <c r="U69">
        <f>(AX69*BA69)</f>
        <v>0</v>
      </c>
      <c r="V69">
        <f>(BQ69+(U69+2*0.95*5.67E-8*(((BQ69+$B$7)+273)^4-(BQ69+273)^4)-44100*J69)/(1.84*29.3*R69+8*0.95*5.67E-8*(BQ69+273)^3))</f>
        <v>0</v>
      </c>
      <c r="W69">
        <f>($C$7*BR69+$D$7*BS69+$E$7*V69)</f>
        <v>0</v>
      </c>
      <c r="X69">
        <f>0.61365*exp(17.502*W69/(240.97+W69))</f>
        <v>0</v>
      </c>
      <c r="Y69">
        <f>(Z69/AA69*100)</f>
        <v>0</v>
      </c>
      <c r="Z69">
        <f>BJ69*(BO69+BP69)/1000</f>
        <v>0</v>
      </c>
      <c r="AA69">
        <f>0.61365*exp(17.502*BQ69/(240.97+BQ69))</f>
        <v>0</v>
      </c>
      <c r="AB69">
        <f>(X69-BJ69*(BO69+BP69)/1000)</f>
        <v>0</v>
      </c>
      <c r="AC69">
        <f>(-J69*44100)</f>
        <v>0</v>
      </c>
      <c r="AD69">
        <f>2*29.3*R69*0.92*(BQ69-W69)</f>
        <v>0</v>
      </c>
      <c r="AE69">
        <f>2*0.95*5.67E-8*(((BQ69+$B$7)+273)^4-(W69+273)^4)</f>
        <v>0</v>
      </c>
      <c r="AF69">
        <f>U69+AE69+AC69+AD69</f>
        <v>0</v>
      </c>
      <c r="AG69">
        <f>BN69*AU69*(BI69-BH69*(1000-AU69*BK69)/(1000-AU69*BJ69))/(100*BB69)</f>
        <v>0</v>
      </c>
      <c r="AH69">
        <f>1000*BN69*AU69*(BJ69-BK69)/(100*BB69*(1000-AU69*BJ69))</f>
        <v>0</v>
      </c>
      <c r="AI69">
        <f>(AJ69 - AK69 - BO69*1E3/(8.314*(BQ69+273.15)) * AM69/BN69 * AL69) * BN69/(100*BB69) * (1000 - BK69)/1000</f>
        <v>0</v>
      </c>
      <c r="AJ69">
        <v>429.94055590039</v>
      </c>
      <c r="AK69">
        <v>430.445266666667</v>
      </c>
      <c r="AL69">
        <v>-0.0159076398253099</v>
      </c>
      <c r="AM69">
        <v>67.1739470977264</v>
      </c>
      <c r="AN69">
        <f>(AP69 - AO69 + BO69*1E3/(8.314*(BQ69+273.15)) * AR69/BN69 * AQ69) * BN69/(100*BB69) * 1000/(1000 - AP69)</f>
        <v>0</v>
      </c>
      <c r="AO69">
        <v>23.6162822823116</v>
      </c>
      <c r="AP69">
        <v>24.2935024242424</v>
      </c>
      <c r="AQ69">
        <v>2.63831465684318e-05</v>
      </c>
      <c r="AR69">
        <v>117.253722869481</v>
      </c>
      <c r="AS69">
        <v>23</v>
      </c>
      <c r="AT69">
        <v>5</v>
      </c>
      <c r="AU69">
        <f>IF(AS69*$H$13&gt;=AW69,1.0,(AW69/(AW69-AS69*$H$13)))</f>
        <v>0</v>
      </c>
      <c r="AV69">
        <f>(AU69-1)*100</f>
        <v>0</v>
      </c>
      <c r="AW69">
        <f>MAX(0,($B$13+$C$13*BV69)/(1+$D$13*BV69)*BO69/(BQ69+273)*$E$13)</f>
        <v>0</v>
      </c>
      <c r="AX69">
        <f>$B$11*BW69+$C$11*BX69+$F$11*CI69*(1-CL69)</f>
        <v>0</v>
      </c>
      <c r="AY69">
        <f>AX69*AZ69</f>
        <v>0</v>
      </c>
      <c r="AZ69">
        <f>($B$11*$D$9+$C$11*$D$9+$F$11*((CV69+CN69)/MAX(CV69+CN69+CW69, 0.1)*$I$9+CW69/MAX(CV69+CN69+CW69, 0.1)*$J$9))/($B$11+$C$11+$F$11)</f>
        <v>0</v>
      </c>
      <c r="BA69">
        <f>($B$11*$K$9+$C$11*$K$9+$F$11*((CV69+CN69)/MAX(CV69+CN69+CW69, 0.1)*$P$9+CW69/MAX(CV69+CN69+CW69, 0.1)*$Q$9))/($B$11+$C$11+$F$11)</f>
        <v>0</v>
      </c>
      <c r="BB69">
        <v>2.18</v>
      </c>
      <c r="BC69">
        <v>0.5</v>
      </c>
      <c r="BD69" t="s">
        <v>355</v>
      </c>
      <c r="BE69">
        <v>2</v>
      </c>
      <c r="BF69" t="b">
        <v>0</v>
      </c>
      <c r="BG69">
        <v>1678486613.2</v>
      </c>
      <c r="BH69">
        <v>420.029</v>
      </c>
      <c r="BI69">
        <v>419.7902</v>
      </c>
      <c r="BJ69">
        <v>24.29411</v>
      </c>
      <c r="BK69">
        <v>23.61706</v>
      </c>
      <c r="BL69">
        <v>419.276</v>
      </c>
      <c r="BM69">
        <v>23.89598</v>
      </c>
      <c r="BN69">
        <v>500.1762</v>
      </c>
      <c r="BO69">
        <v>89.90316</v>
      </c>
      <c r="BP69">
        <v>0.09984383</v>
      </c>
      <c r="BQ69">
        <v>27.96105</v>
      </c>
      <c r="BR69">
        <v>27.48742</v>
      </c>
      <c r="BS69">
        <v>999.9</v>
      </c>
      <c r="BT69">
        <v>0</v>
      </c>
      <c r="BU69">
        <v>0</v>
      </c>
      <c r="BV69">
        <v>10016.68</v>
      </c>
      <c r="BW69">
        <v>0</v>
      </c>
      <c r="BX69">
        <v>0.445135</v>
      </c>
      <c r="BY69">
        <v>0.2389801</v>
      </c>
      <c r="BZ69">
        <v>430.4876</v>
      </c>
      <c r="CA69">
        <v>429.9443</v>
      </c>
      <c r="CB69">
        <v>0.6770515</v>
      </c>
      <c r="CC69">
        <v>419.7902</v>
      </c>
      <c r="CD69">
        <v>23.61706</v>
      </c>
      <c r="CE69">
        <v>2.184118</v>
      </c>
      <c r="CF69">
        <v>2.123247</v>
      </c>
      <c r="CG69">
        <v>18.84628</v>
      </c>
      <c r="CH69">
        <v>18.39467</v>
      </c>
      <c r="CI69">
        <v>0</v>
      </c>
      <c r="CJ69">
        <v>0</v>
      </c>
      <c r="CK69">
        <v>0</v>
      </c>
      <c r="CL69">
        <v>0</v>
      </c>
      <c r="CM69">
        <v>-2.08</v>
      </c>
      <c r="CN69">
        <v>0</v>
      </c>
      <c r="CO69">
        <v>-14.3</v>
      </c>
      <c r="CP69">
        <v>-3.06</v>
      </c>
      <c r="CQ69">
        <v>37.125</v>
      </c>
      <c r="CR69">
        <v>41.687</v>
      </c>
      <c r="CS69">
        <v>39.625</v>
      </c>
      <c r="CT69">
        <v>40.75</v>
      </c>
      <c r="CU69">
        <v>38.1372</v>
      </c>
      <c r="CV69">
        <v>0</v>
      </c>
      <c r="CW69">
        <v>0</v>
      </c>
      <c r="CX69">
        <v>0</v>
      </c>
      <c r="CY69">
        <v>1678486625.1</v>
      </c>
      <c r="CZ69">
        <v>0</v>
      </c>
      <c r="DA69">
        <v>1678485994.5</v>
      </c>
      <c r="DB69" t="s">
        <v>462</v>
      </c>
      <c r="DC69">
        <v>1678485991.5</v>
      </c>
      <c r="DD69">
        <v>1678485994.5</v>
      </c>
      <c r="DE69">
        <v>2</v>
      </c>
      <c r="DF69">
        <v>-0.022</v>
      </c>
      <c r="DG69">
        <v>-0.002</v>
      </c>
      <c r="DH69">
        <v>0.753</v>
      </c>
      <c r="DI69">
        <v>0.544</v>
      </c>
      <c r="DJ69">
        <v>420</v>
      </c>
      <c r="DK69">
        <v>30</v>
      </c>
      <c r="DL69">
        <v>0.57</v>
      </c>
      <c r="DM69">
        <v>0.18</v>
      </c>
      <c r="DN69">
        <v>0.27174145</v>
      </c>
      <c r="DO69">
        <v>-0.0460266191369608</v>
      </c>
      <c r="DP69">
        <v>0.0397136875365094</v>
      </c>
      <c r="DQ69">
        <v>1</v>
      </c>
      <c r="DR69">
        <v>0.65974495</v>
      </c>
      <c r="DS69">
        <v>0.0897011257035643</v>
      </c>
      <c r="DT69">
        <v>0.00933351502904989</v>
      </c>
      <c r="DU69">
        <v>1</v>
      </c>
      <c r="DV69">
        <v>2</v>
      </c>
      <c r="DW69">
        <v>2</v>
      </c>
      <c r="DX69" t="s">
        <v>374</v>
      </c>
      <c r="DY69">
        <v>2.84513</v>
      </c>
      <c r="DZ69">
        <v>2.71035</v>
      </c>
      <c r="EA69">
        <v>0.0902937</v>
      </c>
      <c r="EB69">
        <v>0.0903287</v>
      </c>
      <c r="EC69">
        <v>0.102121</v>
      </c>
      <c r="ED69">
        <v>0.10036</v>
      </c>
      <c r="EE69">
        <v>25612.6</v>
      </c>
      <c r="EF69">
        <v>22223.5</v>
      </c>
      <c r="EG69">
        <v>25201.5</v>
      </c>
      <c r="EH69">
        <v>23798.8</v>
      </c>
      <c r="EI69">
        <v>38653</v>
      </c>
      <c r="EJ69">
        <v>35436.1</v>
      </c>
      <c r="EK69">
        <v>45599.8</v>
      </c>
      <c r="EL69">
        <v>42453.4</v>
      </c>
      <c r="EM69">
        <v>1.72065</v>
      </c>
      <c r="EN69">
        <v>1.83085</v>
      </c>
      <c r="EO69">
        <v>0.0257492</v>
      </c>
      <c r="EP69">
        <v>0</v>
      </c>
      <c r="EQ69">
        <v>27.069</v>
      </c>
      <c r="ER69">
        <v>999.9</v>
      </c>
      <c r="ES69">
        <v>53.296</v>
      </c>
      <c r="ET69">
        <v>32.66</v>
      </c>
      <c r="EU69">
        <v>29.3819</v>
      </c>
      <c r="EV69">
        <v>54.429</v>
      </c>
      <c r="EW69">
        <v>43.9984</v>
      </c>
      <c r="EX69">
        <v>1</v>
      </c>
      <c r="EY69">
        <v>0.121011</v>
      </c>
      <c r="EZ69">
        <v>0.145983</v>
      </c>
      <c r="FA69">
        <v>20.2445</v>
      </c>
      <c r="FB69">
        <v>5.23376</v>
      </c>
      <c r="FC69">
        <v>11.992</v>
      </c>
      <c r="FD69">
        <v>4.9559</v>
      </c>
      <c r="FE69">
        <v>3.304</v>
      </c>
      <c r="FF69">
        <v>9999</v>
      </c>
      <c r="FG69">
        <v>9999</v>
      </c>
      <c r="FH69">
        <v>9999</v>
      </c>
      <c r="FI69">
        <v>999.9</v>
      </c>
      <c r="FJ69">
        <v>1.86844</v>
      </c>
      <c r="FK69">
        <v>1.86418</v>
      </c>
      <c r="FL69">
        <v>1.87171</v>
      </c>
      <c r="FM69">
        <v>1.86264</v>
      </c>
      <c r="FN69">
        <v>1.86203</v>
      </c>
      <c r="FO69">
        <v>1.86844</v>
      </c>
      <c r="FP69">
        <v>1.8586</v>
      </c>
      <c r="FQ69">
        <v>1.86494</v>
      </c>
      <c r="FR69">
        <v>5</v>
      </c>
      <c r="FS69">
        <v>0</v>
      </c>
      <c r="FT69">
        <v>0</v>
      </c>
      <c r="FU69">
        <v>0</v>
      </c>
      <c r="FV69" t="s">
        <v>358</v>
      </c>
      <c r="FW69" t="s">
        <v>359</v>
      </c>
      <c r="FX69" t="s">
        <v>360</v>
      </c>
      <c r="FY69" t="s">
        <v>360</v>
      </c>
      <c r="FZ69" t="s">
        <v>360</v>
      </c>
      <c r="GA69" t="s">
        <v>360</v>
      </c>
      <c r="GB69">
        <v>0</v>
      </c>
      <c r="GC69">
        <v>100</v>
      </c>
      <c r="GD69">
        <v>100</v>
      </c>
      <c r="GE69">
        <v>0.753</v>
      </c>
      <c r="GF69">
        <v>0.3981</v>
      </c>
      <c r="GG69">
        <v>0.553887653931418</v>
      </c>
      <c r="GH69">
        <v>0.000627187234394091</v>
      </c>
      <c r="GI69">
        <v>-4.01537248521887e-07</v>
      </c>
      <c r="GJ69">
        <v>9.27123944784829e-11</v>
      </c>
      <c r="GK69">
        <v>0.0132742002071745</v>
      </c>
      <c r="GL69">
        <v>-0.0274468376562697</v>
      </c>
      <c r="GM69">
        <v>0.00235418239541525</v>
      </c>
      <c r="GN69">
        <v>-2.2246625018789e-05</v>
      </c>
      <c r="GO69">
        <v>1</v>
      </c>
      <c r="GP69">
        <v>1476</v>
      </c>
      <c r="GQ69">
        <v>2</v>
      </c>
      <c r="GR69">
        <v>27</v>
      </c>
      <c r="GS69">
        <v>10.4</v>
      </c>
      <c r="GT69">
        <v>10.4</v>
      </c>
      <c r="GU69">
        <v>1.05469</v>
      </c>
      <c r="GV69">
        <v>2.40967</v>
      </c>
      <c r="GW69">
        <v>1.44775</v>
      </c>
      <c r="GX69">
        <v>2.2998</v>
      </c>
      <c r="GY69">
        <v>1.44409</v>
      </c>
      <c r="GZ69">
        <v>2.31323</v>
      </c>
      <c r="HA69">
        <v>38.4279</v>
      </c>
      <c r="HB69">
        <v>24.3589</v>
      </c>
      <c r="HC69">
        <v>18</v>
      </c>
      <c r="HD69">
        <v>402.868</v>
      </c>
      <c r="HE69">
        <v>454.202</v>
      </c>
      <c r="HF69">
        <v>27.4003</v>
      </c>
      <c r="HG69">
        <v>29.1846</v>
      </c>
      <c r="HH69">
        <v>29.9996</v>
      </c>
      <c r="HI69">
        <v>28.9718</v>
      </c>
      <c r="HJ69">
        <v>28.9658</v>
      </c>
      <c r="HK69">
        <v>21.1774</v>
      </c>
      <c r="HL69">
        <v>33.4239</v>
      </c>
      <c r="HM69">
        <v>98.1748</v>
      </c>
      <c r="HN69">
        <v>27.3988</v>
      </c>
      <c r="HO69">
        <v>419.8</v>
      </c>
      <c r="HP69">
        <v>23.6345</v>
      </c>
      <c r="HQ69">
        <v>96.4798</v>
      </c>
      <c r="HR69">
        <v>99.8108</v>
      </c>
    </row>
    <row r="70" spans="1:226">
      <c r="A70">
        <v>54</v>
      </c>
      <c r="B70">
        <v>1678486621</v>
      </c>
      <c r="C70">
        <v>3055.5</v>
      </c>
      <c r="D70" t="s">
        <v>471</v>
      </c>
      <c r="E70" t="s">
        <v>472</v>
      </c>
      <c r="F70">
        <v>5</v>
      </c>
      <c r="G70" t="s">
        <v>461</v>
      </c>
      <c r="H70" t="s">
        <v>354</v>
      </c>
      <c r="I70">
        <v>1678486618.5</v>
      </c>
      <c r="J70">
        <f>(K70)/1000</f>
        <v>0</v>
      </c>
      <c r="K70">
        <f>IF(BF70, AN70, AH70)</f>
        <v>0</v>
      </c>
      <c r="L70">
        <f>IF(BF70, AI70, AG70)</f>
        <v>0</v>
      </c>
      <c r="M70">
        <f>BH70 - IF(AU70&gt;1, L70*BB70*100.0/(AW70*BV70), 0)</f>
        <v>0</v>
      </c>
      <c r="N70">
        <f>((T70-J70/2)*M70-L70)/(T70+J70/2)</f>
        <v>0</v>
      </c>
      <c r="O70">
        <f>N70*(BO70+BP70)/1000.0</f>
        <v>0</v>
      </c>
      <c r="P70">
        <f>(BH70 - IF(AU70&gt;1, L70*BB70*100.0/(AW70*BV70), 0))*(BO70+BP70)/1000.0</f>
        <v>0</v>
      </c>
      <c r="Q70">
        <f>2.0/((1/S70-1/R70)+SIGN(S70)*SQRT((1/S70-1/R70)*(1/S70-1/R70) + 4*BC70/((BC70+1)*(BC70+1))*(2*1/S70*1/R70-1/R70*1/R70)))</f>
        <v>0</v>
      </c>
      <c r="R70">
        <f>IF(LEFT(BD70,1)&lt;&gt;"0",IF(LEFT(BD70,1)="1",3.0,BE70),$D$5+$E$5*(BV70*BO70/($K$5*1000))+$F$5*(BV70*BO70/($K$5*1000))*MAX(MIN(BB70,$J$5),$I$5)*MAX(MIN(BB70,$J$5),$I$5)+$G$5*MAX(MIN(BB70,$J$5),$I$5)*(BV70*BO70/($K$5*1000))+$H$5*(BV70*BO70/($K$5*1000))*(BV70*BO70/($K$5*1000)))</f>
        <v>0</v>
      </c>
      <c r="S70">
        <f>J70*(1000-(1000*0.61365*exp(17.502*W70/(240.97+W70))/(BO70+BP70)+BJ70)/2)/(1000*0.61365*exp(17.502*W70/(240.97+W70))/(BO70+BP70)-BJ70)</f>
        <v>0</v>
      </c>
      <c r="T70">
        <f>1/((BC70+1)/(Q70/1.6)+1/(R70/1.37)) + BC70/((BC70+1)/(Q70/1.6) + BC70/(R70/1.37))</f>
        <v>0</v>
      </c>
      <c r="U70">
        <f>(AX70*BA70)</f>
        <v>0</v>
      </c>
      <c r="V70">
        <f>(BQ70+(U70+2*0.95*5.67E-8*(((BQ70+$B$7)+273)^4-(BQ70+273)^4)-44100*J70)/(1.84*29.3*R70+8*0.95*5.67E-8*(BQ70+273)^3))</f>
        <v>0</v>
      </c>
      <c r="W70">
        <f>($C$7*BR70+$D$7*BS70+$E$7*V70)</f>
        <v>0</v>
      </c>
      <c r="X70">
        <f>0.61365*exp(17.502*W70/(240.97+W70))</f>
        <v>0</v>
      </c>
      <c r="Y70">
        <f>(Z70/AA70*100)</f>
        <v>0</v>
      </c>
      <c r="Z70">
        <f>BJ70*(BO70+BP70)/1000</f>
        <v>0</v>
      </c>
      <c r="AA70">
        <f>0.61365*exp(17.502*BQ70/(240.97+BQ70))</f>
        <v>0</v>
      </c>
      <c r="AB70">
        <f>(X70-BJ70*(BO70+BP70)/1000)</f>
        <v>0</v>
      </c>
      <c r="AC70">
        <f>(-J70*44100)</f>
        <v>0</v>
      </c>
      <c r="AD70">
        <f>2*29.3*R70*0.92*(BQ70-W70)</f>
        <v>0</v>
      </c>
      <c r="AE70">
        <f>2*0.95*5.67E-8*(((BQ70+$B$7)+273)^4-(W70+273)^4)</f>
        <v>0</v>
      </c>
      <c r="AF70">
        <f>U70+AE70+AC70+AD70</f>
        <v>0</v>
      </c>
      <c r="AG70">
        <f>BN70*AU70*(BI70-BH70*(1000-AU70*BK70)/(1000-AU70*BJ70))/(100*BB70)</f>
        <v>0</v>
      </c>
      <c r="AH70">
        <f>1000*BN70*AU70*(BJ70-BK70)/(100*BB70*(1000-AU70*BJ70))</f>
        <v>0</v>
      </c>
      <c r="AI70">
        <f>(AJ70 - AK70 - BO70*1E3/(8.314*(BQ70+273.15)) * AM70/BN70 * AL70) * BN70/(100*BB70) * (1000 - BK70)/1000</f>
        <v>0</v>
      </c>
      <c r="AJ70">
        <v>429.970192397304</v>
      </c>
      <c r="AK70">
        <v>430.508587878788</v>
      </c>
      <c r="AL70">
        <v>0.0114897234139883</v>
      </c>
      <c r="AM70">
        <v>67.1739470977264</v>
      </c>
      <c r="AN70">
        <f>(AP70 - AO70 + BO70*1E3/(8.314*(BQ70+273.15)) * AR70/BN70 * AQ70) * BN70/(100*BB70) * 1000/(1000 - AP70)</f>
        <v>0</v>
      </c>
      <c r="AO70">
        <v>23.6106241412685</v>
      </c>
      <c r="AP70">
        <v>24.2917660606061</v>
      </c>
      <c r="AQ70">
        <v>9.33415752694186e-06</v>
      </c>
      <c r="AR70">
        <v>117.253722869481</v>
      </c>
      <c r="AS70">
        <v>24</v>
      </c>
      <c r="AT70">
        <v>5</v>
      </c>
      <c r="AU70">
        <f>IF(AS70*$H$13&gt;=AW70,1.0,(AW70/(AW70-AS70*$H$13)))</f>
        <v>0</v>
      </c>
      <c r="AV70">
        <f>(AU70-1)*100</f>
        <v>0</v>
      </c>
      <c r="AW70">
        <f>MAX(0,($B$13+$C$13*BV70)/(1+$D$13*BV70)*BO70/(BQ70+273)*$E$13)</f>
        <v>0</v>
      </c>
      <c r="AX70">
        <f>$B$11*BW70+$C$11*BX70+$F$11*CI70*(1-CL70)</f>
        <v>0</v>
      </c>
      <c r="AY70">
        <f>AX70*AZ70</f>
        <v>0</v>
      </c>
      <c r="AZ70">
        <f>($B$11*$D$9+$C$11*$D$9+$F$11*((CV70+CN70)/MAX(CV70+CN70+CW70, 0.1)*$I$9+CW70/MAX(CV70+CN70+CW70, 0.1)*$J$9))/($B$11+$C$11+$F$11)</f>
        <v>0</v>
      </c>
      <c r="BA70">
        <f>($B$11*$K$9+$C$11*$K$9+$F$11*((CV70+CN70)/MAX(CV70+CN70+CW70, 0.1)*$P$9+CW70/MAX(CV70+CN70+CW70, 0.1)*$Q$9))/($B$11+$C$11+$F$11)</f>
        <v>0</v>
      </c>
      <c r="BB70">
        <v>2.18</v>
      </c>
      <c r="BC70">
        <v>0.5</v>
      </c>
      <c r="BD70" t="s">
        <v>355</v>
      </c>
      <c r="BE70">
        <v>2</v>
      </c>
      <c r="BF70" t="b">
        <v>0</v>
      </c>
      <c r="BG70">
        <v>1678486618.5</v>
      </c>
      <c r="BH70">
        <v>420.030222222222</v>
      </c>
      <c r="BI70">
        <v>419.831222222222</v>
      </c>
      <c r="BJ70">
        <v>24.2928</v>
      </c>
      <c r="BK70">
        <v>23.6108333333333</v>
      </c>
      <c r="BL70">
        <v>419.277111111111</v>
      </c>
      <c r="BM70">
        <v>23.8947555555556</v>
      </c>
      <c r="BN70">
        <v>500.228111111111</v>
      </c>
      <c r="BO70">
        <v>89.9037888888889</v>
      </c>
      <c r="BP70">
        <v>0.100082755555556</v>
      </c>
      <c r="BQ70">
        <v>27.9688555555556</v>
      </c>
      <c r="BR70">
        <v>27.4861</v>
      </c>
      <c r="BS70">
        <v>999.9</v>
      </c>
      <c r="BT70">
        <v>0</v>
      </c>
      <c r="BU70">
        <v>0</v>
      </c>
      <c r="BV70">
        <v>9963.05555555555</v>
      </c>
      <c r="BW70">
        <v>0</v>
      </c>
      <c r="BX70">
        <v>0.445135</v>
      </c>
      <c r="BY70">
        <v>0.199249111111111</v>
      </c>
      <c r="BZ70">
        <v>430.488111111111</v>
      </c>
      <c r="CA70">
        <v>429.983444444444</v>
      </c>
      <c r="CB70">
        <v>0.681993333333333</v>
      </c>
      <c r="CC70">
        <v>419.831222222222</v>
      </c>
      <c r="CD70">
        <v>23.6108333333333</v>
      </c>
      <c r="CE70">
        <v>2.18401777777778</v>
      </c>
      <c r="CF70">
        <v>2.12270222222222</v>
      </c>
      <c r="CG70">
        <v>18.8455555555556</v>
      </c>
      <c r="CH70">
        <v>18.3905777777778</v>
      </c>
      <c r="CI70">
        <v>0</v>
      </c>
      <c r="CJ70">
        <v>0</v>
      </c>
      <c r="CK70">
        <v>0</v>
      </c>
      <c r="CL70">
        <v>0</v>
      </c>
      <c r="CM70">
        <v>1.85555555555556</v>
      </c>
      <c r="CN70">
        <v>0</v>
      </c>
      <c r="CO70">
        <v>-15.6444444444444</v>
      </c>
      <c r="CP70">
        <v>-2.63333333333333</v>
      </c>
      <c r="CQ70">
        <v>37.125</v>
      </c>
      <c r="CR70">
        <v>41.687</v>
      </c>
      <c r="CS70">
        <v>39.625</v>
      </c>
      <c r="CT70">
        <v>40.75</v>
      </c>
      <c r="CU70">
        <v>38.069</v>
      </c>
      <c r="CV70">
        <v>0</v>
      </c>
      <c r="CW70">
        <v>0</v>
      </c>
      <c r="CX70">
        <v>0</v>
      </c>
      <c r="CY70">
        <v>1678486630.5</v>
      </c>
      <c r="CZ70">
        <v>0</v>
      </c>
      <c r="DA70">
        <v>1678485994.5</v>
      </c>
      <c r="DB70" t="s">
        <v>462</v>
      </c>
      <c r="DC70">
        <v>1678485991.5</v>
      </c>
      <c r="DD70">
        <v>1678485994.5</v>
      </c>
      <c r="DE70">
        <v>2</v>
      </c>
      <c r="DF70">
        <v>-0.022</v>
      </c>
      <c r="DG70">
        <v>-0.002</v>
      </c>
      <c r="DH70">
        <v>0.753</v>
      </c>
      <c r="DI70">
        <v>0.544</v>
      </c>
      <c r="DJ70">
        <v>420</v>
      </c>
      <c r="DK70">
        <v>30</v>
      </c>
      <c r="DL70">
        <v>0.57</v>
      </c>
      <c r="DM70">
        <v>0.18</v>
      </c>
      <c r="DN70">
        <v>0.2499183</v>
      </c>
      <c r="DO70">
        <v>-0.237976255159475</v>
      </c>
      <c r="DP70">
        <v>0.0490202747922735</v>
      </c>
      <c r="DQ70">
        <v>0</v>
      </c>
      <c r="DR70">
        <v>0.66760585</v>
      </c>
      <c r="DS70">
        <v>0.116076607879923</v>
      </c>
      <c r="DT70">
        <v>0.0115661568023912</v>
      </c>
      <c r="DU70">
        <v>0</v>
      </c>
      <c r="DV70">
        <v>0</v>
      </c>
      <c r="DW70">
        <v>2</v>
      </c>
      <c r="DX70" t="s">
        <v>357</v>
      </c>
      <c r="DY70">
        <v>2.84539</v>
      </c>
      <c r="DZ70">
        <v>2.70991</v>
      </c>
      <c r="EA70">
        <v>0.0902989</v>
      </c>
      <c r="EB70">
        <v>0.0903375</v>
      </c>
      <c r="EC70">
        <v>0.102116</v>
      </c>
      <c r="ED70">
        <v>0.10036</v>
      </c>
      <c r="EE70">
        <v>25612.3</v>
      </c>
      <c r="EF70">
        <v>22223.4</v>
      </c>
      <c r="EG70">
        <v>25201.4</v>
      </c>
      <c r="EH70">
        <v>23799</v>
      </c>
      <c r="EI70">
        <v>38653.1</v>
      </c>
      <c r="EJ70">
        <v>35436.3</v>
      </c>
      <c r="EK70">
        <v>45599.7</v>
      </c>
      <c r="EL70">
        <v>42453.6</v>
      </c>
      <c r="EM70">
        <v>1.7206</v>
      </c>
      <c r="EN70">
        <v>1.83073</v>
      </c>
      <c r="EO70">
        <v>0.0259951</v>
      </c>
      <c r="EP70">
        <v>0</v>
      </c>
      <c r="EQ70">
        <v>27.0567</v>
      </c>
      <c r="ER70">
        <v>999.9</v>
      </c>
      <c r="ES70">
        <v>53.296</v>
      </c>
      <c r="ET70">
        <v>32.66</v>
      </c>
      <c r="EU70">
        <v>29.3806</v>
      </c>
      <c r="EV70">
        <v>54.379</v>
      </c>
      <c r="EW70">
        <v>44.5192</v>
      </c>
      <c r="EX70">
        <v>1</v>
      </c>
      <c r="EY70">
        <v>0.120417</v>
      </c>
      <c r="EZ70">
        <v>0.150912</v>
      </c>
      <c r="FA70">
        <v>20.2445</v>
      </c>
      <c r="FB70">
        <v>5.23331</v>
      </c>
      <c r="FC70">
        <v>11.992</v>
      </c>
      <c r="FD70">
        <v>4.9559</v>
      </c>
      <c r="FE70">
        <v>3.304</v>
      </c>
      <c r="FF70">
        <v>9999</v>
      </c>
      <c r="FG70">
        <v>9999</v>
      </c>
      <c r="FH70">
        <v>9999</v>
      </c>
      <c r="FI70">
        <v>999.9</v>
      </c>
      <c r="FJ70">
        <v>1.86844</v>
      </c>
      <c r="FK70">
        <v>1.86417</v>
      </c>
      <c r="FL70">
        <v>1.8717</v>
      </c>
      <c r="FM70">
        <v>1.86264</v>
      </c>
      <c r="FN70">
        <v>1.86203</v>
      </c>
      <c r="FO70">
        <v>1.86844</v>
      </c>
      <c r="FP70">
        <v>1.85856</v>
      </c>
      <c r="FQ70">
        <v>1.86493</v>
      </c>
      <c r="FR70">
        <v>5</v>
      </c>
      <c r="FS70">
        <v>0</v>
      </c>
      <c r="FT70">
        <v>0</v>
      </c>
      <c r="FU70">
        <v>0</v>
      </c>
      <c r="FV70" t="s">
        <v>358</v>
      </c>
      <c r="FW70" t="s">
        <v>359</v>
      </c>
      <c r="FX70" t="s">
        <v>360</v>
      </c>
      <c r="FY70" t="s">
        <v>360</v>
      </c>
      <c r="FZ70" t="s">
        <v>360</v>
      </c>
      <c r="GA70" t="s">
        <v>360</v>
      </c>
      <c r="GB70">
        <v>0</v>
      </c>
      <c r="GC70">
        <v>100</v>
      </c>
      <c r="GD70">
        <v>100</v>
      </c>
      <c r="GE70">
        <v>0.753</v>
      </c>
      <c r="GF70">
        <v>0.398</v>
      </c>
      <c r="GG70">
        <v>0.553887653931418</v>
      </c>
      <c r="GH70">
        <v>0.000627187234394091</v>
      </c>
      <c r="GI70">
        <v>-4.01537248521887e-07</v>
      </c>
      <c r="GJ70">
        <v>9.27123944784829e-11</v>
      </c>
      <c r="GK70">
        <v>0.0132742002071745</v>
      </c>
      <c r="GL70">
        <v>-0.0274468376562697</v>
      </c>
      <c r="GM70">
        <v>0.00235418239541525</v>
      </c>
      <c r="GN70">
        <v>-2.2246625018789e-05</v>
      </c>
      <c r="GO70">
        <v>1</v>
      </c>
      <c r="GP70">
        <v>1476</v>
      </c>
      <c r="GQ70">
        <v>2</v>
      </c>
      <c r="GR70">
        <v>27</v>
      </c>
      <c r="GS70">
        <v>10.5</v>
      </c>
      <c r="GT70">
        <v>10.4</v>
      </c>
      <c r="GU70">
        <v>1.05591</v>
      </c>
      <c r="GV70">
        <v>2.41089</v>
      </c>
      <c r="GW70">
        <v>1.44775</v>
      </c>
      <c r="GX70">
        <v>2.2998</v>
      </c>
      <c r="GY70">
        <v>1.44409</v>
      </c>
      <c r="GZ70">
        <v>2.34619</v>
      </c>
      <c r="HA70">
        <v>38.4279</v>
      </c>
      <c r="HB70">
        <v>24.3589</v>
      </c>
      <c r="HC70">
        <v>18</v>
      </c>
      <c r="HD70">
        <v>402.813</v>
      </c>
      <c r="HE70">
        <v>454.085</v>
      </c>
      <c r="HF70">
        <v>27.4047</v>
      </c>
      <c r="HG70">
        <v>29.1746</v>
      </c>
      <c r="HH70">
        <v>29.9996</v>
      </c>
      <c r="HI70">
        <v>28.9675</v>
      </c>
      <c r="HJ70">
        <v>28.9608</v>
      </c>
      <c r="HK70">
        <v>21.1757</v>
      </c>
      <c r="HL70">
        <v>33.4239</v>
      </c>
      <c r="HM70">
        <v>98.1748</v>
      </c>
      <c r="HN70">
        <v>27.4077</v>
      </c>
      <c r="HO70">
        <v>419.8</v>
      </c>
      <c r="HP70">
        <v>23.6345</v>
      </c>
      <c r="HQ70">
        <v>96.4795</v>
      </c>
      <c r="HR70">
        <v>99.8113</v>
      </c>
    </row>
    <row r="71" spans="1:226">
      <c r="A71">
        <v>55</v>
      </c>
      <c r="B71">
        <v>1678486626</v>
      </c>
      <c r="C71">
        <v>3060.5</v>
      </c>
      <c r="D71" t="s">
        <v>473</v>
      </c>
      <c r="E71" t="s">
        <v>474</v>
      </c>
      <c r="F71">
        <v>5</v>
      </c>
      <c r="G71" t="s">
        <v>461</v>
      </c>
      <c r="H71" t="s">
        <v>354</v>
      </c>
      <c r="I71">
        <v>1678486623.2</v>
      </c>
      <c r="J71">
        <f>(K71)/1000</f>
        <v>0</v>
      </c>
      <c r="K71">
        <f>IF(BF71, AN71, AH71)</f>
        <v>0</v>
      </c>
      <c r="L71">
        <f>IF(BF71, AI71, AG71)</f>
        <v>0</v>
      </c>
      <c r="M71">
        <f>BH71 - IF(AU71&gt;1, L71*BB71*100.0/(AW71*BV71), 0)</f>
        <v>0</v>
      </c>
      <c r="N71">
        <f>((T71-J71/2)*M71-L71)/(T71+J71/2)</f>
        <v>0</v>
      </c>
      <c r="O71">
        <f>N71*(BO71+BP71)/1000.0</f>
        <v>0</v>
      </c>
      <c r="P71">
        <f>(BH71 - IF(AU71&gt;1, L71*BB71*100.0/(AW71*BV71), 0))*(BO71+BP71)/1000.0</f>
        <v>0</v>
      </c>
      <c r="Q71">
        <f>2.0/((1/S71-1/R71)+SIGN(S71)*SQRT((1/S71-1/R71)*(1/S71-1/R71) + 4*BC71/((BC71+1)*(BC71+1))*(2*1/S71*1/R71-1/R71*1/R71)))</f>
        <v>0</v>
      </c>
      <c r="R71">
        <f>IF(LEFT(BD71,1)&lt;&gt;"0",IF(LEFT(BD71,1)="1",3.0,BE71),$D$5+$E$5*(BV71*BO71/($K$5*1000))+$F$5*(BV71*BO71/($K$5*1000))*MAX(MIN(BB71,$J$5),$I$5)*MAX(MIN(BB71,$J$5),$I$5)+$G$5*MAX(MIN(BB71,$J$5),$I$5)*(BV71*BO71/($K$5*1000))+$H$5*(BV71*BO71/($K$5*1000))*(BV71*BO71/($K$5*1000)))</f>
        <v>0</v>
      </c>
      <c r="S71">
        <f>J71*(1000-(1000*0.61365*exp(17.502*W71/(240.97+W71))/(BO71+BP71)+BJ71)/2)/(1000*0.61365*exp(17.502*W71/(240.97+W71))/(BO71+BP71)-BJ71)</f>
        <v>0</v>
      </c>
      <c r="T71">
        <f>1/((BC71+1)/(Q71/1.6)+1/(R71/1.37)) + BC71/((BC71+1)/(Q71/1.6) + BC71/(R71/1.37))</f>
        <v>0</v>
      </c>
      <c r="U71">
        <f>(AX71*BA71)</f>
        <v>0</v>
      </c>
      <c r="V71">
        <f>(BQ71+(U71+2*0.95*5.67E-8*(((BQ71+$B$7)+273)^4-(BQ71+273)^4)-44100*J71)/(1.84*29.3*R71+8*0.95*5.67E-8*(BQ71+273)^3))</f>
        <v>0</v>
      </c>
      <c r="W71">
        <f>($C$7*BR71+$D$7*BS71+$E$7*V71)</f>
        <v>0</v>
      </c>
      <c r="X71">
        <f>0.61365*exp(17.502*W71/(240.97+W71))</f>
        <v>0</v>
      </c>
      <c r="Y71">
        <f>(Z71/AA71*100)</f>
        <v>0</v>
      </c>
      <c r="Z71">
        <f>BJ71*(BO71+BP71)/1000</f>
        <v>0</v>
      </c>
      <c r="AA71">
        <f>0.61365*exp(17.502*BQ71/(240.97+BQ71))</f>
        <v>0</v>
      </c>
      <c r="AB71">
        <f>(X71-BJ71*(BO71+BP71)/1000)</f>
        <v>0</v>
      </c>
      <c r="AC71">
        <f>(-J71*44100)</f>
        <v>0</v>
      </c>
      <c r="AD71">
        <f>2*29.3*R71*0.92*(BQ71-W71)</f>
        <v>0</v>
      </c>
      <c r="AE71">
        <f>2*0.95*5.67E-8*(((BQ71+$B$7)+273)^4-(W71+273)^4)</f>
        <v>0</v>
      </c>
      <c r="AF71">
        <f>U71+AE71+AC71+AD71</f>
        <v>0</v>
      </c>
      <c r="AG71">
        <f>BN71*AU71*(BI71-BH71*(1000-AU71*BK71)/(1000-AU71*BJ71))/(100*BB71)</f>
        <v>0</v>
      </c>
      <c r="AH71">
        <f>1000*BN71*AU71*(BJ71-BK71)/(100*BB71*(1000-AU71*BJ71))</f>
        <v>0</v>
      </c>
      <c r="AI71">
        <f>(AJ71 - AK71 - BO71*1E3/(8.314*(BQ71+273.15)) * AM71/BN71 * AL71) * BN71/(100*BB71) * (1000 - BK71)/1000</f>
        <v>0</v>
      </c>
      <c r="AJ71">
        <v>430.010911888378</v>
      </c>
      <c r="AK71">
        <v>430.525006060606</v>
      </c>
      <c r="AL71">
        <v>0.00205492509881599</v>
      </c>
      <c r="AM71">
        <v>67.1739470977264</v>
      </c>
      <c r="AN71">
        <f>(AP71 - AO71 + BO71*1E3/(8.314*(BQ71+273.15)) * AR71/BN71 * AQ71) * BN71/(100*BB71) * 1000/(1000 - AP71)</f>
        <v>0</v>
      </c>
      <c r="AO71">
        <v>23.6111041984455</v>
      </c>
      <c r="AP71">
        <v>24.2872121212121</v>
      </c>
      <c r="AQ71">
        <v>-7.4448742895673e-06</v>
      </c>
      <c r="AR71">
        <v>117.253722869481</v>
      </c>
      <c r="AS71">
        <v>24</v>
      </c>
      <c r="AT71">
        <v>5</v>
      </c>
      <c r="AU71">
        <f>IF(AS71*$H$13&gt;=AW71,1.0,(AW71/(AW71-AS71*$H$13)))</f>
        <v>0</v>
      </c>
      <c r="AV71">
        <f>(AU71-1)*100</f>
        <v>0</v>
      </c>
      <c r="AW71">
        <f>MAX(0,($B$13+$C$13*BV71)/(1+$D$13*BV71)*BO71/(BQ71+273)*$E$13)</f>
        <v>0</v>
      </c>
      <c r="AX71">
        <f>$B$11*BW71+$C$11*BX71+$F$11*CI71*(1-CL71)</f>
        <v>0</v>
      </c>
      <c r="AY71">
        <f>AX71*AZ71</f>
        <v>0</v>
      </c>
      <c r="AZ71">
        <f>($B$11*$D$9+$C$11*$D$9+$F$11*((CV71+CN71)/MAX(CV71+CN71+CW71, 0.1)*$I$9+CW71/MAX(CV71+CN71+CW71, 0.1)*$J$9))/($B$11+$C$11+$F$11)</f>
        <v>0</v>
      </c>
      <c r="BA71">
        <f>($B$11*$K$9+$C$11*$K$9+$F$11*((CV71+CN71)/MAX(CV71+CN71+CW71, 0.1)*$P$9+CW71/MAX(CV71+CN71+CW71, 0.1)*$Q$9))/($B$11+$C$11+$F$11)</f>
        <v>0</v>
      </c>
      <c r="BB71">
        <v>2.18</v>
      </c>
      <c r="BC71">
        <v>0.5</v>
      </c>
      <c r="BD71" t="s">
        <v>355</v>
      </c>
      <c r="BE71">
        <v>2</v>
      </c>
      <c r="BF71" t="b">
        <v>0</v>
      </c>
      <c r="BG71">
        <v>1678486623.2</v>
      </c>
      <c r="BH71">
        <v>420.0495</v>
      </c>
      <c r="BI71">
        <v>419.8574</v>
      </c>
      <c r="BJ71">
        <v>24.2895</v>
      </c>
      <c r="BK71">
        <v>23.61096</v>
      </c>
      <c r="BL71">
        <v>419.2964</v>
      </c>
      <c r="BM71">
        <v>23.89159</v>
      </c>
      <c r="BN71">
        <v>500.1935</v>
      </c>
      <c r="BO71">
        <v>89.9029</v>
      </c>
      <c r="BP71">
        <v>0.09991501</v>
      </c>
      <c r="BQ71">
        <v>27.97307</v>
      </c>
      <c r="BR71">
        <v>27.48661</v>
      </c>
      <c r="BS71">
        <v>999.9</v>
      </c>
      <c r="BT71">
        <v>0</v>
      </c>
      <c r="BU71">
        <v>0</v>
      </c>
      <c r="BV71">
        <v>9999.568</v>
      </c>
      <c r="BW71">
        <v>0</v>
      </c>
      <c r="BX71">
        <v>0.445135</v>
      </c>
      <c r="BY71">
        <v>0.1921539</v>
      </c>
      <c r="BZ71">
        <v>430.5062</v>
      </c>
      <c r="CA71">
        <v>430.0103</v>
      </c>
      <c r="CB71">
        <v>0.6785661</v>
      </c>
      <c r="CC71">
        <v>419.8574</v>
      </c>
      <c r="CD71">
        <v>23.61096</v>
      </c>
      <c r="CE71">
        <v>2.183698</v>
      </c>
      <c r="CF71">
        <v>2.122691</v>
      </c>
      <c r="CG71">
        <v>18.84321</v>
      </c>
      <c r="CH71">
        <v>18.39049</v>
      </c>
      <c r="CI71">
        <v>0</v>
      </c>
      <c r="CJ71">
        <v>0</v>
      </c>
      <c r="CK71">
        <v>0</v>
      </c>
      <c r="CL71">
        <v>0</v>
      </c>
      <c r="CM71">
        <v>1.08</v>
      </c>
      <c r="CN71">
        <v>0</v>
      </c>
      <c r="CO71">
        <v>-20.79</v>
      </c>
      <c r="CP71">
        <v>-2.62</v>
      </c>
      <c r="CQ71">
        <v>37.125</v>
      </c>
      <c r="CR71">
        <v>41.687</v>
      </c>
      <c r="CS71">
        <v>39.625</v>
      </c>
      <c r="CT71">
        <v>40.75</v>
      </c>
      <c r="CU71">
        <v>38.1124</v>
      </c>
      <c r="CV71">
        <v>0</v>
      </c>
      <c r="CW71">
        <v>0</v>
      </c>
      <c r="CX71">
        <v>0</v>
      </c>
      <c r="CY71">
        <v>1678486635.3</v>
      </c>
      <c r="CZ71">
        <v>0</v>
      </c>
      <c r="DA71">
        <v>1678485994.5</v>
      </c>
      <c r="DB71" t="s">
        <v>462</v>
      </c>
      <c r="DC71">
        <v>1678485991.5</v>
      </c>
      <c r="DD71">
        <v>1678485994.5</v>
      </c>
      <c r="DE71">
        <v>2</v>
      </c>
      <c r="DF71">
        <v>-0.022</v>
      </c>
      <c r="DG71">
        <v>-0.002</v>
      </c>
      <c r="DH71">
        <v>0.753</v>
      </c>
      <c r="DI71">
        <v>0.544</v>
      </c>
      <c r="DJ71">
        <v>420</v>
      </c>
      <c r="DK71">
        <v>30</v>
      </c>
      <c r="DL71">
        <v>0.57</v>
      </c>
      <c r="DM71">
        <v>0.18</v>
      </c>
      <c r="DN71">
        <v>0.232277575</v>
      </c>
      <c r="DO71">
        <v>-0.405967823639775</v>
      </c>
      <c r="DP71">
        <v>0.0533770428840375</v>
      </c>
      <c r="DQ71">
        <v>0</v>
      </c>
      <c r="DR71">
        <v>0.673776525</v>
      </c>
      <c r="DS71">
        <v>0.0800381200750467</v>
      </c>
      <c r="DT71">
        <v>0.00927784885894221</v>
      </c>
      <c r="DU71">
        <v>1</v>
      </c>
      <c r="DV71">
        <v>1</v>
      </c>
      <c r="DW71">
        <v>2</v>
      </c>
      <c r="DX71" t="s">
        <v>369</v>
      </c>
      <c r="DY71">
        <v>2.8458</v>
      </c>
      <c r="DZ71">
        <v>2.71024</v>
      </c>
      <c r="EA71">
        <v>0.090306</v>
      </c>
      <c r="EB71">
        <v>0.0903332</v>
      </c>
      <c r="EC71">
        <v>0.102106</v>
      </c>
      <c r="ED71">
        <v>0.100359</v>
      </c>
      <c r="EE71">
        <v>25612.6</v>
      </c>
      <c r="EF71">
        <v>22223.8</v>
      </c>
      <c r="EG71">
        <v>25201.8</v>
      </c>
      <c r="EH71">
        <v>23799.2</v>
      </c>
      <c r="EI71">
        <v>38654</v>
      </c>
      <c r="EJ71">
        <v>35436.6</v>
      </c>
      <c r="EK71">
        <v>45600.2</v>
      </c>
      <c r="EL71">
        <v>42454</v>
      </c>
      <c r="EM71">
        <v>1.72065</v>
      </c>
      <c r="EN71">
        <v>1.83107</v>
      </c>
      <c r="EO71">
        <v>0.027366</v>
      </c>
      <c r="EP71">
        <v>0</v>
      </c>
      <c r="EQ71">
        <v>27.0452</v>
      </c>
      <c r="ER71">
        <v>999.9</v>
      </c>
      <c r="ES71">
        <v>53.272</v>
      </c>
      <c r="ET71">
        <v>32.66</v>
      </c>
      <c r="EU71">
        <v>29.3697</v>
      </c>
      <c r="EV71">
        <v>54.119</v>
      </c>
      <c r="EW71">
        <v>43.5577</v>
      </c>
      <c r="EX71">
        <v>1</v>
      </c>
      <c r="EY71">
        <v>0.119792</v>
      </c>
      <c r="EZ71">
        <v>0.136275</v>
      </c>
      <c r="FA71">
        <v>20.2443</v>
      </c>
      <c r="FB71">
        <v>5.23316</v>
      </c>
      <c r="FC71">
        <v>11.992</v>
      </c>
      <c r="FD71">
        <v>4.95595</v>
      </c>
      <c r="FE71">
        <v>3.304</v>
      </c>
      <c r="FF71">
        <v>9999</v>
      </c>
      <c r="FG71">
        <v>9999</v>
      </c>
      <c r="FH71">
        <v>9999</v>
      </c>
      <c r="FI71">
        <v>999.9</v>
      </c>
      <c r="FJ71">
        <v>1.86844</v>
      </c>
      <c r="FK71">
        <v>1.86418</v>
      </c>
      <c r="FL71">
        <v>1.87173</v>
      </c>
      <c r="FM71">
        <v>1.86264</v>
      </c>
      <c r="FN71">
        <v>1.86203</v>
      </c>
      <c r="FO71">
        <v>1.86844</v>
      </c>
      <c r="FP71">
        <v>1.85861</v>
      </c>
      <c r="FQ71">
        <v>1.86493</v>
      </c>
      <c r="FR71">
        <v>5</v>
      </c>
      <c r="FS71">
        <v>0</v>
      </c>
      <c r="FT71">
        <v>0</v>
      </c>
      <c r="FU71">
        <v>0</v>
      </c>
      <c r="FV71" t="s">
        <v>358</v>
      </c>
      <c r="FW71" t="s">
        <v>359</v>
      </c>
      <c r="FX71" t="s">
        <v>360</v>
      </c>
      <c r="FY71" t="s">
        <v>360</v>
      </c>
      <c r="FZ71" t="s">
        <v>360</v>
      </c>
      <c r="GA71" t="s">
        <v>360</v>
      </c>
      <c r="GB71">
        <v>0</v>
      </c>
      <c r="GC71">
        <v>100</v>
      </c>
      <c r="GD71">
        <v>100</v>
      </c>
      <c r="GE71">
        <v>0.753</v>
      </c>
      <c r="GF71">
        <v>0.3978</v>
      </c>
      <c r="GG71">
        <v>0.553887653931418</v>
      </c>
      <c r="GH71">
        <v>0.000627187234394091</v>
      </c>
      <c r="GI71">
        <v>-4.01537248521887e-07</v>
      </c>
      <c r="GJ71">
        <v>9.27123944784829e-11</v>
      </c>
      <c r="GK71">
        <v>0.0132742002071745</v>
      </c>
      <c r="GL71">
        <v>-0.0274468376562697</v>
      </c>
      <c r="GM71">
        <v>0.00235418239541525</v>
      </c>
      <c r="GN71">
        <v>-2.2246625018789e-05</v>
      </c>
      <c r="GO71">
        <v>1</v>
      </c>
      <c r="GP71">
        <v>1476</v>
      </c>
      <c r="GQ71">
        <v>2</v>
      </c>
      <c r="GR71">
        <v>27</v>
      </c>
      <c r="GS71">
        <v>10.6</v>
      </c>
      <c r="GT71">
        <v>10.5</v>
      </c>
      <c r="GU71">
        <v>1.05469</v>
      </c>
      <c r="GV71">
        <v>2.38281</v>
      </c>
      <c r="GW71">
        <v>1.44775</v>
      </c>
      <c r="GX71">
        <v>2.2998</v>
      </c>
      <c r="GY71">
        <v>1.44409</v>
      </c>
      <c r="GZ71">
        <v>2.47192</v>
      </c>
      <c r="HA71">
        <v>38.4034</v>
      </c>
      <c r="HB71">
        <v>24.3589</v>
      </c>
      <c r="HC71">
        <v>18</v>
      </c>
      <c r="HD71">
        <v>402.815</v>
      </c>
      <c r="HE71">
        <v>454.265</v>
      </c>
      <c r="HF71">
        <v>27.4097</v>
      </c>
      <c r="HG71">
        <v>29.1652</v>
      </c>
      <c r="HH71">
        <v>29.9995</v>
      </c>
      <c r="HI71">
        <v>28.9638</v>
      </c>
      <c r="HJ71">
        <v>28.9559</v>
      </c>
      <c r="HK71">
        <v>21.1741</v>
      </c>
      <c r="HL71">
        <v>33.4239</v>
      </c>
      <c r="HM71">
        <v>98.1748</v>
      </c>
      <c r="HN71">
        <v>27.4178</v>
      </c>
      <c r="HO71">
        <v>419.8</v>
      </c>
      <c r="HP71">
        <v>23.6345</v>
      </c>
      <c r="HQ71">
        <v>96.4807</v>
      </c>
      <c r="HR71">
        <v>99.8122</v>
      </c>
    </row>
    <row r="72" spans="1:226">
      <c r="A72">
        <v>56</v>
      </c>
      <c r="B72">
        <v>1678486631</v>
      </c>
      <c r="C72">
        <v>3065.5</v>
      </c>
      <c r="D72" t="s">
        <v>475</v>
      </c>
      <c r="E72" t="s">
        <v>476</v>
      </c>
      <c r="F72">
        <v>5</v>
      </c>
      <c r="G72" t="s">
        <v>461</v>
      </c>
      <c r="H72" t="s">
        <v>354</v>
      </c>
      <c r="I72">
        <v>1678486628.5</v>
      </c>
      <c r="J72">
        <f>(K72)/1000</f>
        <v>0</v>
      </c>
      <c r="K72">
        <f>IF(BF72, AN72, AH72)</f>
        <v>0</v>
      </c>
      <c r="L72">
        <f>IF(BF72, AI72, AG72)</f>
        <v>0</v>
      </c>
      <c r="M72">
        <f>BH72 - IF(AU72&gt;1, L72*BB72*100.0/(AW72*BV72), 0)</f>
        <v>0</v>
      </c>
      <c r="N72">
        <f>((T72-J72/2)*M72-L72)/(T72+J72/2)</f>
        <v>0</v>
      </c>
      <c r="O72">
        <f>N72*(BO72+BP72)/1000.0</f>
        <v>0</v>
      </c>
      <c r="P72">
        <f>(BH72 - IF(AU72&gt;1, L72*BB72*100.0/(AW72*BV72), 0))*(BO72+BP72)/1000.0</f>
        <v>0</v>
      </c>
      <c r="Q72">
        <f>2.0/((1/S72-1/R72)+SIGN(S72)*SQRT((1/S72-1/R72)*(1/S72-1/R72) + 4*BC72/((BC72+1)*(BC72+1))*(2*1/S72*1/R72-1/R72*1/R72)))</f>
        <v>0</v>
      </c>
      <c r="R72">
        <f>IF(LEFT(BD72,1)&lt;&gt;"0",IF(LEFT(BD72,1)="1",3.0,BE72),$D$5+$E$5*(BV72*BO72/($K$5*1000))+$F$5*(BV72*BO72/($K$5*1000))*MAX(MIN(BB72,$J$5),$I$5)*MAX(MIN(BB72,$J$5),$I$5)+$G$5*MAX(MIN(BB72,$J$5),$I$5)*(BV72*BO72/($K$5*1000))+$H$5*(BV72*BO72/($K$5*1000))*(BV72*BO72/($K$5*1000)))</f>
        <v>0</v>
      </c>
      <c r="S72">
        <f>J72*(1000-(1000*0.61365*exp(17.502*W72/(240.97+W72))/(BO72+BP72)+BJ72)/2)/(1000*0.61365*exp(17.502*W72/(240.97+W72))/(BO72+BP72)-BJ72)</f>
        <v>0</v>
      </c>
      <c r="T72">
        <f>1/((BC72+1)/(Q72/1.6)+1/(R72/1.37)) + BC72/((BC72+1)/(Q72/1.6) + BC72/(R72/1.37))</f>
        <v>0</v>
      </c>
      <c r="U72">
        <f>(AX72*BA72)</f>
        <v>0</v>
      </c>
      <c r="V72">
        <f>(BQ72+(U72+2*0.95*5.67E-8*(((BQ72+$B$7)+273)^4-(BQ72+273)^4)-44100*J72)/(1.84*29.3*R72+8*0.95*5.67E-8*(BQ72+273)^3))</f>
        <v>0</v>
      </c>
      <c r="W72">
        <f>($C$7*BR72+$D$7*BS72+$E$7*V72)</f>
        <v>0</v>
      </c>
      <c r="X72">
        <f>0.61365*exp(17.502*W72/(240.97+W72))</f>
        <v>0</v>
      </c>
      <c r="Y72">
        <f>(Z72/AA72*100)</f>
        <v>0</v>
      </c>
      <c r="Z72">
        <f>BJ72*(BO72+BP72)/1000</f>
        <v>0</v>
      </c>
      <c r="AA72">
        <f>0.61365*exp(17.502*BQ72/(240.97+BQ72))</f>
        <v>0</v>
      </c>
      <c r="AB72">
        <f>(X72-BJ72*(BO72+BP72)/1000)</f>
        <v>0</v>
      </c>
      <c r="AC72">
        <f>(-J72*44100)</f>
        <v>0</v>
      </c>
      <c r="AD72">
        <f>2*29.3*R72*0.92*(BQ72-W72)</f>
        <v>0</v>
      </c>
      <c r="AE72">
        <f>2*0.95*5.67E-8*(((BQ72+$B$7)+273)^4-(W72+273)^4)</f>
        <v>0</v>
      </c>
      <c r="AF72">
        <f>U72+AE72+AC72+AD72</f>
        <v>0</v>
      </c>
      <c r="AG72">
        <f>BN72*AU72*(BI72-BH72*(1000-AU72*BK72)/(1000-AU72*BJ72))/(100*BB72)</f>
        <v>0</v>
      </c>
      <c r="AH72">
        <f>1000*BN72*AU72*(BJ72-BK72)/(100*BB72*(1000-AU72*BJ72))</f>
        <v>0</v>
      </c>
      <c r="AI72">
        <f>(AJ72 - AK72 - BO72*1E3/(8.314*(BQ72+273.15)) * AM72/BN72 * AL72) * BN72/(100*BB72) * (1000 - BK72)/1000</f>
        <v>0</v>
      </c>
      <c r="AJ72">
        <v>429.967063524314</v>
      </c>
      <c r="AK72">
        <v>430.575078787879</v>
      </c>
      <c r="AL72">
        <v>0.0023579310205508</v>
      </c>
      <c r="AM72">
        <v>67.1739470977264</v>
      </c>
      <c r="AN72">
        <f>(AP72 - AO72 + BO72*1E3/(8.314*(BQ72+273.15)) * AR72/BN72 * AQ72) * BN72/(100*BB72) * 1000/(1000 - AP72)</f>
        <v>0</v>
      </c>
      <c r="AO72">
        <v>23.6111378252989</v>
      </c>
      <c r="AP72">
        <v>24.2867133333333</v>
      </c>
      <c r="AQ72">
        <v>5.278636293426e-06</v>
      </c>
      <c r="AR72">
        <v>117.253722869481</v>
      </c>
      <c r="AS72">
        <v>23</v>
      </c>
      <c r="AT72">
        <v>5</v>
      </c>
      <c r="AU72">
        <f>IF(AS72*$H$13&gt;=AW72,1.0,(AW72/(AW72-AS72*$H$13)))</f>
        <v>0</v>
      </c>
      <c r="AV72">
        <f>(AU72-1)*100</f>
        <v>0</v>
      </c>
      <c r="AW72">
        <f>MAX(0,($B$13+$C$13*BV72)/(1+$D$13*BV72)*BO72/(BQ72+273)*$E$13)</f>
        <v>0</v>
      </c>
      <c r="AX72">
        <f>$B$11*BW72+$C$11*BX72+$F$11*CI72*(1-CL72)</f>
        <v>0</v>
      </c>
      <c r="AY72">
        <f>AX72*AZ72</f>
        <v>0</v>
      </c>
      <c r="AZ72">
        <f>($B$11*$D$9+$C$11*$D$9+$F$11*((CV72+CN72)/MAX(CV72+CN72+CW72, 0.1)*$I$9+CW72/MAX(CV72+CN72+CW72, 0.1)*$J$9))/($B$11+$C$11+$F$11)</f>
        <v>0</v>
      </c>
      <c r="BA72">
        <f>($B$11*$K$9+$C$11*$K$9+$F$11*((CV72+CN72)/MAX(CV72+CN72+CW72, 0.1)*$P$9+CW72/MAX(CV72+CN72+CW72, 0.1)*$Q$9))/($B$11+$C$11+$F$11)</f>
        <v>0</v>
      </c>
      <c r="BB72">
        <v>2.18</v>
      </c>
      <c r="BC72">
        <v>0.5</v>
      </c>
      <c r="BD72" t="s">
        <v>355</v>
      </c>
      <c r="BE72">
        <v>2</v>
      </c>
      <c r="BF72" t="b">
        <v>0</v>
      </c>
      <c r="BG72">
        <v>1678486628.5</v>
      </c>
      <c r="BH72">
        <v>420.098555555556</v>
      </c>
      <c r="BI72">
        <v>419.806666666667</v>
      </c>
      <c r="BJ72">
        <v>24.2867</v>
      </c>
      <c r="BK72">
        <v>23.6107</v>
      </c>
      <c r="BL72">
        <v>419.345222222222</v>
      </c>
      <c r="BM72">
        <v>23.8889</v>
      </c>
      <c r="BN72">
        <v>500.207444444444</v>
      </c>
      <c r="BO72">
        <v>89.9032111111111</v>
      </c>
      <c r="BP72">
        <v>0.0998582666666667</v>
      </c>
      <c r="BQ72">
        <v>27.9755777777778</v>
      </c>
      <c r="BR72">
        <v>27.4978666666667</v>
      </c>
      <c r="BS72">
        <v>999.9</v>
      </c>
      <c r="BT72">
        <v>0</v>
      </c>
      <c r="BU72">
        <v>0</v>
      </c>
      <c r="BV72">
        <v>10012.7833333333</v>
      </c>
      <c r="BW72">
        <v>0</v>
      </c>
      <c r="BX72">
        <v>0.445135</v>
      </c>
      <c r="BY72">
        <v>0.291483555555555</v>
      </c>
      <c r="BZ72">
        <v>430.555111111111</v>
      </c>
      <c r="CA72">
        <v>429.958333333333</v>
      </c>
      <c r="CB72">
        <v>0.675986666666667</v>
      </c>
      <c r="CC72">
        <v>419.806666666667</v>
      </c>
      <c r="CD72">
        <v>23.6107</v>
      </c>
      <c r="CE72">
        <v>2.18345111111111</v>
      </c>
      <c r="CF72">
        <v>2.12268</v>
      </c>
      <c r="CG72">
        <v>18.8414111111111</v>
      </c>
      <c r="CH72">
        <v>18.3904</v>
      </c>
      <c r="CI72">
        <v>0</v>
      </c>
      <c r="CJ72">
        <v>0</v>
      </c>
      <c r="CK72">
        <v>0</v>
      </c>
      <c r="CL72">
        <v>0</v>
      </c>
      <c r="CM72">
        <v>-0.722222222222222</v>
      </c>
      <c r="CN72">
        <v>0</v>
      </c>
      <c r="CO72">
        <v>-17.6222222222222</v>
      </c>
      <c r="CP72">
        <v>-3.08888888888889</v>
      </c>
      <c r="CQ72">
        <v>37.125</v>
      </c>
      <c r="CR72">
        <v>41.687</v>
      </c>
      <c r="CS72">
        <v>39.625</v>
      </c>
      <c r="CT72">
        <v>40.736</v>
      </c>
      <c r="CU72">
        <v>38.0967777777778</v>
      </c>
      <c r="CV72">
        <v>0</v>
      </c>
      <c r="CW72">
        <v>0</v>
      </c>
      <c r="CX72">
        <v>0</v>
      </c>
      <c r="CY72">
        <v>1678486640.1</v>
      </c>
      <c r="CZ72">
        <v>0</v>
      </c>
      <c r="DA72">
        <v>1678485994.5</v>
      </c>
      <c r="DB72" t="s">
        <v>462</v>
      </c>
      <c r="DC72">
        <v>1678485991.5</v>
      </c>
      <c r="DD72">
        <v>1678485994.5</v>
      </c>
      <c r="DE72">
        <v>2</v>
      </c>
      <c r="DF72">
        <v>-0.022</v>
      </c>
      <c r="DG72">
        <v>-0.002</v>
      </c>
      <c r="DH72">
        <v>0.753</v>
      </c>
      <c r="DI72">
        <v>0.544</v>
      </c>
      <c r="DJ72">
        <v>420</v>
      </c>
      <c r="DK72">
        <v>30</v>
      </c>
      <c r="DL72">
        <v>0.57</v>
      </c>
      <c r="DM72">
        <v>0.18</v>
      </c>
      <c r="DN72">
        <v>0.227703775</v>
      </c>
      <c r="DO72">
        <v>-0.0312171444652914</v>
      </c>
      <c r="DP72">
        <v>0.0525060444984611</v>
      </c>
      <c r="DQ72">
        <v>1</v>
      </c>
      <c r="DR72">
        <v>0.677914</v>
      </c>
      <c r="DS72">
        <v>0.00757150469043001</v>
      </c>
      <c r="DT72">
        <v>0.00443257104285989</v>
      </c>
      <c r="DU72">
        <v>1</v>
      </c>
      <c r="DV72">
        <v>2</v>
      </c>
      <c r="DW72">
        <v>2</v>
      </c>
      <c r="DX72" t="s">
        <v>374</v>
      </c>
      <c r="DY72">
        <v>2.84541</v>
      </c>
      <c r="DZ72">
        <v>2.71035</v>
      </c>
      <c r="EA72">
        <v>0.0903118</v>
      </c>
      <c r="EB72">
        <v>0.0903228</v>
      </c>
      <c r="EC72">
        <v>0.102101</v>
      </c>
      <c r="ED72">
        <v>0.100358</v>
      </c>
      <c r="EE72">
        <v>25613.1</v>
      </c>
      <c r="EF72">
        <v>22224.4</v>
      </c>
      <c r="EG72">
        <v>25202.4</v>
      </c>
      <c r="EH72">
        <v>23799.5</v>
      </c>
      <c r="EI72">
        <v>38655</v>
      </c>
      <c r="EJ72">
        <v>35437.3</v>
      </c>
      <c r="EK72">
        <v>45601.2</v>
      </c>
      <c r="EL72">
        <v>42454.7</v>
      </c>
      <c r="EM72">
        <v>1.72113</v>
      </c>
      <c r="EN72">
        <v>1.83095</v>
      </c>
      <c r="EO72">
        <v>0.0283346</v>
      </c>
      <c r="EP72">
        <v>0</v>
      </c>
      <c r="EQ72">
        <v>27.0337</v>
      </c>
      <c r="ER72">
        <v>999.9</v>
      </c>
      <c r="ES72">
        <v>53.272</v>
      </c>
      <c r="ET72">
        <v>32.66</v>
      </c>
      <c r="EU72">
        <v>29.3685</v>
      </c>
      <c r="EV72">
        <v>53.469</v>
      </c>
      <c r="EW72">
        <v>44.0385</v>
      </c>
      <c r="EX72">
        <v>1</v>
      </c>
      <c r="EY72">
        <v>0.119136</v>
      </c>
      <c r="EZ72">
        <v>0.117767</v>
      </c>
      <c r="FA72">
        <v>20.2444</v>
      </c>
      <c r="FB72">
        <v>5.23361</v>
      </c>
      <c r="FC72">
        <v>11.992</v>
      </c>
      <c r="FD72">
        <v>4.95595</v>
      </c>
      <c r="FE72">
        <v>3.30398</v>
      </c>
      <c r="FF72">
        <v>9999</v>
      </c>
      <c r="FG72">
        <v>9999</v>
      </c>
      <c r="FH72">
        <v>9999</v>
      </c>
      <c r="FI72">
        <v>999.9</v>
      </c>
      <c r="FJ72">
        <v>1.86844</v>
      </c>
      <c r="FK72">
        <v>1.86417</v>
      </c>
      <c r="FL72">
        <v>1.87173</v>
      </c>
      <c r="FM72">
        <v>1.86264</v>
      </c>
      <c r="FN72">
        <v>1.86203</v>
      </c>
      <c r="FO72">
        <v>1.86844</v>
      </c>
      <c r="FP72">
        <v>1.8586</v>
      </c>
      <c r="FQ72">
        <v>1.86495</v>
      </c>
      <c r="FR72">
        <v>5</v>
      </c>
      <c r="FS72">
        <v>0</v>
      </c>
      <c r="FT72">
        <v>0</v>
      </c>
      <c r="FU72">
        <v>0</v>
      </c>
      <c r="FV72" t="s">
        <v>358</v>
      </c>
      <c r="FW72" t="s">
        <v>359</v>
      </c>
      <c r="FX72" t="s">
        <v>360</v>
      </c>
      <c r="FY72" t="s">
        <v>360</v>
      </c>
      <c r="FZ72" t="s">
        <v>360</v>
      </c>
      <c r="GA72" t="s">
        <v>360</v>
      </c>
      <c r="GB72">
        <v>0</v>
      </c>
      <c r="GC72">
        <v>100</v>
      </c>
      <c r="GD72">
        <v>100</v>
      </c>
      <c r="GE72">
        <v>0.753</v>
      </c>
      <c r="GF72">
        <v>0.3978</v>
      </c>
      <c r="GG72">
        <v>0.553887653931418</v>
      </c>
      <c r="GH72">
        <v>0.000627187234394091</v>
      </c>
      <c r="GI72">
        <v>-4.01537248521887e-07</v>
      </c>
      <c r="GJ72">
        <v>9.27123944784829e-11</v>
      </c>
      <c r="GK72">
        <v>0.0132742002071745</v>
      </c>
      <c r="GL72">
        <v>-0.0274468376562697</v>
      </c>
      <c r="GM72">
        <v>0.00235418239541525</v>
      </c>
      <c r="GN72">
        <v>-2.2246625018789e-05</v>
      </c>
      <c r="GO72">
        <v>1</v>
      </c>
      <c r="GP72">
        <v>1476</v>
      </c>
      <c r="GQ72">
        <v>2</v>
      </c>
      <c r="GR72">
        <v>27</v>
      </c>
      <c r="GS72">
        <v>10.7</v>
      </c>
      <c r="GT72">
        <v>10.6</v>
      </c>
      <c r="GU72">
        <v>1.05591</v>
      </c>
      <c r="GV72">
        <v>2.40723</v>
      </c>
      <c r="GW72">
        <v>1.44775</v>
      </c>
      <c r="GX72">
        <v>2.2998</v>
      </c>
      <c r="GY72">
        <v>1.44409</v>
      </c>
      <c r="GZ72">
        <v>2.27051</v>
      </c>
      <c r="HA72">
        <v>38.4034</v>
      </c>
      <c r="HB72">
        <v>24.3589</v>
      </c>
      <c r="HC72">
        <v>18</v>
      </c>
      <c r="HD72">
        <v>403.043</v>
      </c>
      <c r="HE72">
        <v>454.148</v>
      </c>
      <c r="HF72">
        <v>27.4165</v>
      </c>
      <c r="HG72">
        <v>29.1558</v>
      </c>
      <c r="HH72">
        <v>29.9995</v>
      </c>
      <c r="HI72">
        <v>28.9589</v>
      </c>
      <c r="HJ72">
        <v>28.9509</v>
      </c>
      <c r="HK72">
        <v>21.176</v>
      </c>
      <c r="HL72">
        <v>33.4239</v>
      </c>
      <c r="HM72">
        <v>98.1748</v>
      </c>
      <c r="HN72">
        <v>27.4201</v>
      </c>
      <c r="HO72">
        <v>419.8</v>
      </c>
      <c r="HP72">
        <v>23.6345</v>
      </c>
      <c r="HQ72">
        <v>96.483</v>
      </c>
      <c r="HR72">
        <v>99.8139</v>
      </c>
    </row>
    <row r="73" spans="1:226">
      <c r="A73">
        <v>57</v>
      </c>
      <c r="B73">
        <v>1678486636</v>
      </c>
      <c r="C73">
        <v>3070.5</v>
      </c>
      <c r="D73" t="s">
        <v>477</v>
      </c>
      <c r="E73" t="s">
        <v>478</v>
      </c>
      <c r="F73">
        <v>5</v>
      </c>
      <c r="G73" t="s">
        <v>461</v>
      </c>
      <c r="H73" t="s">
        <v>354</v>
      </c>
      <c r="I73">
        <v>1678486633.2</v>
      </c>
      <c r="J73">
        <f>(K73)/1000</f>
        <v>0</v>
      </c>
      <c r="K73">
        <f>IF(BF73, AN73, AH73)</f>
        <v>0</v>
      </c>
      <c r="L73">
        <f>IF(BF73, AI73, AG73)</f>
        <v>0</v>
      </c>
      <c r="M73">
        <f>BH73 - IF(AU73&gt;1, L73*BB73*100.0/(AW73*BV73), 0)</f>
        <v>0</v>
      </c>
      <c r="N73">
        <f>((T73-J73/2)*M73-L73)/(T73+J73/2)</f>
        <v>0</v>
      </c>
      <c r="O73">
        <f>N73*(BO73+BP73)/1000.0</f>
        <v>0</v>
      </c>
      <c r="P73">
        <f>(BH73 - IF(AU73&gt;1, L73*BB73*100.0/(AW73*BV73), 0))*(BO73+BP73)/1000.0</f>
        <v>0</v>
      </c>
      <c r="Q73">
        <f>2.0/((1/S73-1/R73)+SIGN(S73)*SQRT((1/S73-1/R73)*(1/S73-1/R73) + 4*BC73/((BC73+1)*(BC73+1))*(2*1/S73*1/R73-1/R73*1/R73)))</f>
        <v>0</v>
      </c>
      <c r="R73">
        <f>IF(LEFT(BD73,1)&lt;&gt;"0",IF(LEFT(BD73,1)="1",3.0,BE73),$D$5+$E$5*(BV73*BO73/($K$5*1000))+$F$5*(BV73*BO73/($K$5*1000))*MAX(MIN(BB73,$J$5),$I$5)*MAX(MIN(BB73,$J$5),$I$5)+$G$5*MAX(MIN(BB73,$J$5),$I$5)*(BV73*BO73/($K$5*1000))+$H$5*(BV73*BO73/($K$5*1000))*(BV73*BO73/($K$5*1000)))</f>
        <v>0</v>
      </c>
      <c r="S73">
        <f>J73*(1000-(1000*0.61365*exp(17.502*W73/(240.97+W73))/(BO73+BP73)+BJ73)/2)/(1000*0.61365*exp(17.502*W73/(240.97+W73))/(BO73+BP73)-BJ73)</f>
        <v>0</v>
      </c>
      <c r="T73">
        <f>1/((BC73+1)/(Q73/1.6)+1/(R73/1.37)) + BC73/((BC73+1)/(Q73/1.6) + BC73/(R73/1.37))</f>
        <v>0</v>
      </c>
      <c r="U73">
        <f>(AX73*BA73)</f>
        <v>0</v>
      </c>
      <c r="V73">
        <f>(BQ73+(U73+2*0.95*5.67E-8*(((BQ73+$B$7)+273)^4-(BQ73+273)^4)-44100*J73)/(1.84*29.3*R73+8*0.95*5.67E-8*(BQ73+273)^3))</f>
        <v>0</v>
      </c>
      <c r="W73">
        <f>($C$7*BR73+$D$7*BS73+$E$7*V73)</f>
        <v>0</v>
      </c>
      <c r="X73">
        <f>0.61365*exp(17.502*W73/(240.97+W73))</f>
        <v>0</v>
      </c>
      <c r="Y73">
        <f>(Z73/AA73*100)</f>
        <v>0</v>
      </c>
      <c r="Z73">
        <f>BJ73*(BO73+BP73)/1000</f>
        <v>0</v>
      </c>
      <c r="AA73">
        <f>0.61365*exp(17.502*BQ73/(240.97+BQ73))</f>
        <v>0</v>
      </c>
      <c r="AB73">
        <f>(X73-BJ73*(BO73+BP73)/1000)</f>
        <v>0</v>
      </c>
      <c r="AC73">
        <f>(-J73*44100)</f>
        <v>0</v>
      </c>
      <c r="AD73">
        <f>2*29.3*R73*0.92*(BQ73-W73)</f>
        <v>0</v>
      </c>
      <c r="AE73">
        <f>2*0.95*5.67E-8*(((BQ73+$B$7)+273)^4-(W73+273)^4)</f>
        <v>0</v>
      </c>
      <c r="AF73">
        <f>U73+AE73+AC73+AD73</f>
        <v>0</v>
      </c>
      <c r="AG73">
        <f>BN73*AU73*(BI73-BH73*(1000-AU73*BK73)/(1000-AU73*BJ73))/(100*BB73)</f>
        <v>0</v>
      </c>
      <c r="AH73">
        <f>1000*BN73*AU73*(BJ73-BK73)/(100*BB73*(1000-AU73*BJ73))</f>
        <v>0</v>
      </c>
      <c r="AI73">
        <f>(AJ73 - AK73 - BO73*1E3/(8.314*(BQ73+273.15)) * AM73/BN73 * AL73) * BN73/(100*BB73) * (1000 - BK73)/1000</f>
        <v>0</v>
      </c>
      <c r="AJ73">
        <v>429.954605059631</v>
      </c>
      <c r="AK73">
        <v>430.517945454545</v>
      </c>
      <c r="AL73">
        <v>-0.000788850521196303</v>
      </c>
      <c r="AM73">
        <v>67.1739470977264</v>
      </c>
      <c r="AN73">
        <f>(AP73 - AO73 + BO73*1E3/(8.314*(BQ73+273.15)) * AR73/BN73 * AQ73) * BN73/(100*BB73) * 1000/(1000 - AP73)</f>
        <v>0</v>
      </c>
      <c r="AO73">
        <v>23.6097283576361</v>
      </c>
      <c r="AP73">
        <v>24.2833866666667</v>
      </c>
      <c r="AQ73">
        <v>-3.48530314150215e-05</v>
      </c>
      <c r="AR73">
        <v>117.253722869481</v>
      </c>
      <c r="AS73">
        <v>23</v>
      </c>
      <c r="AT73">
        <v>5</v>
      </c>
      <c r="AU73">
        <f>IF(AS73*$H$13&gt;=AW73,1.0,(AW73/(AW73-AS73*$H$13)))</f>
        <v>0</v>
      </c>
      <c r="AV73">
        <f>(AU73-1)*100</f>
        <v>0</v>
      </c>
      <c r="AW73">
        <f>MAX(0,($B$13+$C$13*BV73)/(1+$D$13*BV73)*BO73/(BQ73+273)*$E$13)</f>
        <v>0</v>
      </c>
      <c r="AX73">
        <f>$B$11*BW73+$C$11*BX73+$F$11*CI73*(1-CL73)</f>
        <v>0</v>
      </c>
      <c r="AY73">
        <f>AX73*AZ73</f>
        <v>0</v>
      </c>
      <c r="AZ73">
        <f>($B$11*$D$9+$C$11*$D$9+$F$11*((CV73+CN73)/MAX(CV73+CN73+CW73, 0.1)*$I$9+CW73/MAX(CV73+CN73+CW73, 0.1)*$J$9))/($B$11+$C$11+$F$11)</f>
        <v>0</v>
      </c>
      <c r="BA73">
        <f>($B$11*$K$9+$C$11*$K$9+$F$11*((CV73+CN73)/MAX(CV73+CN73+CW73, 0.1)*$P$9+CW73/MAX(CV73+CN73+CW73, 0.1)*$Q$9))/($B$11+$C$11+$F$11)</f>
        <v>0</v>
      </c>
      <c r="BB73">
        <v>2.18</v>
      </c>
      <c r="BC73">
        <v>0.5</v>
      </c>
      <c r="BD73" t="s">
        <v>355</v>
      </c>
      <c r="BE73">
        <v>2</v>
      </c>
      <c r="BF73" t="b">
        <v>0</v>
      </c>
      <c r="BG73">
        <v>1678486633.2</v>
      </c>
      <c r="BH73">
        <v>420.0828</v>
      </c>
      <c r="BI73">
        <v>419.8032</v>
      </c>
      <c r="BJ73">
        <v>24.28403</v>
      </c>
      <c r="BK73">
        <v>23.60943</v>
      </c>
      <c r="BL73">
        <v>419.3297</v>
      </c>
      <c r="BM73">
        <v>23.88635</v>
      </c>
      <c r="BN73">
        <v>500.2137</v>
      </c>
      <c r="BO73">
        <v>89.90261</v>
      </c>
      <c r="BP73">
        <v>0.10005606</v>
      </c>
      <c r="BQ73">
        <v>27.97883</v>
      </c>
      <c r="BR73">
        <v>27.49733</v>
      </c>
      <c r="BS73">
        <v>999.9</v>
      </c>
      <c r="BT73">
        <v>0</v>
      </c>
      <c r="BU73">
        <v>0</v>
      </c>
      <c r="BV73">
        <v>10009.36</v>
      </c>
      <c r="BW73">
        <v>0</v>
      </c>
      <c r="BX73">
        <v>0.445135</v>
      </c>
      <c r="BY73">
        <v>0.2798462</v>
      </c>
      <c r="BZ73">
        <v>430.5382</v>
      </c>
      <c r="CA73">
        <v>429.9541</v>
      </c>
      <c r="CB73">
        <v>0.6745942</v>
      </c>
      <c r="CC73">
        <v>419.8032</v>
      </c>
      <c r="CD73">
        <v>23.60943</v>
      </c>
      <c r="CE73">
        <v>2.183198</v>
      </c>
      <c r="CF73">
        <v>2.122549</v>
      </c>
      <c r="CG73">
        <v>18.83955</v>
      </c>
      <c r="CH73">
        <v>18.38942</v>
      </c>
      <c r="CI73">
        <v>0</v>
      </c>
      <c r="CJ73">
        <v>0</v>
      </c>
      <c r="CK73">
        <v>0</v>
      </c>
      <c r="CL73">
        <v>0</v>
      </c>
      <c r="CM73">
        <v>1.26</v>
      </c>
      <c r="CN73">
        <v>0</v>
      </c>
      <c r="CO73">
        <v>-14.33</v>
      </c>
      <c r="CP73">
        <v>-2.16</v>
      </c>
      <c r="CQ73">
        <v>37.125</v>
      </c>
      <c r="CR73">
        <v>41.687</v>
      </c>
      <c r="CS73">
        <v>39.625</v>
      </c>
      <c r="CT73">
        <v>40.7185</v>
      </c>
      <c r="CU73">
        <v>38.0809</v>
      </c>
      <c r="CV73">
        <v>0</v>
      </c>
      <c r="CW73">
        <v>0</v>
      </c>
      <c r="CX73">
        <v>0</v>
      </c>
      <c r="CY73">
        <v>1678486645.5</v>
      </c>
      <c r="CZ73">
        <v>0</v>
      </c>
      <c r="DA73">
        <v>1678485994.5</v>
      </c>
      <c r="DB73" t="s">
        <v>462</v>
      </c>
      <c r="DC73">
        <v>1678485991.5</v>
      </c>
      <c r="DD73">
        <v>1678485994.5</v>
      </c>
      <c r="DE73">
        <v>2</v>
      </c>
      <c r="DF73">
        <v>-0.022</v>
      </c>
      <c r="DG73">
        <v>-0.002</v>
      </c>
      <c r="DH73">
        <v>0.753</v>
      </c>
      <c r="DI73">
        <v>0.544</v>
      </c>
      <c r="DJ73">
        <v>420</v>
      </c>
      <c r="DK73">
        <v>30</v>
      </c>
      <c r="DL73">
        <v>0.57</v>
      </c>
      <c r="DM73">
        <v>0.18</v>
      </c>
      <c r="DN73">
        <v>0.23448555</v>
      </c>
      <c r="DO73">
        <v>0.442799662288931</v>
      </c>
      <c r="DP73">
        <v>0.0552170275938274</v>
      </c>
      <c r="DQ73">
        <v>0</v>
      </c>
      <c r="DR73">
        <v>0.678188775</v>
      </c>
      <c r="DS73">
        <v>-0.0303524015009388</v>
      </c>
      <c r="DT73">
        <v>0.00303788750192878</v>
      </c>
      <c r="DU73">
        <v>1</v>
      </c>
      <c r="DV73">
        <v>1</v>
      </c>
      <c r="DW73">
        <v>2</v>
      </c>
      <c r="DX73" t="s">
        <v>369</v>
      </c>
      <c r="DY73">
        <v>2.84574</v>
      </c>
      <c r="DZ73">
        <v>2.71036</v>
      </c>
      <c r="EA73">
        <v>0.0903049</v>
      </c>
      <c r="EB73">
        <v>0.0903334</v>
      </c>
      <c r="EC73">
        <v>0.102095</v>
      </c>
      <c r="ED73">
        <v>0.100352</v>
      </c>
      <c r="EE73">
        <v>25613.7</v>
      </c>
      <c r="EF73">
        <v>22224.5</v>
      </c>
      <c r="EG73">
        <v>25202.7</v>
      </c>
      <c r="EH73">
        <v>23799.9</v>
      </c>
      <c r="EI73">
        <v>38655.7</v>
      </c>
      <c r="EJ73">
        <v>35438.1</v>
      </c>
      <c r="EK73">
        <v>45601.7</v>
      </c>
      <c r="EL73">
        <v>42455.3</v>
      </c>
      <c r="EM73">
        <v>1.72108</v>
      </c>
      <c r="EN73">
        <v>1.83105</v>
      </c>
      <c r="EO73">
        <v>0.0287369</v>
      </c>
      <c r="EP73">
        <v>0</v>
      </c>
      <c r="EQ73">
        <v>27.0244</v>
      </c>
      <c r="ER73">
        <v>999.9</v>
      </c>
      <c r="ES73">
        <v>53.272</v>
      </c>
      <c r="ET73">
        <v>32.66</v>
      </c>
      <c r="EU73">
        <v>29.3691</v>
      </c>
      <c r="EV73">
        <v>53.539</v>
      </c>
      <c r="EW73">
        <v>44.4872</v>
      </c>
      <c r="EX73">
        <v>1</v>
      </c>
      <c r="EY73">
        <v>0.118524</v>
      </c>
      <c r="EZ73">
        <v>0.114676</v>
      </c>
      <c r="FA73">
        <v>20.2446</v>
      </c>
      <c r="FB73">
        <v>5.23376</v>
      </c>
      <c r="FC73">
        <v>11.992</v>
      </c>
      <c r="FD73">
        <v>4.95595</v>
      </c>
      <c r="FE73">
        <v>3.304</v>
      </c>
      <c r="FF73">
        <v>9999</v>
      </c>
      <c r="FG73">
        <v>9999</v>
      </c>
      <c r="FH73">
        <v>9999</v>
      </c>
      <c r="FI73">
        <v>999.9</v>
      </c>
      <c r="FJ73">
        <v>1.86844</v>
      </c>
      <c r="FK73">
        <v>1.86417</v>
      </c>
      <c r="FL73">
        <v>1.87174</v>
      </c>
      <c r="FM73">
        <v>1.86264</v>
      </c>
      <c r="FN73">
        <v>1.86203</v>
      </c>
      <c r="FO73">
        <v>1.86844</v>
      </c>
      <c r="FP73">
        <v>1.85859</v>
      </c>
      <c r="FQ73">
        <v>1.86493</v>
      </c>
      <c r="FR73">
        <v>5</v>
      </c>
      <c r="FS73">
        <v>0</v>
      </c>
      <c r="FT73">
        <v>0</v>
      </c>
      <c r="FU73">
        <v>0</v>
      </c>
      <c r="FV73" t="s">
        <v>358</v>
      </c>
      <c r="FW73" t="s">
        <v>359</v>
      </c>
      <c r="FX73" t="s">
        <v>360</v>
      </c>
      <c r="FY73" t="s">
        <v>360</v>
      </c>
      <c r="FZ73" t="s">
        <v>360</v>
      </c>
      <c r="GA73" t="s">
        <v>360</v>
      </c>
      <c r="GB73">
        <v>0</v>
      </c>
      <c r="GC73">
        <v>100</v>
      </c>
      <c r="GD73">
        <v>100</v>
      </c>
      <c r="GE73">
        <v>0.753</v>
      </c>
      <c r="GF73">
        <v>0.3977</v>
      </c>
      <c r="GG73">
        <v>0.553887653931418</v>
      </c>
      <c r="GH73">
        <v>0.000627187234394091</v>
      </c>
      <c r="GI73">
        <v>-4.01537248521887e-07</v>
      </c>
      <c r="GJ73">
        <v>9.27123944784829e-11</v>
      </c>
      <c r="GK73">
        <v>0.0132742002071745</v>
      </c>
      <c r="GL73">
        <v>-0.0274468376562697</v>
      </c>
      <c r="GM73">
        <v>0.00235418239541525</v>
      </c>
      <c r="GN73">
        <v>-2.2246625018789e-05</v>
      </c>
      <c r="GO73">
        <v>1</v>
      </c>
      <c r="GP73">
        <v>1476</v>
      </c>
      <c r="GQ73">
        <v>2</v>
      </c>
      <c r="GR73">
        <v>27</v>
      </c>
      <c r="GS73">
        <v>10.7</v>
      </c>
      <c r="GT73">
        <v>10.7</v>
      </c>
      <c r="GU73">
        <v>1.05591</v>
      </c>
      <c r="GV73">
        <v>2.40601</v>
      </c>
      <c r="GW73">
        <v>1.44775</v>
      </c>
      <c r="GX73">
        <v>2.2998</v>
      </c>
      <c r="GY73">
        <v>1.44409</v>
      </c>
      <c r="GZ73">
        <v>2.35229</v>
      </c>
      <c r="HA73">
        <v>38.4034</v>
      </c>
      <c r="HB73">
        <v>24.3589</v>
      </c>
      <c r="HC73">
        <v>18</v>
      </c>
      <c r="HD73">
        <v>402.988</v>
      </c>
      <c r="HE73">
        <v>454.171</v>
      </c>
      <c r="HF73">
        <v>27.4195</v>
      </c>
      <c r="HG73">
        <v>29.1464</v>
      </c>
      <c r="HH73">
        <v>29.9995</v>
      </c>
      <c r="HI73">
        <v>28.9545</v>
      </c>
      <c r="HJ73">
        <v>28.946</v>
      </c>
      <c r="HK73">
        <v>21.1756</v>
      </c>
      <c r="HL73">
        <v>33.4239</v>
      </c>
      <c r="HM73">
        <v>98.1748</v>
      </c>
      <c r="HN73">
        <v>27.4218</v>
      </c>
      <c r="HO73">
        <v>419.8</v>
      </c>
      <c r="HP73">
        <v>23.6345</v>
      </c>
      <c r="HQ73">
        <v>96.484</v>
      </c>
      <c r="HR73">
        <v>99.8152</v>
      </c>
    </row>
    <row r="74" spans="1:226">
      <c r="A74">
        <v>58</v>
      </c>
      <c r="B74">
        <v>1678486641</v>
      </c>
      <c r="C74">
        <v>3075.5</v>
      </c>
      <c r="D74" t="s">
        <v>479</v>
      </c>
      <c r="E74" t="s">
        <v>480</v>
      </c>
      <c r="F74">
        <v>5</v>
      </c>
      <c r="G74" t="s">
        <v>461</v>
      </c>
      <c r="H74" t="s">
        <v>354</v>
      </c>
      <c r="I74">
        <v>1678486638.5</v>
      </c>
      <c r="J74">
        <f>(K74)/1000</f>
        <v>0</v>
      </c>
      <c r="K74">
        <f>IF(BF74, AN74, AH74)</f>
        <v>0</v>
      </c>
      <c r="L74">
        <f>IF(BF74, AI74, AG74)</f>
        <v>0</v>
      </c>
      <c r="M74">
        <f>BH74 - IF(AU74&gt;1, L74*BB74*100.0/(AW74*BV74), 0)</f>
        <v>0</v>
      </c>
      <c r="N74">
        <f>((T74-J74/2)*M74-L74)/(T74+J74/2)</f>
        <v>0</v>
      </c>
      <c r="O74">
        <f>N74*(BO74+BP74)/1000.0</f>
        <v>0</v>
      </c>
      <c r="P74">
        <f>(BH74 - IF(AU74&gt;1, L74*BB74*100.0/(AW74*BV74), 0))*(BO74+BP74)/1000.0</f>
        <v>0</v>
      </c>
      <c r="Q74">
        <f>2.0/((1/S74-1/R74)+SIGN(S74)*SQRT((1/S74-1/R74)*(1/S74-1/R74) + 4*BC74/((BC74+1)*(BC74+1))*(2*1/S74*1/R74-1/R74*1/R74)))</f>
        <v>0</v>
      </c>
      <c r="R74">
        <f>IF(LEFT(BD74,1)&lt;&gt;"0",IF(LEFT(BD74,1)="1",3.0,BE74),$D$5+$E$5*(BV74*BO74/($K$5*1000))+$F$5*(BV74*BO74/($K$5*1000))*MAX(MIN(BB74,$J$5),$I$5)*MAX(MIN(BB74,$J$5),$I$5)+$G$5*MAX(MIN(BB74,$J$5),$I$5)*(BV74*BO74/($K$5*1000))+$H$5*(BV74*BO74/($K$5*1000))*(BV74*BO74/($K$5*1000)))</f>
        <v>0</v>
      </c>
      <c r="S74">
        <f>J74*(1000-(1000*0.61365*exp(17.502*W74/(240.97+W74))/(BO74+BP74)+BJ74)/2)/(1000*0.61365*exp(17.502*W74/(240.97+W74))/(BO74+BP74)-BJ74)</f>
        <v>0</v>
      </c>
      <c r="T74">
        <f>1/((BC74+1)/(Q74/1.6)+1/(R74/1.37)) + BC74/((BC74+1)/(Q74/1.6) + BC74/(R74/1.37))</f>
        <v>0</v>
      </c>
      <c r="U74">
        <f>(AX74*BA74)</f>
        <v>0</v>
      </c>
      <c r="V74">
        <f>(BQ74+(U74+2*0.95*5.67E-8*(((BQ74+$B$7)+273)^4-(BQ74+273)^4)-44100*J74)/(1.84*29.3*R74+8*0.95*5.67E-8*(BQ74+273)^3))</f>
        <v>0</v>
      </c>
      <c r="W74">
        <f>($C$7*BR74+$D$7*BS74+$E$7*V74)</f>
        <v>0</v>
      </c>
      <c r="X74">
        <f>0.61365*exp(17.502*W74/(240.97+W74))</f>
        <v>0</v>
      </c>
      <c r="Y74">
        <f>(Z74/AA74*100)</f>
        <v>0</v>
      </c>
      <c r="Z74">
        <f>BJ74*(BO74+BP74)/1000</f>
        <v>0</v>
      </c>
      <c r="AA74">
        <f>0.61365*exp(17.502*BQ74/(240.97+BQ74))</f>
        <v>0</v>
      </c>
      <c r="AB74">
        <f>(X74-BJ74*(BO74+BP74)/1000)</f>
        <v>0</v>
      </c>
      <c r="AC74">
        <f>(-J74*44100)</f>
        <v>0</v>
      </c>
      <c r="AD74">
        <f>2*29.3*R74*0.92*(BQ74-W74)</f>
        <v>0</v>
      </c>
      <c r="AE74">
        <f>2*0.95*5.67E-8*(((BQ74+$B$7)+273)^4-(W74+273)^4)</f>
        <v>0</v>
      </c>
      <c r="AF74">
        <f>U74+AE74+AC74+AD74</f>
        <v>0</v>
      </c>
      <c r="AG74">
        <f>BN74*AU74*(BI74-BH74*(1000-AU74*BK74)/(1000-AU74*BJ74))/(100*BB74)</f>
        <v>0</v>
      </c>
      <c r="AH74">
        <f>1000*BN74*AU74*(BJ74-BK74)/(100*BB74*(1000-AU74*BJ74))</f>
        <v>0</v>
      </c>
      <c r="AI74">
        <f>(AJ74 - AK74 - BO74*1E3/(8.314*(BQ74+273.15)) * AM74/BN74 * AL74) * BN74/(100*BB74) * (1000 - BK74)/1000</f>
        <v>0</v>
      </c>
      <c r="AJ74">
        <v>429.956415984732</v>
      </c>
      <c r="AK74">
        <v>430.588896969697</v>
      </c>
      <c r="AL74">
        <v>0.0238108289947188</v>
      </c>
      <c r="AM74">
        <v>67.1739470977264</v>
      </c>
      <c r="AN74">
        <f>(AP74 - AO74 + BO74*1E3/(8.314*(BQ74+273.15)) * AR74/BN74 * AQ74) * BN74/(100*BB74) * 1000/(1000 - AP74)</f>
        <v>0</v>
      </c>
      <c r="AO74">
        <v>23.6071567323462</v>
      </c>
      <c r="AP74">
        <v>24.2798357575757</v>
      </c>
      <c r="AQ74">
        <v>-1.655703868954e-05</v>
      </c>
      <c r="AR74">
        <v>117.253722869481</v>
      </c>
      <c r="AS74">
        <v>24</v>
      </c>
      <c r="AT74">
        <v>5</v>
      </c>
      <c r="AU74">
        <f>IF(AS74*$H$13&gt;=AW74,1.0,(AW74/(AW74-AS74*$H$13)))</f>
        <v>0</v>
      </c>
      <c r="AV74">
        <f>(AU74-1)*100</f>
        <v>0</v>
      </c>
      <c r="AW74">
        <f>MAX(0,($B$13+$C$13*BV74)/(1+$D$13*BV74)*BO74/(BQ74+273)*$E$13)</f>
        <v>0</v>
      </c>
      <c r="AX74">
        <f>$B$11*BW74+$C$11*BX74+$F$11*CI74*(1-CL74)</f>
        <v>0</v>
      </c>
      <c r="AY74">
        <f>AX74*AZ74</f>
        <v>0</v>
      </c>
      <c r="AZ74">
        <f>($B$11*$D$9+$C$11*$D$9+$F$11*((CV74+CN74)/MAX(CV74+CN74+CW74, 0.1)*$I$9+CW74/MAX(CV74+CN74+CW74, 0.1)*$J$9))/($B$11+$C$11+$F$11)</f>
        <v>0</v>
      </c>
      <c r="BA74">
        <f>($B$11*$K$9+$C$11*$K$9+$F$11*((CV74+CN74)/MAX(CV74+CN74+CW74, 0.1)*$P$9+CW74/MAX(CV74+CN74+CW74, 0.1)*$Q$9))/($B$11+$C$11+$F$11)</f>
        <v>0</v>
      </c>
      <c r="BB74">
        <v>2.18</v>
      </c>
      <c r="BC74">
        <v>0.5</v>
      </c>
      <c r="BD74" t="s">
        <v>355</v>
      </c>
      <c r="BE74">
        <v>2</v>
      </c>
      <c r="BF74" t="b">
        <v>0</v>
      </c>
      <c r="BG74">
        <v>1678486638.5</v>
      </c>
      <c r="BH74">
        <v>420.091111111111</v>
      </c>
      <c r="BI74">
        <v>419.801111111111</v>
      </c>
      <c r="BJ74">
        <v>24.2824777777778</v>
      </c>
      <c r="BK74">
        <v>23.6071111111111</v>
      </c>
      <c r="BL74">
        <v>419.338111111111</v>
      </c>
      <c r="BM74">
        <v>23.8848555555556</v>
      </c>
      <c r="BN74">
        <v>500.217333333333</v>
      </c>
      <c r="BO74">
        <v>89.9032333333333</v>
      </c>
      <c r="BP74">
        <v>0.100028966666667</v>
      </c>
      <c r="BQ74">
        <v>27.9801777777778</v>
      </c>
      <c r="BR74">
        <v>27.4935666666667</v>
      </c>
      <c r="BS74">
        <v>999.9</v>
      </c>
      <c r="BT74">
        <v>0</v>
      </c>
      <c r="BU74">
        <v>0</v>
      </c>
      <c r="BV74">
        <v>10011.6666666667</v>
      </c>
      <c r="BW74">
        <v>0</v>
      </c>
      <c r="BX74">
        <v>0.445135</v>
      </c>
      <c r="BY74">
        <v>0.290120555555556</v>
      </c>
      <c r="BZ74">
        <v>430.546222222222</v>
      </c>
      <c r="CA74">
        <v>429.951111111111</v>
      </c>
      <c r="CB74">
        <v>0.675369777777778</v>
      </c>
      <c r="CC74">
        <v>419.801111111111</v>
      </c>
      <c r="CD74">
        <v>23.6071111111111</v>
      </c>
      <c r="CE74">
        <v>2.18307444444444</v>
      </c>
      <c r="CF74">
        <v>2.12235333333333</v>
      </c>
      <c r="CG74">
        <v>18.8386333333333</v>
      </c>
      <c r="CH74">
        <v>18.3879777777778</v>
      </c>
      <c r="CI74">
        <v>0</v>
      </c>
      <c r="CJ74">
        <v>0</v>
      </c>
      <c r="CK74">
        <v>0</v>
      </c>
      <c r="CL74">
        <v>0</v>
      </c>
      <c r="CM74">
        <v>1.5</v>
      </c>
      <c r="CN74">
        <v>0</v>
      </c>
      <c r="CO74">
        <v>-16.8444444444444</v>
      </c>
      <c r="CP74">
        <v>-2.78888888888889</v>
      </c>
      <c r="CQ74">
        <v>37.125</v>
      </c>
      <c r="CR74">
        <v>41.687</v>
      </c>
      <c r="CS74">
        <v>39.625</v>
      </c>
      <c r="CT74">
        <v>40.715</v>
      </c>
      <c r="CU74">
        <v>38.097</v>
      </c>
      <c r="CV74">
        <v>0</v>
      </c>
      <c r="CW74">
        <v>0</v>
      </c>
      <c r="CX74">
        <v>0</v>
      </c>
      <c r="CY74">
        <v>1678486650.3</v>
      </c>
      <c r="CZ74">
        <v>0</v>
      </c>
      <c r="DA74">
        <v>1678485994.5</v>
      </c>
      <c r="DB74" t="s">
        <v>462</v>
      </c>
      <c r="DC74">
        <v>1678485991.5</v>
      </c>
      <c r="DD74">
        <v>1678485994.5</v>
      </c>
      <c r="DE74">
        <v>2</v>
      </c>
      <c r="DF74">
        <v>-0.022</v>
      </c>
      <c r="DG74">
        <v>-0.002</v>
      </c>
      <c r="DH74">
        <v>0.753</v>
      </c>
      <c r="DI74">
        <v>0.544</v>
      </c>
      <c r="DJ74">
        <v>420</v>
      </c>
      <c r="DK74">
        <v>30</v>
      </c>
      <c r="DL74">
        <v>0.57</v>
      </c>
      <c r="DM74">
        <v>0.18</v>
      </c>
      <c r="DN74">
        <v>0.25168455</v>
      </c>
      <c r="DO74">
        <v>0.336423219512195</v>
      </c>
      <c r="DP74">
        <v>0.052307210404948</v>
      </c>
      <c r="DQ74">
        <v>0</v>
      </c>
      <c r="DR74">
        <v>0.676504875</v>
      </c>
      <c r="DS74">
        <v>-0.015414090056287</v>
      </c>
      <c r="DT74">
        <v>0.00195601243845101</v>
      </c>
      <c r="DU74">
        <v>1</v>
      </c>
      <c r="DV74">
        <v>1</v>
      </c>
      <c r="DW74">
        <v>2</v>
      </c>
      <c r="DX74" t="s">
        <v>369</v>
      </c>
      <c r="DY74">
        <v>2.84613</v>
      </c>
      <c r="DZ74">
        <v>2.71035</v>
      </c>
      <c r="EA74">
        <v>0.090314</v>
      </c>
      <c r="EB74">
        <v>0.0903293</v>
      </c>
      <c r="EC74">
        <v>0.102083</v>
      </c>
      <c r="ED74">
        <v>0.10035</v>
      </c>
      <c r="EE74">
        <v>25613.8</v>
      </c>
      <c r="EF74">
        <v>22225.2</v>
      </c>
      <c r="EG74">
        <v>25203.1</v>
      </c>
      <c r="EH74">
        <v>23800.5</v>
      </c>
      <c r="EI74">
        <v>38656.2</v>
      </c>
      <c r="EJ74">
        <v>35438.8</v>
      </c>
      <c r="EK74">
        <v>45601.7</v>
      </c>
      <c r="EL74">
        <v>42456.1</v>
      </c>
      <c r="EM74">
        <v>1.721</v>
      </c>
      <c r="EN74">
        <v>1.83153</v>
      </c>
      <c r="EO74">
        <v>0.0292659</v>
      </c>
      <c r="EP74">
        <v>0</v>
      </c>
      <c r="EQ74">
        <v>27.0155</v>
      </c>
      <c r="ER74">
        <v>999.9</v>
      </c>
      <c r="ES74">
        <v>53.272</v>
      </c>
      <c r="ET74">
        <v>32.66</v>
      </c>
      <c r="EU74">
        <v>29.3706</v>
      </c>
      <c r="EV74">
        <v>53.549</v>
      </c>
      <c r="EW74">
        <v>43.6098</v>
      </c>
      <c r="EX74">
        <v>1</v>
      </c>
      <c r="EY74">
        <v>0.11796</v>
      </c>
      <c r="EZ74">
        <v>0.109156</v>
      </c>
      <c r="FA74">
        <v>20.2446</v>
      </c>
      <c r="FB74">
        <v>5.23391</v>
      </c>
      <c r="FC74">
        <v>11.992</v>
      </c>
      <c r="FD74">
        <v>4.95605</v>
      </c>
      <c r="FE74">
        <v>3.304</v>
      </c>
      <c r="FF74">
        <v>9999</v>
      </c>
      <c r="FG74">
        <v>9999</v>
      </c>
      <c r="FH74">
        <v>9999</v>
      </c>
      <c r="FI74">
        <v>999.9</v>
      </c>
      <c r="FJ74">
        <v>1.86844</v>
      </c>
      <c r="FK74">
        <v>1.86418</v>
      </c>
      <c r="FL74">
        <v>1.87171</v>
      </c>
      <c r="FM74">
        <v>1.86264</v>
      </c>
      <c r="FN74">
        <v>1.86203</v>
      </c>
      <c r="FO74">
        <v>1.86844</v>
      </c>
      <c r="FP74">
        <v>1.85858</v>
      </c>
      <c r="FQ74">
        <v>1.86494</v>
      </c>
      <c r="FR74">
        <v>5</v>
      </c>
      <c r="FS74">
        <v>0</v>
      </c>
      <c r="FT74">
        <v>0</v>
      </c>
      <c r="FU74">
        <v>0</v>
      </c>
      <c r="FV74" t="s">
        <v>358</v>
      </c>
      <c r="FW74" t="s">
        <v>359</v>
      </c>
      <c r="FX74" t="s">
        <v>360</v>
      </c>
      <c r="FY74" t="s">
        <v>360</v>
      </c>
      <c r="FZ74" t="s">
        <v>360</v>
      </c>
      <c r="GA74" t="s">
        <v>360</v>
      </c>
      <c r="GB74">
        <v>0</v>
      </c>
      <c r="GC74">
        <v>100</v>
      </c>
      <c r="GD74">
        <v>100</v>
      </c>
      <c r="GE74">
        <v>0.754</v>
      </c>
      <c r="GF74">
        <v>0.3974</v>
      </c>
      <c r="GG74">
        <v>0.553887653931418</v>
      </c>
      <c r="GH74">
        <v>0.000627187234394091</v>
      </c>
      <c r="GI74">
        <v>-4.01537248521887e-07</v>
      </c>
      <c r="GJ74">
        <v>9.27123944784829e-11</v>
      </c>
      <c r="GK74">
        <v>0.0132742002071745</v>
      </c>
      <c r="GL74">
        <v>-0.0274468376562697</v>
      </c>
      <c r="GM74">
        <v>0.00235418239541525</v>
      </c>
      <c r="GN74">
        <v>-2.2246625018789e-05</v>
      </c>
      <c r="GO74">
        <v>1</v>
      </c>
      <c r="GP74">
        <v>1476</v>
      </c>
      <c r="GQ74">
        <v>2</v>
      </c>
      <c r="GR74">
        <v>27</v>
      </c>
      <c r="GS74">
        <v>10.8</v>
      </c>
      <c r="GT74">
        <v>10.8</v>
      </c>
      <c r="GU74">
        <v>1.05469</v>
      </c>
      <c r="GV74">
        <v>2.38281</v>
      </c>
      <c r="GW74">
        <v>1.44775</v>
      </c>
      <c r="GX74">
        <v>2.2998</v>
      </c>
      <c r="GY74">
        <v>1.44409</v>
      </c>
      <c r="GZ74">
        <v>2.46338</v>
      </c>
      <c r="HA74">
        <v>38.4034</v>
      </c>
      <c r="HB74">
        <v>24.3589</v>
      </c>
      <c r="HC74">
        <v>18</v>
      </c>
      <c r="HD74">
        <v>402.915</v>
      </c>
      <c r="HE74">
        <v>454.429</v>
      </c>
      <c r="HF74">
        <v>27.4217</v>
      </c>
      <c r="HG74">
        <v>29.137</v>
      </c>
      <c r="HH74">
        <v>29.9995</v>
      </c>
      <c r="HI74">
        <v>28.9496</v>
      </c>
      <c r="HJ74">
        <v>28.941</v>
      </c>
      <c r="HK74">
        <v>21.176</v>
      </c>
      <c r="HL74">
        <v>33.4239</v>
      </c>
      <c r="HM74">
        <v>98.1748</v>
      </c>
      <c r="HN74">
        <v>27.4263</v>
      </c>
      <c r="HO74">
        <v>419.8</v>
      </c>
      <c r="HP74">
        <v>23.6345</v>
      </c>
      <c r="HQ74">
        <v>96.4845</v>
      </c>
      <c r="HR74">
        <v>99.8175</v>
      </c>
    </row>
    <row r="75" spans="1:226">
      <c r="A75">
        <v>59</v>
      </c>
      <c r="B75">
        <v>1678486646</v>
      </c>
      <c r="C75">
        <v>3080.5</v>
      </c>
      <c r="D75" t="s">
        <v>481</v>
      </c>
      <c r="E75" t="s">
        <v>482</v>
      </c>
      <c r="F75">
        <v>5</v>
      </c>
      <c r="G75" t="s">
        <v>461</v>
      </c>
      <c r="H75" t="s">
        <v>354</v>
      </c>
      <c r="I75">
        <v>1678486643.2</v>
      </c>
      <c r="J75">
        <f>(K75)/1000</f>
        <v>0</v>
      </c>
      <c r="K75">
        <f>IF(BF75, AN75, AH75)</f>
        <v>0</v>
      </c>
      <c r="L75">
        <f>IF(BF75, AI75, AG75)</f>
        <v>0</v>
      </c>
      <c r="M75">
        <f>BH75 - IF(AU75&gt;1, L75*BB75*100.0/(AW75*BV75), 0)</f>
        <v>0</v>
      </c>
      <c r="N75">
        <f>((T75-J75/2)*M75-L75)/(T75+J75/2)</f>
        <v>0</v>
      </c>
      <c r="O75">
        <f>N75*(BO75+BP75)/1000.0</f>
        <v>0</v>
      </c>
      <c r="P75">
        <f>(BH75 - IF(AU75&gt;1, L75*BB75*100.0/(AW75*BV75), 0))*(BO75+BP75)/1000.0</f>
        <v>0</v>
      </c>
      <c r="Q75">
        <f>2.0/((1/S75-1/R75)+SIGN(S75)*SQRT((1/S75-1/R75)*(1/S75-1/R75) + 4*BC75/((BC75+1)*(BC75+1))*(2*1/S75*1/R75-1/R75*1/R75)))</f>
        <v>0</v>
      </c>
      <c r="R75">
        <f>IF(LEFT(BD75,1)&lt;&gt;"0",IF(LEFT(BD75,1)="1",3.0,BE75),$D$5+$E$5*(BV75*BO75/($K$5*1000))+$F$5*(BV75*BO75/($K$5*1000))*MAX(MIN(BB75,$J$5),$I$5)*MAX(MIN(BB75,$J$5),$I$5)+$G$5*MAX(MIN(BB75,$J$5),$I$5)*(BV75*BO75/($K$5*1000))+$H$5*(BV75*BO75/($K$5*1000))*(BV75*BO75/($K$5*1000)))</f>
        <v>0</v>
      </c>
      <c r="S75">
        <f>J75*(1000-(1000*0.61365*exp(17.502*W75/(240.97+W75))/(BO75+BP75)+BJ75)/2)/(1000*0.61365*exp(17.502*W75/(240.97+W75))/(BO75+BP75)-BJ75)</f>
        <v>0</v>
      </c>
      <c r="T75">
        <f>1/((BC75+1)/(Q75/1.6)+1/(R75/1.37)) + BC75/((BC75+1)/(Q75/1.6) + BC75/(R75/1.37))</f>
        <v>0</v>
      </c>
      <c r="U75">
        <f>(AX75*BA75)</f>
        <v>0</v>
      </c>
      <c r="V75">
        <f>(BQ75+(U75+2*0.95*5.67E-8*(((BQ75+$B$7)+273)^4-(BQ75+273)^4)-44100*J75)/(1.84*29.3*R75+8*0.95*5.67E-8*(BQ75+273)^3))</f>
        <v>0</v>
      </c>
      <c r="W75">
        <f>($C$7*BR75+$D$7*BS75+$E$7*V75)</f>
        <v>0</v>
      </c>
      <c r="X75">
        <f>0.61365*exp(17.502*W75/(240.97+W75))</f>
        <v>0</v>
      </c>
      <c r="Y75">
        <f>(Z75/AA75*100)</f>
        <v>0</v>
      </c>
      <c r="Z75">
        <f>BJ75*(BO75+BP75)/1000</f>
        <v>0</v>
      </c>
      <c r="AA75">
        <f>0.61365*exp(17.502*BQ75/(240.97+BQ75))</f>
        <v>0</v>
      </c>
      <c r="AB75">
        <f>(X75-BJ75*(BO75+BP75)/1000)</f>
        <v>0</v>
      </c>
      <c r="AC75">
        <f>(-J75*44100)</f>
        <v>0</v>
      </c>
      <c r="AD75">
        <f>2*29.3*R75*0.92*(BQ75-W75)</f>
        <v>0</v>
      </c>
      <c r="AE75">
        <f>2*0.95*5.67E-8*(((BQ75+$B$7)+273)^4-(W75+273)^4)</f>
        <v>0</v>
      </c>
      <c r="AF75">
        <f>U75+AE75+AC75+AD75</f>
        <v>0</v>
      </c>
      <c r="AG75">
        <f>BN75*AU75*(BI75-BH75*(1000-AU75*BK75)/(1000-AU75*BJ75))/(100*BB75)</f>
        <v>0</v>
      </c>
      <c r="AH75">
        <f>1000*BN75*AU75*(BJ75-BK75)/(100*BB75*(1000-AU75*BJ75))</f>
        <v>0</v>
      </c>
      <c r="AI75">
        <f>(AJ75 - AK75 - BO75*1E3/(8.314*(BQ75+273.15)) * AM75/BN75 * AL75) * BN75/(100*BB75) * (1000 - BK75)/1000</f>
        <v>0</v>
      </c>
      <c r="AJ75">
        <v>429.94166053465</v>
      </c>
      <c r="AK75">
        <v>430.47696969697</v>
      </c>
      <c r="AL75">
        <v>-0.0101161349350923</v>
      </c>
      <c r="AM75">
        <v>67.1739470977264</v>
      </c>
      <c r="AN75">
        <f>(AP75 - AO75 + BO75*1E3/(8.314*(BQ75+273.15)) * AR75/BN75 * AQ75) * BN75/(100*BB75) * 1000/(1000 - AP75)</f>
        <v>0</v>
      </c>
      <c r="AO75">
        <v>23.6047942241553</v>
      </c>
      <c r="AP75">
        <v>24.277683030303</v>
      </c>
      <c r="AQ75">
        <v>-1.46263682931159e-05</v>
      </c>
      <c r="AR75">
        <v>117.253722869481</v>
      </c>
      <c r="AS75">
        <v>23</v>
      </c>
      <c r="AT75">
        <v>5</v>
      </c>
      <c r="AU75">
        <f>IF(AS75*$H$13&gt;=AW75,1.0,(AW75/(AW75-AS75*$H$13)))</f>
        <v>0</v>
      </c>
      <c r="AV75">
        <f>(AU75-1)*100</f>
        <v>0</v>
      </c>
      <c r="AW75">
        <f>MAX(0,($B$13+$C$13*BV75)/(1+$D$13*BV75)*BO75/(BQ75+273)*$E$13)</f>
        <v>0</v>
      </c>
      <c r="AX75">
        <f>$B$11*BW75+$C$11*BX75+$F$11*CI75*(1-CL75)</f>
        <v>0</v>
      </c>
      <c r="AY75">
        <f>AX75*AZ75</f>
        <v>0</v>
      </c>
      <c r="AZ75">
        <f>($B$11*$D$9+$C$11*$D$9+$F$11*((CV75+CN75)/MAX(CV75+CN75+CW75, 0.1)*$I$9+CW75/MAX(CV75+CN75+CW75, 0.1)*$J$9))/($B$11+$C$11+$F$11)</f>
        <v>0</v>
      </c>
      <c r="BA75">
        <f>($B$11*$K$9+$C$11*$K$9+$F$11*((CV75+CN75)/MAX(CV75+CN75+CW75, 0.1)*$P$9+CW75/MAX(CV75+CN75+CW75, 0.1)*$Q$9))/($B$11+$C$11+$F$11)</f>
        <v>0</v>
      </c>
      <c r="BB75">
        <v>2.18</v>
      </c>
      <c r="BC75">
        <v>0.5</v>
      </c>
      <c r="BD75" t="s">
        <v>355</v>
      </c>
      <c r="BE75">
        <v>2</v>
      </c>
      <c r="BF75" t="b">
        <v>0</v>
      </c>
      <c r="BG75">
        <v>1678486643.2</v>
      </c>
      <c r="BH75">
        <v>420.0399</v>
      </c>
      <c r="BI75">
        <v>419.8058</v>
      </c>
      <c r="BJ75">
        <v>24.27859</v>
      </c>
      <c r="BK75">
        <v>23.60478</v>
      </c>
      <c r="BL75">
        <v>419.2869</v>
      </c>
      <c r="BM75">
        <v>23.88115</v>
      </c>
      <c r="BN75">
        <v>500.2082</v>
      </c>
      <c r="BO75">
        <v>89.90329</v>
      </c>
      <c r="BP75">
        <v>0.10014689</v>
      </c>
      <c r="BQ75">
        <v>27.98408</v>
      </c>
      <c r="BR75">
        <v>27.49045</v>
      </c>
      <c r="BS75">
        <v>999.9</v>
      </c>
      <c r="BT75">
        <v>0</v>
      </c>
      <c r="BU75">
        <v>0</v>
      </c>
      <c r="BV75">
        <v>9988.187</v>
      </c>
      <c r="BW75">
        <v>0</v>
      </c>
      <c r="BX75">
        <v>0.445135</v>
      </c>
      <c r="BY75">
        <v>0.2340547</v>
      </c>
      <c r="BZ75">
        <v>430.4917</v>
      </c>
      <c r="CA75">
        <v>429.9549</v>
      </c>
      <c r="CB75">
        <v>0.6737985</v>
      </c>
      <c r="CC75">
        <v>419.8058</v>
      </c>
      <c r="CD75">
        <v>23.60478</v>
      </c>
      <c r="CE75">
        <v>2.182727</v>
      </c>
      <c r="CF75">
        <v>2.122149</v>
      </c>
      <c r="CG75">
        <v>18.83608</v>
      </c>
      <c r="CH75">
        <v>18.38639</v>
      </c>
      <c r="CI75">
        <v>0</v>
      </c>
      <c r="CJ75">
        <v>0</v>
      </c>
      <c r="CK75">
        <v>0</v>
      </c>
      <c r="CL75">
        <v>0</v>
      </c>
      <c r="CM75">
        <v>4.4</v>
      </c>
      <c r="CN75">
        <v>0</v>
      </c>
      <c r="CO75">
        <v>-16.69</v>
      </c>
      <c r="CP75">
        <v>-2.27</v>
      </c>
      <c r="CQ75">
        <v>37.125</v>
      </c>
      <c r="CR75">
        <v>41.687</v>
      </c>
      <c r="CS75">
        <v>39.625</v>
      </c>
      <c r="CT75">
        <v>40.7185</v>
      </c>
      <c r="CU75">
        <v>38.0872</v>
      </c>
      <c r="CV75">
        <v>0</v>
      </c>
      <c r="CW75">
        <v>0</v>
      </c>
      <c r="CX75">
        <v>0</v>
      </c>
      <c r="CY75">
        <v>1678486655.1</v>
      </c>
      <c r="CZ75">
        <v>0</v>
      </c>
      <c r="DA75">
        <v>1678485994.5</v>
      </c>
      <c r="DB75" t="s">
        <v>462</v>
      </c>
      <c r="DC75">
        <v>1678485991.5</v>
      </c>
      <c r="DD75">
        <v>1678485994.5</v>
      </c>
      <c r="DE75">
        <v>2</v>
      </c>
      <c r="DF75">
        <v>-0.022</v>
      </c>
      <c r="DG75">
        <v>-0.002</v>
      </c>
      <c r="DH75">
        <v>0.753</v>
      </c>
      <c r="DI75">
        <v>0.544</v>
      </c>
      <c r="DJ75">
        <v>420</v>
      </c>
      <c r="DK75">
        <v>30</v>
      </c>
      <c r="DL75">
        <v>0.57</v>
      </c>
      <c r="DM75">
        <v>0.18</v>
      </c>
      <c r="DN75">
        <v>0.2706917</v>
      </c>
      <c r="DO75">
        <v>-0.0516381163227023</v>
      </c>
      <c r="DP75">
        <v>0.0451621256094086</v>
      </c>
      <c r="DQ75">
        <v>1</v>
      </c>
      <c r="DR75">
        <v>0.6751034</v>
      </c>
      <c r="DS75">
        <v>-0.00973109943714892</v>
      </c>
      <c r="DT75">
        <v>0.001412185200319</v>
      </c>
      <c r="DU75">
        <v>1</v>
      </c>
      <c r="DV75">
        <v>2</v>
      </c>
      <c r="DW75">
        <v>2</v>
      </c>
      <c r="DX75" t="s">
        <v>374</v>
      </c>
      <c r="DY75">
        <v>2.84582</v>
      </c>
      <c r="DZ75">
        <v>2.71011</v>
      </c>
      <c r="EA75">
        <v>0.0903067</v>
      </c>
      <c r="EB75">
        <v>0.0903364</v>
      </c>
      <c r="EC75">
        <v>0.102081</v>
      </c>
      <c r="ED75">
        <v>0.100343</v>
      </c>
      <c r="EE75">
        <v>25614.3</v>
      </c>
      <c r="EF75">
        <v>22225.1</v>
      </c>
      <c r="EG75">
        <v>25203.3</v>
      </c>
      <c r="EH75">
        <v>23800.6</v>
      </c>
      <c r="EI75">
        <v>38657</v>
      </c>
      <c r="EJ75">
        <v>35439.4</v>
      </c>
      <c r="EK75">
        <v>45602.5</v>
      </c>
      <c r="EL75">
        <v>42456.4</v>
      </c>
      <c r="EM75">
        <v>1.72143</v>
      </c>
      <c r="EN75">
        <v>1.8312</v>
      </c>
      <c r="EO75">
        <v>0.0296831</v>
      </c>
      <c r="EP75">
        <v>0</v>
      </c>
      <c r="EQ75">
        <v>27.0077</v>
      </c>
      <c r="ER75">
        <v>999.9</v>
      </c>
      <c r="ES75">
        <v>53.247</v>
      </c>
      <c r="ET75">
        <v>32.65</v>
      </c>
      <c r="EU75">
        <v>29.3379</v>
      </c>
      <c r="EV75">
        <v>54.189</v>
      </c>
      <c r="EW75">
        <v>43.8261</v>
      </c>
      <c r="EX75">
        <v>1</v>
      </c>
      <c r="EY75">
        <v>0.117345</v>
      </c>
      <c r="EZ75">
        <v>0.0910076</v>
      </c>
      <c r="FA75">
        <v>20.2446</v>
      </c>
      <c r="FB75">
        <v>5.23361</v>
      </c>
      <c r="FC75">
        <v>11.992</v>
      </c>
      <c r="FD75">
        <v>4.95605</v>
      </c>
      <c r="FE75">
        <v>3.304</v>
      </c>
      <c r="FF75">
        <v>9999</v>
      </c>
      <c r="FG75">
        <v>9999</v>
      </c>
      <c r="FH75">
        <v>9999</v>
      </c>
      <c r="FI75">
        <v>999.9</v>
      </c>
      <c r="FJ75">
        <v>1.86844</v>
      </c>
      <c r="FK75">
        <v>1.8642</v>
      </c>
      <c r="FL75">
        <v>1.87168</v>
      </c>
      <c r="FM75">
        <v>1.86264</v>
      </c>
      <c r="FN75">
        <v>1.86203</v>
      </c>
      <c r="FO75">
        <v>1.86844</v>
      </c>
      <c r="FP75">
        <v>1.85857</v>
      </c>
      <c r="FQ75">
        <v>1.86495</v>
      </c>
      <c r="FR75">
        <v>5</v>
      </c>
      <c r="FS75">
        <v>0</v>
      </c>
      <c r="FT75">
        <v>0</v>
      </c>
      <c r="FU75">
        <v>0</v>
      </c>
      <c r="FV75" t="s">
        <v>358</v>
      </c>
      <c r="FW75" t="s">
        <v>359</v>
      </c>
      <c r="FX75" t="s">
        <v>360</v>
      </c>
      <c r="FY75" t="s">
        <v>360</v>
      </c>
      <c r="FZ75" t="s">
        <v>360</v>
      </c>
      <c r="GA75" t="s">
        <v>360</v>
      </c>
      <c r="GB75">
        <v>0</v>
      </c>
      <c r="GC75">
        <v>100</v>
      </c>
      <c r="GD75">
        <v>100</v>
      </c>
      <c r="GE75">
        <v>0.754</v>
      </c>
      <c r="GF75">
        <v>0.3974</v>
      </c>
      <c r="GG75">
        <v>0.553887653931418</v>
      </c>
      <c r="GH75">
        <v>0.000627187234394091</v>
      </c>
      <c r="GI75">
        <v>-4.01537248521887e-07</v>
      </c>
      <c r="GJ75">
        <v>9.27123944784829e-11</v>
      </c>
      <c r="GK75">
        <v>0.0132742002071745</v>
      </c>
      <c r="GL75">
        <v>-0.0274468376562697</v>
      </c>
      <c r="GM75">
        <v>0.00235418239541525</v>
      </c>
      <c r="GN75">
        <v>-2.2246625018789e-05</v>
      </c>
      <c r="GO75">
        <v>1</v>
      </c>
      <c r="GP75">
        <v>1476</v>
      </c>
      <c r="GQ75">
        <v>2</v>
      </c>
      <c r="GR75">
        <v>27</v>
      </c>
      <c r="GS75">
        <v>10.9</v>
      </c>
      <c r="GT75">
        <v>10.9</v>
      </c>
      <c r="GU75">
        <v>1.05591</v>
      </c>
      <c r="GV75">
        <v>2.41333</v>
      </c>
      <c r="GW75">
        <v>1.44775</v>
      </c>
      <c r="GX75">
        <v>2.2998</v>
      </c>
      <c r="GY75">
        <v>1.44409</v>
      </c>
      <c r="GZ75">
        <v>2.28394</v>
      </c>
      <c r="HA75">
        <v>38.379</v>
      </c>
      <c r="HB75">
        <v>24.3589</v>
      </c>
      <c r="HC75">
        <v>18</v>
      </c>
      <c r="HD75">
        <v>403.116</v>
      </c>
      <c r="HE75">
        <v>454.187</v>
      </c>
      <c r="HF75">
        <v>27.425</v>
      </c>
      <c r="HG75">
        <v>29.127</v>
      </c>
      <c r="HH75">
        <v>29.9995</v>
      </c>
      <c r="HI75">
        <v>28.9447</v>
      </c>
      <c r="HJ75">
        <v>28.9361</v>
      </c>
      <c r="HK75">
        <v>21.1743</v>
      </c>
      <c r="HL75">
        <v>33.4239</v>
      </c>
      <c r="HM75">
        <v>98.1748</v>
      </c>
      <c r="HN75">
        <v>27.4328</v>
      </c>
      <c r="HO75">
        <v>419.8</v>
      </c>
      <c r="HP75">
        <v>23.6345</v>
      </c>
      <c r="HQ75">
        <v>96.486</v>
      </c>
      <c r="HR75">
        <v>99.818</v>
      </c>
    </row>
    <row r="76" spans="1:226">
      <c r="A76">
        <v>60</v>
      </c>
      <c r="B76">
        <v>1678486651</v>
      </c>
      <c r="C76">
        <v>3085.5</v>
      </c>
      <c r="D76" t="s">
        <v>483</v>
      </c>
      <c r="E76" t="s">
        <v>484</v>
      </c>
      <c r="F76">
        <v>5</v>
      </c>
      <c r="G76" t="s">
        <v>461</v>
      </c>
      <c r="H76" t="s">
        <v>354</v>
      </c>
      <c r="I76">
        <v>1678486648.5</v>
      </c>
      <c r="J76">
        <f>(K76)/1000</f>
        <v>0</v>
      </c>
      <c r="K76">
        <f>IF(BF76, AN76, AH76)</f>
        <v>0</v>
      </c>
      <c r="L76">
        <f>IF(BF76, AI76, AG76)</f>
        <v>0</v>
      </c>
      <c r="M76">
        <f>BH76 - IF(AU76&gt;1, L76*BB76*100.0/(AW76*BV76), 0)</f>
        <v>0</v>
      </c>
      <c r="N76">
        <f>((T76-J76/2)*M76-L76)/(T76+J76/2)</f>
        <v>0</v>
      </c>
      <c r="O76">
        <f>N76*(BO76+BP76)/1000.0</f>
        <v>0</v>
      </c>
      <c r="P76">
        <f>(BH76 - IF(AU76&gt;1, L76*BB76*100.0/(AW76*BV76), 0))*(BO76+BP76)/1000.0</f>
        <v>0</v>
      </c>
      <c r="Q76">
        <f>2.0/((1/S76-1/R76)+SIGN(S76)*SQRT((1/S76-1/R76)*(1/S76-1/R76) + 4*BC76/((BC76+1)*(BC76+1))*(2*1/S76*1/R76-1/R76*1/R76)))</f>
        <v>0</v>
      </c>
      <c r="R76">
        <f>IF(LEFT(BD76,1)&lt;&gt;"0",IF(LEFT(BD76,1)="1",3.0,BE76),$D$5+$E$5*(BV76*BO76/($K$5*1000))+$F$5*(BV76*BO76/($K$5*1000))*MAX(MIN(BB76,$J$5),$I$5)*MAX(MIN(BB76,$J$5),$I$5)+$G$5*MAX(MIN(BB76,$J$5),$I$5)*(BV76*BO76/($K$5*1000))+$H$5*(BV76*BO76/($K$5*1000))*(BV76*BO76/($K$5*1000)))</f>
        <v>0</v>
      </c>
      <c r="S76">
        <f>J76*(1000-(1000*0.61365*exp(17.502*W76/(240.97+W76))/(BO76+BP76)+BJ76)/2)/(1000*0.61365*exp(17.502*W76/(240.97+W76))/(BO76+BP76)-BJ76)</f>
        <v>0</v>
      </c>
      <c r="T76">
        <f>1/((BC76+1)/(Q76/1.6)+1/(R76/1.37)) + BC76/((BC76+1)/(Q76/1.6) + BC76/(R76/1.37))</f>
        <v>0</v>
      </c>
      <c r="U76">
        <f>(AX76*BA76)</f>
        <v>0</v>
      </c>
      <c r="V76">
        <f>(BQ76+(U76+2*0.95*5.67E-8*(((BQ76+$B$7)+273)^4-(BQ76+273)^4)-44100*J76)/(1.84*29.3*R76+8*0.95*5.67E-8*(BQ76+273)^3))</f>
        <v>0</v>
      </c>
      <c r="W76">
        <f>($C$7*BR76+$D$7*BS76+$E$7*V76)</f>
        <v>0</v>
      </c>
      <c r="X76">
        <f>0.61365*exp(17.502*W76/(240.97+W76))</f>
        <v>0</v>
      </c>
      <c r="Y76">
        <f>(Z76/AA76*100)</f>
        <v>0</v>
      </c>
      <c r="Z76">
        <f>BJ76*(BO76+BP76)/1000</f>
        <v>0</v>
      </c>
      <c r="AA76">
        <f>0.61365*exp(17.502*BQ76/(240.97+BQ76))</f>
        <v>0</v>
      </c>
      <c r="AB76">
        <f>(X76-BJ76*(BO76+BP76)/1000)</f>
        <v>0</v>
      </c>
      <c r="AC76">
        <f>(-J76*44100)</f>
        <v>0</v>
      </c>
      <c r="AD76">
        <f>2*29.3*R76*0.92*(BQ76-W76)</f>
        <v>0</v>
      </c>
      <c r="AE76">
        <f>2*0.95*5.67E-8*(((BQ76+$B$7)+273)^4-(W76+273)^4)</f>
        <v>0</v>
      </c>
      <c r="AF76">
        <f>U76+AE76+AC76+AD76</f>
        <v>0</v>
      </c>
      <c r="AG76">
        <f>BN76*AU76*(BI76-BH76*(1000-AU76*BK76)/(1000-AU76*BJ76))/(100*BB76)</f>
        <v>0</v>
      </c>
      <c r="AH76">
        <f>1000*BN76*AU76*(BJ76-BK76)/(100*BB76*(1000-AU76*BJ76))</f>
        <v>0</v>
      </c>
      <c r="AI76">
        <f>(AJ76 - AK76 - BO76*1E3/(8.314*(BQ76+273.15)) * AM76/BN76 * AL76) * BN76/(100*BB76) * (1000 - BK76)/1000</f>
        <v>0</v>
      </c>
      <c r="AJ76">
        <v>429.872940740331</v>
      </c>
      <c r="AK76">
        <v>430.519927272727</v>
      </c>
      <c r="AL76">
        <v>0.00254994731237904</v>
      </c>
      <c r="AM76">
        <v>67.1739470977264</v>
      </c>
      <c r="AN76">
        <f>(AP76 - AO76 + BO76*1E3/(8.314*(BQ76+273.15)) * AR76/BN76 * AQ76) * BN76/(100*BB76) * 1000/(1000 - AP76)</f>
        <v>0</v>
      </c>
      <c r="AO76">
        <v>23.6028114290199</v>
      </c>
      <c r="AP76">
        <v>24.276496969697</v>
      </c>
      <c r="AQ76">
        <v>1.77946402764663e-06</v>
      </c>
      <c r="AR76">
        <v>117.253722869481</v>
      </c>
      <c r="AS76">
        <v>23</v>
      </c>
      <c r="AT76">
        <v>5</v>
      </c>
      <c r="AU76">
        <f>IF(AS76*$H$13&gt;=AW76,1.0,(AW76/(AW76-AS76*$H$13)))</f>
        <v>0</v>
      </c>
      <c r="AV76">
        <f>(AU76-1)*100</f>
        <v>0</v>
      </c>
      <c r="AW76">
        <f>MAX(0,($B$13+$C$13*BV76)/(1+$D$13*BV76)*BO76/(BQ76+273)*$E$13)</f>
        <v>0</v>
      </c>
      <c r="AX76">
        <f>$B$11*BW76+$C$11*BX76+$F$11*CI76*(1-CL76)</f>
        <v>0</v>
      </c>
      <c r="AY76">
        <f>AX76*AZ76</f>
        <v>0</v>
      </c>
      <c r="AZ76">
        <f>($B$11*$D$9+$C$11*$D$9+$F$11*((CV76+CN76)/MAX(CV76+CN76+CW76, 0.1)*$I$9+CW76/MAX(CV76+CN76+CW76, 0.1)*$J$9))/($B$11+$C$11+$F$11)</f>
        <v>0</v>
      </c>
      <c r="BA76">
        <f>($B$11*$K$9+$C$11*$K$9+$F$11*((CV76+CN76)/MAX(CV76+CN76+CW76, 0.1)*$P$9+CW76/MAX(CV76+CN76+CW76, 0.1)*$Q$9))/($B$11+$C$11+$F$11)</f>
        <v>0</v>
      </c>
      <c r="BB76">
        <v>2.18</v>
      </c>
      <c r="BC76">
        <v>0.5</v>
      </c>
      <c r="BD76" t="s">
        <v>355</v>
      </c>
      <c r="BE76">
        <v>2</v>
      </c>
      <c r="BF76" t="b">
        <v>0</v>
      </c>
      <c r="BG76">
        <v>1678486648.5</v>
      </c>
      <c r="BH76">
        <v>420.048222222222</v>
      </c>
      <c r="BI76">
        <v>419.746222222222</v>
      </c>
      <c r="BJ76">
        <v>24.2772888888889</v>
      </c>
      <c r="BK76">
        <v>23.6029333333333</v>
      </c>
      <c r="BL76">
        <v>419.295222222222</v>
      </c>
      <c r="BM76">
        <v>23.8799111111111</v>
      </c>
      <c r="BN76">
        <v>500.209555555556</v>
      </c>
      <c r="BO76">
        <v>89.9060666666667</v>
      </c>
      <c r="BP76">
        <v>0.0998913333333333</v>
      </c>
      <c r="BQ76">
        <v>27.9839777777778</v>
      </c>
      <c r="BR76">
        <v>27.4954555555556</v>
      </c>
      <c r="BS76">
        <v>999.9</v>
      </c>
      <c r="BT76">
        <v>0</v>
      </c>
      <c r="BU76">
        <v>0</v>
      </c>
      <c r="BV76">
        <v>9998.33</v>
      </c>
      <c r="BW76">
        <v>0</v>
      </c>
      <c r="BX76">
        <v>0.445135</v>
      </c>
      <c r="BY76">
        <v>0.302001888888889</v>
      </c>
      <c r="BZ76">
        <v>430.499777777778</v>
      </c>
      <c r="CA76">
        <v>429.893</v>
      </c>
      <c r="CB76">
        <v>0.674349222222222</v>
      </c>
      <c r="CC76">
        <v>419.746222222222</v>
      </c>
      <c r="CD76">
        <v>23.6029333333333</v>
      </c>
      <c r="CE76">
        <v>2.18267444444444</v>
      </c>
      <c r="CF76">
        <v>2.12204555555556</v>
      </c>
      <c r="CG76">
        <v>18.8357111111111</v>
      </c>
      <c r="CH76">
        <v>18.3856222222222</v>
      </c>
      <c r="CI76">
        <v>0</v>
      </c>
      <c r="CJ76">
        <v>0</v>
      </c>
      <c r="CK76">
        <v>0</v>
      </c>
      <c r="CL76">
        <v>0</v>
      </c>
      <c r="CM76">
        <v>2.35555555555556</v>
      </c>
      <c r="CN76">
        <v>0</v>
      </c>
      <c r="CO76">
        <v>-18.8222222222222</v>
      </c>
      <c r="CP76">
        <v>-2.67777777777778</v>
      </c>
      <c r="CQ76">
        <v>37.125</v>
      </c>
      <c r="CR76">
        <v>41.687</v>
      </c>
      <c r="CS76">
        <v>39.604</v>
      </c>
      <c r="CT76">
        <v>40.701</v>
      </c>
      <c r="CU76">
        <v>38.111</v>
      </c>
      <c r="CV76">
        <v>0</v>
      </c>
      <c r="CW76">
        <v>0</v>
      </c>
      <c r="CX76">
        <v>0</v>
      </c>
      <c r="CY76">
        <v>1678486660.5</v>
      </c>
      <c r="CZ76">
        <v>0</v>
      </c>
      <c r="DA76">
        <v>1678485994.5</v>
      </c>
      <c r="DB76" t="s">
        <v>462</v>
      </c>
      <c r="DC76">
        <v>1678485991.5</v>
      </c>
      <c r="DD76">
        <v>1678485994.5</v>
      </c>
      <c r="DE76">
        <v>2</v>
      </c>
      <c r="DF76">
        <v>-0.022</v>
      </c>
      <c r="DG76">
        <v>-0.002</v>
      </c>
      <c r="DH76">
        <v>0.753</v>
      </c>
      <c r="DI76">
        <v>0.544</v>
      </c>
      <c r="DJ76">
        <v>420</v>
      </c>
      <c r="DK76">
        <v>30</v>
      </c>
      <c r="DL76">
        <v>0.57</v>
      </c>
      <c r="DM76">
        <v>0.18</v>
      </c>
      <c r="DN76">
        <v>0.273103375</v>
      </c>
      <c r="DO76">
        <v>-0.0990081838649158</v>
      </c>
      <c r="DP76">
        <v>0.0492734254926971</v>
      </c>
      <c r="DQ76">
        <v>1</v>
      </c>
      <c r="DR76">
        <v>0.6746241</v>
      </c>
      <c r="DS76">
        <v>-0.00469726829268347</v>
      </c>
      <c r="DT76">
        <v>0.00117859214319458</v>
      </c>
      <c r="DU76">
        <v>1</v>
      </c>
      <c r="DV76">
        <v>2</v>
      </c>
      <c r="DW76">
        <v>2</v>
      </c>
      <c r="DX76" t="s">
        <v>374</v>
      </c>
      <c r="DY76">
        <v>2.84578</v>
      </c>
      <c r="DZ76">
        <v>2.71032</v>
      </c>
      <c r="EA76">
        <v>0.0903142</v>
      </c>
      <c r="EB76">
        <v>0.0903338</v>
      </c>
      <c r="EC76">
        <v>0.102082</v>
      </c>
      <c r="ED76">
        <v>0.100346</v>
      </c>
      <c r="EE76">
        <v>25614.7</v>
      </c>
      <c r="EF76">
        <v>22225.6</v>
      </c>
      <c r="EG76">
        <v>25203.9</v>
      </c>
      <c r="EH76">
        <v>23801</v>
      </c>
      <c r="EI76">
        <v>38657.6</v>
      </c>
      <c r="EJ76">
        <v>35439.8</v>
      </c>
      <c r="EK76">
        <v>45603.4</v>
      </c>
      <c r="EL76">
        <v>42457.1</v>
      </c>
      <c r="EM76">
        <v>1.72152</v>
      </c>
      <c r="EN76">
        <v>1.8316</v>
      </c>
      <c r="EO76">
        <v>0.0303686</v>
      </c>
      <c r="EP76">
        <v>0</v>
      </c>
      <c r="EQ76">
        <v>27.0003</v>
      </c>
      <c r="ER76">
        <v>999.9</v>
      </c>
      <c r="ES76">
        <v>53.272</v>
      </c>
      <c r="ET76">
        <v>32.66</v>
      </c>
      <c r="EU76">
        <v>29.3668</v>
      </c>
      <c r="EV76">
        <v>54.349</v>
      </c>
      <c r="EW76">
        <v>44.5753</v>
      </c>
      <c r="EX76">
        <v>1</v>
      </c>
      <c r="EY76">
        <v>0.116717</v>
      </c>
      <c r="EZ76">
        <v>0.0749183</v>
      </c>
      <c r="FA76">
        <v>20.2449</v>
      </c>
      <c r="FB76">
        <v>5.23346</v>
      </c>
      <c r="FC76">
        <v>11.992</v>
      </c>
      <c r="FD76">
        <v>4.956</v>
      </c>
      <c r="FE76">
        <v>3.304</v>
      </c>
      <c r="FF76">
        <v>9999</v>
      </c>
      <c r="FG76">
        <v>9999</v>
      </c>
      <c r="FH76">
        <v>9999</v>
      </c>
      <c r="FI76">
        <v>999.9</v>
      </c>
      <c r="FJ76">
        <v>1.86844</v>
      </c>
      <c r="FK76">
        <v>1.86418</v>
      </c>
      <c r="FL76">
        <v>1.87171</v>
      </c>
      <c r="FM76">
        <v>1.86264</v>
      </c>
      <c r="FN76">
        <v>1.86203</v>
      </c>
      <c r="FO76">
        <v>1.86844</v>
      </c>
      <c r="FP76">
        <v>1.85857</v>
      </c>
      <c r="FQ76">
        <v>1.86495</v>
      </c>
      <c r="FR76">
        <v>5</v>
      </c>
      <c r="FS76">
        <v>0</v>
      </c>
      <c r="FT76">
        <v>0</v>
      </c>
      <c r="FU76">
        <v>0</v>
      </c>
      <c r="FV76" t="s">
        <v>358</v>
      </c>
      <c r="FW76" t="s">
        <v>359</v>
      </c>
      <c r="FX76" t="s">
        <v>360</v>
      </c>
      <c r="FY76" t="s">
        <v>360</v>
      </c>
      <c r="FZ76" t="s">
        <v>360</v>
      </c>
      <c r="GA76" t="s">
        <v>360</v>
      </c>
      <c r="GB76">
        <v>0</v>
      </c>
      <c r="GC76">
        <v>100</v>
      </c>
      <c r="GD76">
        <v>100</v>
      </c>
      <c r="GE76">
        <v>0.753</v>
      </c>
      <c r="GF76">
        <v>0.3974</v>
      </c>
      <c r="GG76">
        <v>0.553887653931418</v>
      </c>
      <c r="GH76">
        <v>0.000627187234394091</v>
      </c>
      <c r="GI76">
        <v>-4.01537248521887e-07</v>
      </c>
      <c r="GJ76">
        <v>9.27123944784829e-11</v>
      </c>
      <c r="GK76">
        <v>0.0132742002071745</v>
      </c>
      <c r="GL76">
        <v>-0.0274468376562697</v>
      </c>
      <c r="GM76">
        <v>0.00235418239541525</v>
      </c>
      <c r="GN76">
        <v>-2.2246625018789e-05</v>
      </c>
      <c r="GO76">
        <v>1</v>
      </c>
      <c r="GP76">
        <v>1476</v>
      </c>
      <c r="GQ76">
        <v>2</v>
      </c>
      <c r="GR76">
        <v>27</v>
      </c>
      <c r="GS76">
        <v>11</v>
      </c>
      <c r="GT76">
        <v>10.9</v>
      </c>
      <c r="GU76">
        <v>1.05591</v>
      </c>
      <c r="GV76">
        <v>2.40601</v>
      </c>
      <c r="GW76">
        <v>1.44775</v>
      </c>
      <c r="GX76">
        <v>2.2998</v>
      </c>
      <c r="GY76">
        <v>1.44409</v>
      </c>
      <c r="GZ76">
        <v>2.34619</v>
      </c>
      <c r="HA76">
        <v>38.379</v>
      </c>
      <c r="HB76">
        <v>24.3589</v>
      </c>
      <c r="HC76">
        <v>18</v>
      </c>
      <c r="HD76">
        <v>403.142</v>
      </c>
      <c r="HE76">
        <v>454.395</v>
      </c>
      <c r="HF76">
        <v>27.431</v>
      </c>
      <c r="HG76">
        <v>29.1177</v>
      </c>
      <c r="HH76">
        <v>29.9994</v>
      </c>
      <c r="HI76">
        <v>28.9404</v>
      </c>
      <c r="HJ76">
        <v>28.9306</v>
      </c>
      <c r="HK76">
        <v>21.1749</v>
      </c>
      <c r="HL76">
        <v>33.4239</v>
      </c>
      <c r="HM76">
        <v>98.1748</v>
      </c>
      <c r="HN76">
        <v>27.4365</v>
      </c>
      <c r="HO76">
        <v>419.8</v>
      </c>
      <c r="HP76">
        <v>23.6345</v>
      </c>
      <c r="HQ76">
        <v>96.4878</v>
      </c>
      <c r="HR76">
        <v>99.8196</v>
      </c>
    </row>
    <row r="77" spans="1:226">
      <c r="A77">
        <v>61</v>
      </c>
      <c r="B77">
        <v>1678486905</v>
      </c>
      <c r="C77">
        <v>3339.5</v>
      </c>
      <c r="D77" t="s">
        <v>485</v>
      </c>
      <c r="E77" t="s">
        <v>486</v>
      </c>
      <c r="F77">
        <v>5</v>
      </c>
      <c r="G77" t="s">
        <v>461</v>
      </c>
      <c r="H77" t="s">
        <v>354</v>
      </c>
      <c r="I77">
        <v>1678486902</v>
      </c>
      <c r="J77">
        <f>(K77)/1000</f>
        <v>0</v>
      </c>
      <c r="K77">
        <f>IF(BF77, AN77, AH77)</f>
        <v>0</v>
      </c>
      <c r="L77">
        <f>IF(BF77, AI77, AG77)</f>
        <v>0</v>
      </c>
      <c r="M77">
        <f>BH77 - IF(AU77&gt;1, L77*BB77*100.0/(AW77*BV77), 0)</f>
        <v>0</v>
      </c>
      <c r="N77">
        <f>((T77-J77/2)*M77-L77)/(T77+J77/2)</f>
        <v>0</v>
      </c>
      <c r="O77">
        <f>N77*(BO77+BP77)/1000.0</f>
        <v>0</v>
      </c>
      <c r="P77">
        <f>(BH77 - IF(AU77&gt;1, L77*BB77*100.0/(AW77*BV77), 0))*(BO77+BP77)/1000.0</f>
        <v>0</v>
      </c>
      <c r="Q77">
        <f>2.0/((1/S77-1/R77)+SIGN(S77)*SQRT((1/S77-1/R77)*(1/S77-1/R77) + 4*BC77/((BC77+1)*(BC77+1))*(2*1/S77*1/R77-1/R77*1/R77)))</f>
        <v>0</v>
      </c>
      <c r="R77">
        <f>IF(LEFT(BD77,1)&lt;&gt;"0",IF(LEFT(BD77,1)="1",3.0,BE77),$D$5+$E$5*(BV77*BO77/($K$5*1000))+$F$5*(BV77*BO77/($K$5*1000))*MAX(MIN(BB77,$J$5),$I$5)*MAX(MIN(BB77,$J$5),$I$5)+$G$5*MAX(MIN(BB77,$J$5),$I$5)*(BV77*BO77/($K$5*1000))+$H$5*(BV77*BO77/($K$5*1000))*(BV77*BO77/($K$5*1000)))</f>
        <v>0</v>
      </c>
      <c r="S77">
        <f>J77*(1000-(1000*0.61365*exp(17.502*W77/(240.97+W77))/(BO77+BP77)+BJ77)/2)/(1000*0.61365*exp(17.502*W77/(240.97+W77))/(BO77+BP77)-BJ77)</f>
        <v>0</v>
      </c>
      <c r="T77">
        <f>1/((BC77+1)/(Q77/1.6)+1/(R77/1.37)) + BC77/((BC77+1)/(Q77/1.6) + BC77/(R77/1.37))</f>
        <v>0</v>
      </c>
      <c r="U77">
        <f>(AX77*BA77)</f>
        <v>0</v>
      </c>
      <c r="V77">
        <f>(BQ77+(U77+2*0.95*5.67E-8*(((BQ77+$B$7)+273)^4-(BQ77+273)^4)-44100*J77)/(1.84*29.3*R77+8*0.95*5.67E-8*(BQ77+273)^3))</f>
        <v>0</v>
      </c>
      <c r="W77">
        <f>($C$7*BR77+$D$7*BS77+$E$7*V77)</f>
        <v>0</v>
      </c>
      <c r="X77">
        <f>0.61365*exp(17.502*W77/(240.97+W77))</f>
        <v>0</v>
      </c>
      <c r="Y77">
        <f>(Z77/AA77*100)</f>
        <v>0</v>
      </c>
      <c r="Z77">
        <f>BJ77*(BO77+BP77)/1000</f>
        <v>0</v>
      </c>
      <c r="AA77">
        <f>0.61365*exp(17.502*BQ77/(240.97+BQ77))</f>
        <v>0</v>
      </c>
      <c r="AB77">
        <f>(X77-BJ77*(BO77+BP77)/1000)</f>
        <v>0</v>
      </c>
      <c r="AC77">
        <f>(-J77*44100)</f>
        <v>0</v>
      </c>
      <c r="AD77">
        <f>2*29.3*R77*0.92*(BQ77-W77)</f>
        <v>0</v>
      </c>
      <c r="AE77">
        <f>2*0.95*5.67E-8*(((BQ77+$B$7)+273)^4-(W77+273)^4)</f>
        <v>0</v>
      </c>
      <c r="AF77">
        <f>U77+AE77+AC77+AD77</f>
        <v>0</v>
      </c>
      <c r="AG77">
        <f>BN77*AU77*(BI77-BH77*(1000-AU77*BK77)/(1000-AU77*BJ77))/(100*BB77)</f>
        <v>0</v>
      </c>
      <c r="AH77">
        <f>1000*BN77*AU77*(BJ77-BK77)/(100*BB77*(1000-AU77*BJ77))</f>
        <v>0</v>
      </c>
      <c r="AI77">
        <f>(AJ77 - AK77 - BO77*1E3/(8.314*(BQ77+273.15)) * AM77/BN77 * AL77) * BN77/(100*BB77) * (1000 - BK77)/1000</f>
        <v>0</v>
      </c>
      <c r="AJ77">
        <v>432.773412371957</v>
      </c>
      <c r="AK77">
        <v>433.925987878788</v>
      </c>
      <c r="AL77">
        <v>0.00498220403288065</v>
      </c>
      <c r="AM77">
        <v>67.1739470977264</v>
      </c>
      <c r="AN77">
        <f>(AP77 - AO77 + BO77*1E3/(8.314*(BQ77+273.15)) * AR77/BN77 * AQ77) * BN77/(100*BB77) * 1000/(1000 - AP77)</f>
        <v>0</v>
      </c>
      <c r="AO77">
        <v>29.7989082220527</v>
      </c>
      <c r="AP77">
        <v>30.9567618181818</v>
      </c>
      <c r="AQ77">
        <v>2.26584956294093e-05</v>
      </c>
      <c r="AR77">
        <v>117.253722869481</v>
      </c>
      <c r="AS77">
        <v>20</v>
      </c>
      <c r="AT77">
        <v>4</v>
      </c>
      <c r="AU77">
        <f>IF(AS77*$H$13&gt;=AW77,1.0,(AW77/(AW77-AS77*$H$13)))</f>
        <v>0</v>
      </c>
      <c r="AV77">
        <f>(AU77-1)*100</f>
        <v>0</v>
      </c>
      <c r="AW77">
        <f>MAX(0,($B$13+$C$13*BV77)/(1+$D$13*BV77)*BO77/(BQ77+273)*$E$13)</f>
        <v>0</v>
      </c>
      <c r="AX77">
        <f>$B$11*BW77+$C$11*BX77+$F$11*CI77*(1-CL77)</f>
        <v>0</v>
      </c>
      <c r="AY77">
        <f>AX77*AZ77</f>
        <v>0</v>
      </c>
      <c r="AZ77">
        <f>($B$11*$D$9+$C$11*$D$9+$F$11*((CV77+CN77)/MAX(CV77+CN77+CW77, 0.1)*$I$9+CW77/MAX(CV77+CN77+CW77, 0.1)*$J$9))/($B$11+$C$11+$F$11)</f>
        <v>0</v>
      </c>
      <c r="BA77">
        <f>($B$11*$K$9+$C$11*$K$9+$F$11*((CV77+CN77)/MAX(CV77+CN77+CW77, 0.1)*$P$9+CW77/MAX(CV77+CN77+CW77, 0.1)*$Q$9))/($B$11+$C$11+$F$11)</f>
        <v>0</v>
      </c>
      <c r="BB77">
        <v>2.18</v>
      </c>
      <c r="BC77">
        <v>0.5</v>
      </c>
      <c r="BD77" t="s">
        <v>355</v>
      </c>
      <c r="BE77">
        <v>2</v>
      </c>
      <c r="BF77" t="b">
        <v>0</v>
      </c>
      <c r="BG77">
        <v>1678486902</v>
      </c>
      <c r="BH77">
        <v>420.450818181818</v>
      </c>
      <c r="BI77">
        <v>419.866272727273</v>
      </c>
      <c r="BJ77">
        <v>30.9531454545455</v>
      </c>
      <c r="BK77">
        <v>29.7988363636364</v>
      </c>
      <c r="BL77">
        <v>419.697545454545</v>
      </c>
      <c r="BM77">
        <v>30.4090454545454</v>
      </c>
      <c r="BN77">
        <v>500.364</v>
      </c>
      <c r="BO77">
        <v>89.8994636363636</v>
      </c>
      <c r="BP77">
        <v>0.100010545454545</v>
      </c>
      <c r="BQ77">
        <v>35.4910636363636</v>
      </c>
      <c r="BR77">
        <v>34.6275545454545</v>
      </c>
      <c r="BS77">
        <v>999.9</v>
      </c>
      <c r="BT77">
        <v>0</v>
      </c>
      <c r="BU77">
        <v>0</v>
      </c>
      <c r="BV77">
        <v>10000.3409090909</v>
      </c>
      <c r="BW77">
        <v>0</v>
      </c>
      <c r="BX77">
        <v>0.445135</v>
      </c>
      <c r="BY77">
        <v>0.584478181818182</v>
      </c>
      <c r="BZ77">
        <v>433.880636363636</v>
      </c>
      <c r="CA77">
        <v>432.762090909091</v>
      </c>
      <c r="CB77">
        <v>1.15429818181818</v>
      </c>
      <c r="CC77">
        <v>419.866272727273</v>
      </c>
      <c r="CD77">
        <v>29.7988363636364</v>
      </c>
      <c r="CE77">
        <v>2.78266909090909</v>
      </c>
      <c r="CF77">
        <v>2.6789</v>
      </c>
      <c r="CG77">
        <v>22.7816363636364</v>
      </c>
      <c r="CH77">
        <v>22.1562545454545</v>
      </c>
      <c r="CI77">
        <v>0</v>
      </c>
      <c r="CJ77">
        <v>0</v>
      </c>
      <c r="CK77">
        <v>0</v>
      </c>
      <c r="CL77">
        <v>0</v>
      </c>
      <c r="CM77">
        <v>3.41818181818182</v>
      </c>
      <c r="CN77">
        <v>0</v>
      </c>
      <c r="CO77">
        <v>-19.1818181818182</v>
      </c>
      <c r="CP77">
        <v>-3.39090909090909</v>
      </c>
      <c r="CQ77">
        <v>37.062</v>
      </c>
      <c r="CR77">
        <v>41.4770909090909</v>
      </c>
      <c r="CS77">
        <v>39.375</v>
      </c>
      <c r="CT77">
        <v>40.625</v>
      </c>
      <c r="CU77">
        <v>38.4259090909091</v>
      </c>
      <c r="CV77">
        <v>0</v>
      </c>
      <c r="CW77">
        <v>0</v>
      </c>
      <c r="CX77">
        <v>0</v>
      </c>
      <c r="CY77">
        <v>1678486914.3</v>
      </c>
      <c r="CZ77">
        <v>0</v>
      </c>
      <c r="DA77">
        <v>1678485994.5</v>
      </c>
      <c r="DB77" t="s">
        <v>462</v>
      </c>
      <c r="DC77">
        <v>1678485991.5</v>
      </c>
      <c r="DD77">
        <v>1678485994.5</v>
      </c>
      <c r="DE77">
        <v>2</v>
      </c>
      <c r="DF77">
        <v>-0.022</v>
      </c>
      <c r="DG77">
        <v>-0.002</v>
      </c>
      <c r="DH77">
        <v>0.753</v>
      </c>
      <c r="DI77">
        <v>0.544</v>
      </c>
      <c r="DJ77">
        <v>420</v>
      </c>
      <c r="DK77">
        <v>30</v>
      </c>
      <c r="DL77">
        <v>0.57</v>
      </c>
      <c r="DM77">
        <v>0.18</v>
      </c>
      <c r="DN77">
        <v>0.6621948</v>
      </c>
      <c r="DO77">
        <v>-0.255955519699813</v>
      </c>
      <c r="DP77">
        <v>0.0747718691341202</v>
      </c>
      <c r="DQ77">
        <v>0</v>
      </c>
      <c r="DR77">
        <v>1.1386305</v>
      </c>
      <c r="DS77">
        <v>0.133146416510314</v>
      </c>
      <c r="DT77">
        <v>0.0128886585706194</v>
      </c>
      <c r="DU77">
        <v>0</v>
      </c>
      <c r="DV77">
        <v>0</v>
      </c>
      <c r="DW77">
        <v>2</v>
      </c>
      <c r="DX77" t="s">
        <v>357</v>
      </c>
      <c r="DY77">
        <v>2.84868</v>
      </c>
      <c r="DZ77">
        <v>2.71014</v>
      </c>
      <c r="EA77">
        <v>0.090484</v>
      </c>
      <c r="EB77">
        <v>0.0904344</v>
      </c>
      <c r="EC77">
        <v>0.120981</v>
      </c>
      <c r="ED77">
        <v>0.117869</v>
      </c>
      <c r="EE77">
        <v>25623.8</v>
      </c>
      <c r="EF77">
        <v>22233.4</v>
      </c>
      <c r="EG77">
        <v>25215.5</v>
      </c>
      <c r="EH77">
        <v>23810</v>
      </c>
      <c r="EI77">
        <v>37847.8</v>
      </c>
      <c r="EJ77">
        <v>34761.6</v>
      </c>
      <c r="EK77">
        <v>45620.5</v>
      </c>
      <c r="EL77">
        <v>42471.8</v>
      </c>
      <c r="EM77">
        <v>1.7306</v>
      </c>
      <c r="EN77">
        <v>1.84535</v>
      </c>
      <c r="EO77">
        <v>0.252202</v>
      </c>
      <c r="EP77">
        <v>0</v>
      </c>
      <c r="EQ77">
        <v>30.6157</v>
      </c>
      <c r="ER77">
        <v>999.9</v>
      </c>
      <c r="ES77">
        <v>54.249</v>
      </c>
      <c r="ET77">
        <v>32.559</v>
      </c>
      <c r="EU77">
        <v>29.7397</v>
      </c>
      <c r="EV77">
        <v>54.2091</v>
      </c>
      <c r="EW77">
        <v>43.4655</v>
      </c>
      <c r="EX77">
        <v>1</v>
      </c>
      <c r="EY77">
        <v>0.112355</v>
      </c>
      <c r="EZ77">
        <v>-6.66667</v>
      </c>
      <c r="FA77">
        <v>20.127</v>
      </c>
      <c r="FB77">
        <v>5.23691</v>
      </c>
      <c r="FC77">
        <v>11.992</v>
      </c>
      <c r="FD77">
        <v>4.9571</v>
      </c>
      <c r="FE77">
        <v>3.304</v>
      </c>
      <c r="FF77">
        <v>9999</v>
      </c>
      <c r="FG77">
        <v>9999</v>
      </c>
      <c r="FH77">
        <v>9999</v>
      </c>
      <c r="FI77">
        <v>999.9</v>
      </c>
      <c r="FJ77">
        <v>1.86844</v>
      </c>
      <c r="FK77">
        <v>1.86417</v>
      </c>
      <c r="FL77">
        <v>1.87166</v>
      </c>
      <c r="FM77">
        <v>1.86263</v>
      </c>
      <c r="FN77">
        <v>1.86203</v>
      </c>
      <c r="FO77">
        <v>1.86844</v>
      </c>
      <c r="FP77">
        <v>1.85855</v>
      </c>
      <c r="FQ77">
        <v>1.86494</v>
      </c>
      <c r="FR77">
        <v>5</v>
      </c>
      <c r="FS77">
        <v>0</v>
      </c>
      <c r="FT77">
        <v>0</v>
      </c>
      <c r="FU77">
        <v>0</v>
      </c>
      <c r="FV77" t="s">
        <v>358</v>
      </c>
      <c r="FW77" t="s">
        <v>359</v>
      </c>
      <c r="FX77" t="s">
        <v>360</v>
      </c>
      <c r="FY77" t="s">
        <v>360</v>
      </c>
      <c r="FZ77" t="s">
        <v>360</v>
      </c>
      <c r="GA77" t="s">
        <v>360</v>
      </c>
      <c r="GB77">
        <v>0</v>
      </c>
      <c r="GC77">
        <v>100</v>
      </c>
      <c r="GD77">
        <v>100</v>
      </c>
      <c r="GE77">
        <v>0.754</v>
      </c>
      <c r="GF77">
        <v>0.5441</v>
      </c>
      <c r="GG77">
        <v>0.553887653931418</v>
      </c>
      <c r="GH77">
        <v>0.000627187234394091</v>
      </c>
      <c r="GI77">
        <v>-4.01537248521887e-07</v>
      </c>
      <c r="GJ77">
        <v>9.27123944784829e-11</v>
      </c>
      <c r="GK77">
        <v>0.544090000000001</v>
      </c>
      <c r="GL77">
        <v>0</v>
      </c>
      <c r="GM77">
        <v>0</v>
      </c>
      <c r="GN77">
        <v>0</v>
      </c>
      <c r="GO77">
        <v>1</v>
      </c>
      <c r="GP77">
        <v>1476</v>
      </c>
      <c r="GQ77">
        <v>2</v>
      </c>
      <c r="GR77">
        <v>27</v>
      </c>
      <c r="GS77">
        <v>15.2</v>
      </c>
      <c r="GT77">
        <v>15.2</v>
      </c>
      <c r="GU77">
        <v>1.06079</v>
      </c>
      <c r="GV77">
        <v>2.41333</v>
      </c>
      <c r="GW77">
        <v>1.44775</v>
      </c>
      <c r="GX77">
        <v>2.30103</v>
      </c>
      <c r="GY77">
        <v>1.44409</v>
      </c>
      <c r="GZ77">
        <v>2.29858</v>
      </c>
      <c r="HA77">
        <v>38.1593</v>
      </c>
      <c r="HB77">
        <v>24.2976</v>
      </c>
      <c r="HC77">
        <v>18</v>
      </c>
      <c r="HD77">
        <v>406.677</v>
      </c>
      <c r="HE77">
        <v>461.228</v>
      </c>
      <c r="HF77">
        <v>44.2962</v>
      </c>
      <c r="HG77">
        <v>28.8429</v>
      </c>
      <c r="HH77">
        <v>30</v>
      </c>
      <c r="HI77">
        <v>28.7202</v>
      </c>
      <c r="HJ77">
        <v>28.7039</v>
      </c>
      <c r="HK77">
        <v>21.2655</v>
      </c>
      <c r="HL77">
        <v>0</v>
      </c>
      <c r="HM77">
        <v>100</v>
      </c>
      <c r="HN77">
        <v>159.281</v>
      </c>
      <c r="HO77">
        <v>419.8</v>
      </c>
      <c r="HP77">
        <v>31.0602</v>
      </c>
      <c r="HQ77">
        <v>96.527</v>
      </c>
      <c r="HR77">
        <v>99.8554</v>
      </c>
    </row>
    <row r="78" spans="1:226">
      <c r="A78">
        <v>62</v>
      </c>
      <c r="B78">
        <v>1678486910</v>
      </c>
      <c r="C78">
        <v>3344.5</v>
      </c>
      <c r="D78" t="s">
        <v>487</v>
      </c>
      <c r="E78" t="s">
        <v>488</v>
      </c>
      <c r="F78">
        <v>5</v>
      </c>
      <c r="G78" t="s">
        <v>461</v>
      </c>
      <c r="H78" t="s">
        <v>354</v>
      </c>
      <c r="I78">
        <v>1678486907.5</v>
      </c>
      <c r="J78">
        <f>(K78)/1000</f>
        <v>0</v>
      </c>
      <c r="K78">
        <f>IF(BF78, AN78, AH78)</f>
        <v>0</v>
      </c>
      <c r="L78">
        <f>IF(BF78, AI78, AG78)</f>
        <v>0</v>
      </c>
      <c r="M78">
        <f>BH78 - IF(AU78&gt;1, L78*BB78*100.0/(AW78*BV78), 0)</f>
        <v>0</v>
      </c>
      <c r="N78">
        <f>((T78-J78/2)*M78-L78)/(T78+J78/2)</f>
        <v>0</v>
      </c>
      <c r="O78">
        <f>N78*(BO78+BP78)/1000.0</f>
        <v>0</v>
      </c>
      <c r="P78">
        <f>(BH78 - IF(AU78&gt;1, L78*BB78*100.0/(AW78*BV78), 0))*(BO78+BP78)/1000.0</f>
        <v>0</v>
      </c>
      <c r="Q78">
        <f>2.0/((1/S78-1/R78)+SIGN(S78)*SQRT((1/S78-1/R78)*(1/S78-1/R78) + 4*BC78/((BC78+1)*(BC78+1))*(2*1/S78*1/R78-1/R78*1/R78)))</f>
        <v>0</v>
      </c>
      <c r="R78">
        <f>IF(LEFT(BD78,1)&lt;&gt;"0",IF(LEFT(BD78,1)="1",3.0,BE78),$D$5+$E$5*(BV78*BO78/($K$5*1000))+$F$5*(BV78*BO78/($K$5*1000))*MAX(MIN(BB78,$J$5),$I$5)*MAX(MIN(BB78,$J$5),$I$5)+$G$5*MAX(MIN(BB78,$J$5),$I$5)*(BV78*BO78/($K$5*1000))+$H$5*(BV78*BO78/($K$5*1000))*(BV78*BO78/($K$5*1000)))</f>
        <v>0</v>
      </c>
      <c r="S78">
        <f>J78*(1000-(1000*0.61365*exp(17.502*W78/(240.97+W78))/(BO78+BP78)+BJ78)/2)/(1000*0.61365*exp(17.502*W78/(240.97+W78))/(BO78+BP78)-BJ78)</f>
        <v>0</v>
      </c>
      <c r="T78">
        <f>1/((BC78+1)/(Q78/1.6)+1/(R78/1.37)) + BC78/((BC78+1)/(Q78/1.6) + BC78/(R78/1.37))</f>
        <v>0</v>
      </c>
      <c r="U78">
        <f>(AX78*BA78)</f>
        <v>0</v>
      </c>
      <c r="V78">
        <f>(BQ78+(U78+2*0.95*5.67E-8*(((BQ78+$B$7)+273)^4-(BQ78+273)^4)-44100*J78)/(1.84*29.3*R78+8*0.95*5.67E-8*(BQ78+273)^3))</f>
        <v>0</v>
      </c>
      <c r="W78">
        <f>($C$7*BR78+$D$7*BS78+$E$7*V78)</f>
        <v>0</v>
      </c>
      <c r="X78">
        <f>0.61365*exp(17.502*W78/(240.97+W78))</f>
        <v>0</v>
      </c>
      <c r="Y78">
        <f>(Z78/AA78*100)</f>
        <v>0</v>
      </c>
      <c r="Z78">
        <f>BJ78*(BO78+BP78)/1000</f>
        <v>0</v>
      </c>
      <c r="AA78">
        <f>0.61365*exp(17.502*BQ78/(240.97+BQ78))</f>
        <v>0</v>
      </c>
      <c r="AB78">
        <f>(X78-BJ78*(BO78+BP78)/1000)</f>
        <v>0</v>
      </c>
      <c r="AC78">
        <f>(-J78*44100)</f>
        <v>0</v>
      </c>
      <c r="AD78">
        <f>2*29.3*R78*0.92*(BQ78-W78)</f>
        <v>0</v>
      </c>
      <c r="AE78">
        <f>2*0.95*5.67E-8*(((BQ78+$B$7)+273)^4-(W78+273)^4)</f>
        <v>0</v>
      </c>
      <c r="AF78">
        <f>U78+AE78+AC78+AD78</f>
        <v>0</v>
      </c>
      <c r="AG78">
        <f>BN78*AU78*(BI78-BH78*(1000-AU78*BK78)/(1000-AU78*BJ78))/(100*BB78)</f>
        <v>0</v>
      </c>
      <c r="AH78">
        <f>1000*BN78*AU78*(BJ78-BK78)/(100*BB78*(1000-AU78*BJ78))</f>
        <v>0</v>
      </c>
      <c r="AI78">
        <f>(AJ78 - AK78 - BO78*1E3/(8.314*(BQ78+273.15)) * AM78/BN78 * AL78) * BN78/(100*BB78) * (1000 - BK78)/1000</f>
        <v>0</v>
      </c>
      <c r="AJ78">
        <v>432.637707115426</v>
      </c>
      <c r="AK78">
        <v>433.959884848485</v>
      </c>
      <c r="AL78">
        <v>0.00142772375701877</v>
      </c>
      <c r="AM78">
        <v>67.1739470977264</v>
      </c>
      <c r="AN78">
        <f>(AP78 - AO78 + BO78*1E3/(8.314*(BQ78+273.15)) * AR78/BN78 * AQ78) * BN78/(100*BB78) * 1000/(1000 - AP78)</f>
        <v>0</v>
      </c>
      <c r="AO78">
        <v>29.7998977607628</v>
      </c>
      <c r="AP78">
        <v>30.9680109090909</v>
      </c>
      <c r="AQ78">
        <v>5.94771426863985e-05</v>
      </c>
      <c r="AR78">
        <v>117.253722869481</v>
      </c>
      <c r="AS78">
        <v>20</v>
      </c>
      <c r="AT78">
        <v>4</v>
      </c>
      <c r="AU78">
        <f>IF(AS78*$H$13&gt;=AW78,1.0,(AW78/(AW78-AS78*$H$13)))</f>
        <v>0</v>
      </c>
      <c r="AV78">
        <f>(AU78-1)*100</f>
        <v>0</v>
      </c>
      <c r="AW78">
        <f>MAX(0,($B$13+$C$13*BV78)/(1+$D$13*BV78)*BO78/(BQ78+273)*$E$13)</f>
        <v>0</v>
      </c>
      <c r="AX78">
        <f>$B$11*BW78+$C$11*BX78+$F$11*CI78*(1-CL78)</f>
        <v>0</v>
      </c>
      <c r="AY78">
        <f>AX78*AZ78</f>
        <v>0</v>
      </c>
      <c r="AZ78">
        <f>($B$11*$D$9+$C$11*$D$9+$F$11*((CV78+CN78)/MAX(CV78+CN78+CW78, 0.1)*$I$9+CW78/MAX(CV78+CN78+CW78, 0.1)*$J$9))/($B$11+$C$11+$F$11)</f>
        <v>0</v>
      </c>
      <c r="BA78">
        <f>($B$11*$K$9+$C$11*$K$9+$F$11*((CV78+CN78)/MAX(CV78+CN78+CW78, 0.1)*$P$9+CW78/MAX(CV78+CN78+CW78, 0.1)*$Q$9))/($B$11+$C$11+$F$11)</f>
        <v>0</v>
      </c>
      <c r="BB78">
        <v>2.18</v>
      </c>
      <c r="BC78">
        <v>0.5</v>
      </c>
      <c r="BD78" t="s">
        <v>355</v>
      </c>
      <c r="BE78">
        <v>2</v>
      </c>
      <c r="BF78" t="b">
        <v>0</v>
      </c>
      <c r="BG78">
        <v>1678486907.5</v>
      </c>
      <c r="BH78">
        <v>420.499444444444</v>
      </c>
      <c r="BI78">
        <v>419.760222222222</v>
      </c>
      <c r="BJ78">
        <v>30.9630888888889</v>
      </c>
      <c r="BK78">
        <v>29.7999666666667</v>
      </c>
      <c r="BL78">
        <v>419.746111111111</v>
      </c>
      <c r="BM78">
        <v>30.4189888888889</v>
      </c>
      <c r="BN78">
        <v>500.343444444444</v>
      </c>
      <c r="BO78">
        <v>89.9008</v>
      </c>
      <c r="BP78">
        <v>0.0999010555555556</v>
      </c>
      <c r="BQ78">
        <v>35.6388777777778</v>
      </c>
      <c r="BR78">
        <v>34.7714111111111</v>
      </c>
      <c r="BS78">
        <v>999.9</v>
      </c>
      <c r="BT78">
        <v>0</v>
      </c>
      <c r="BU78">
        <v>0</v>
      </c>
      <c r="BV78">
        <v>10006.6</v>
      </c>
      <c r="BW78">
        <v>0</v>
      </c>
      <c r="BX78">
        <v>0.445135</v>
      </c>
      <c r="BY78">
        <v>0.739193333333333</v>
      </c>
      <c r="BZ78">
        <v>433.935444444444</v>
      </c>
      <c r="CA78">
        <v>432.653333333333</v>
      </c>
      <c r="CB78">
        <v>1.16312777777778</v>
      </c>
      <c r="CC78">
        <v>419.760222222222</v>
      </c>
      <c r="CD78">
        <v>29.7999666666667</v>
      </c>
      <c r="CE78">
        <v>2.78360888888889</v>
      </c>
      <c r="CF78">
        <v>2.67904222222222</v>
      </c>
      <c r="CG78">
        <v>22.7872111111111</v>
      </c>
      <c r="CH78">
        <v>22.1571222222222</v>
      </c>
      <c r="CI78">
        <v>0</v>
      </c>
      <c r="CJ78">
        <v>0</v>
      </c>
      <c r="CK78">
        <v>0</v>
      </c>
      <c r="CL78">
        <v>0</v>
      </c>
      <c r="CM78">
        <v>-2.87777777777778</v>
      </c>
      <c r="CN78">
        <v>0</v>
      </c>
      <c r="CO78">
        <v>-17.0777777777778</v>
      </c>
      <c r="CP78">
        <v>-3.43333333333333</v>
      </c>
      <c r="CQ78">
        <v>37.062</v>
      </c>
      <c r="CR78">
        <v>41.465</v>
      </c>
      <c r="CS78">
        <v>39.375</v>
      </c>
      <c r="CT78">
        <v>40.625</v>
      </c>
      <c r="CU78">
        <v>38.4232222222222</v>
      </c>
      <c r="CV78">
        <v>0</v>
      </c>
      <c r="CW78">
        <v>0</v>
      </c>
      <c r="CX78">
        <v>0</v>
      </c>
      <c r="CY78">
        <v>1678486919.1</v>
      </c>
      <c r="CZ78">
        <v>0</v>
      </c>
      <c r="DA78">
        <v>1678485994.5</v>
      </c>
      <c r="DB78" t="s">
        <v>462</v>
      </c>
      <c r="DC78">
        <v>1678485991.5</v>
      </c>
      <c r="DD78">
        <v>1678485994.5</v>
      </c>
      <c r="DE78">
        <v>2</v>
      </c>
      <c r="DF78">
        <v>-0.022</v>
      </c>
      <c r="DG78">
        <v>-0.002</v>
      </c>
      <c r="DH78">
        <v>0.753</v>
      </c>
      <c r="DI78">
        <v>0.544</v>
      </c>
      <c r="DJ78">
        <v>420</v>
      </c>
      <c r="DK78">
        <v>30</v>
      </c>
      <c r="DL78">
        <v>0.57</v>
      </c>
      <c r="DM78">
        <v>0.18</v>
      </c>
      <c r="DN78">
        <v>0.674532325</v>
      </c>
      <c r="DO78">
        <v>0.025268318949343</v>
      </c>
      <c r="DP78">
        <v>0.0781288145380395</v>
      </c>
      <c r="DQ78">
        <v>1</v>
      </c>
      <c r="DR78">
        <v>1.14693875</v>
      </c>
      <c r="DS78">
        <v>0.119251969981237</v>
      </c>
      <c r="DT78">
        <v>0.0115767750663775</v>
      </c>
      <c r="DU78">
        <v>0</v>
      </c>
      <c r="DV78">
        <v>1</v>
      </c>
      <c r="DW78">
        <v>2</v>
      </c>
      <c r="DX78" t="s">
        <v>369</v>
      </c>
      <c r="DY78">
        <v>2.84818</v>
      </c>
      <c r="DZ78">
        <v>2.71028</v>
      </c>
      <c r="EA78">
        <v>0.0904923</v>
      </c>
      <c r="EB78">
        <v>0.0904399</v>
      </c>
      <c r="EC78">
        <v>0.121013</v>
      </c>
      <c r="ED78">
        <v>0.117869</v>
      </c>
      <c r="EE78">
        <v>25623.6</v>
      </c>
      <c r="EF78">
        <v>22233.5</v>
      </c>
      <c r="EG78">
        <v>25215.5</v>
      </c>
      <c r="EH78">
        <v>23810.3</v>
      </c>
      <c r="EI78">
        <v>37846.3</v>
      </c>
      <c r="EJ78">
        <v>34762</v>
      </c>
      <c r="EK78">
        <v>45620.4</v>
      </c>
      <c r="EL78">
        <v>42472.3</v>
      </c>
      <c r="EM78">
        <v>1.72997</v>
      </c>
      <c r="EN78">
        <v>1.84578</v>
      </c>
      <c r="EO78">
        <v>0.254124</v>
      </c>
      <c r="EP78">
        <v>0</v>
      </c>
      <c r="EQ78">
        <v>30.7185</v>
      </c>
      <c r="ER78">
        <v>999.9</v>
      </c>
      <c r="ES78">
        <v>54.249</v>
      </c>
      <c r="ET78">
        <v>32.559</v>
      </c>
      <c r="EU78">
        <v>29.7394</v>
      </c>
      <c r="EV78">
        <v>53.9191</v>
      </c>
      <c r="EW78">
        <v>43.6098</v>
      </c>
      <c r="EX78">
        <v>1</v>
      </c>
      <c r="EY78">
        <v>0.112355</v>
      </c>
      <c r="EZ78">
        <v>-6.66667</v>
      </c>
      <c r="FA78">
        <v>20.1268</v>
      </c>
      <c r="FB78">
        <v>5.23586</v>
      </c>
      <c r="FC78">
        <v>11.992</v>
      </c>
      <c r="FD78">
        <v>4.9574</v>
      </c>
      <c r="FE78">
        <v>3.304</v>
      </c>
      <c r="FF78">
        <v>9999</v>
      </c>
      <c r="FG78">
        <v>9999</v>
      </c>
      <c r="FH78">
        <v>9999</v>
      </c>
      <c r="FI78">
        <v>999.9</v>
      </c>
      <c r="FJ78">
        <v>1.86844</v>
      </c>
      <c r="FK78">
        <v>1.86417</v>
      </c>
      <c r="FL78">
        <v>1.87164</v>
      </c>
      <c r="FM78">
        <v>1.86263</v>
      </c>
      <c r="FN78">
        <v>1.86203</v>
      </c>
      <c r="FO78">
        <v>1.86844</v>
      </c>
      <c r="FP78">
        <v>1.85854</v>
      </c>
      <c r="FQ78">
        <v>1.86494</v>
      </c>
      <c r="FR78">
        <v>5</v>
      </c>
      <c r="FS78">
        <v>0</v>
      </c>
      <c r="FT78">
        <v>0</v>
      </c>
      <c r="FU78">
        <v>0</v>
      </c>
      <c r="FV78" t="s">
        <v>358</v>
      </c>
      <c r="FW78" t="s">
        <v>359</v>
      </c>
      <c r="FX78" t="s">
        <v>360</v>
      </c>
      <c r="FY78" t="s">
        <v>360</v>
      </c>
      <c r="FZ78" t="s">
        <v>360</v>
      </c>
      <c r="GA78" t="s">
        <v>360</v>
      </c>
      <c r="GB78">
        <v>0</v>
      </c>
      <c r="GC78">
        <v>100</v>
      </c>
      <c r="GD78">
        <v>100</v>
      </c>
      <c r="GE78">
        <v>0.754</v>
      </c>
      <c r="GF78">
        <v>0.5441</v>
      </c>
      <c r="GG78">
        <v>0.553887653931418</v>
      </c>
      <c r="GH78">
        <v>0.000627187234394091</v>
      </c>
      <c r="GI78">
        <v>-4.01537248521887e-07</v>
      </c>
      <c r="GJ78">
        <v>9.27123944784829e-11</v>
      </c>
      <c r="GK78">
        <v>0.544090000000001</v>
      </c>
      <c r="GL78">
        <v>0</v>
      </c>
      <c r="GM78">
        <v>0</v>
      </c>
      <c r="GN78">
        <v>0</v>
      </c>
      <c r="GO78">
        <v>1</v>
      </c>
      <c r="GP78">
        <v>1476</v>
      </c>
      <c r="GQ78">
        <v>2</v>
      </c>
      <c r="GR78">
        <v>27</v>
      </c>
      <c r="GS78">
        <v>15.3</v>
      </c>
      <c r="GT78">
        <v>15.3</v>
      </c>
      <c r="GU78">
        <v>1.05957</v>
      </c>
      <c r="GV78">
        <v>2.37549</v>
      </c>
      <c r="GW78">
        <v>1.44775</v>
      </c>
      <c r="GX78">
        <v>2.30103</v>
      </c>
      <c r="GY78">
        <v>1.44409</v>
      </c>
      <c r="GZ78">
        <v>2.48291</v>
      </c>
      <c r="HA78">
        <v>38.135</v>
      </c>
      <c r="HB78">
        <v>24.3064</v>
      </c>
      <c r="HC78">
        <v>18</v>
      </c>
      <c r="HD78">
        <v>406.318</v>
      </c>
      <c r="HE78">
        <v>461.483</v>
      </c>
      <c r="HF78">
        <v>44.4136</v>
      </c>
      <c r="HG78">
        <v>28.8454</v>
      </c>
      <c r="HH78">
        <v>30</v>
      </c>
      <c r="HI78">
        <v>28.7178</v>
      </c>
      <c r="HJ78">
        <v>28.7021</v>
      </c>
      <c r="HK78">
        <v>21.2654</v>
      </c>
      <c r="HL78">
        <v>0</v>
      </c>
      <c r="HM78">
        <v>100</v>
      </c>
      <c r="HN78">
        <v>159.437</v>
      </c>
      <c r="HO78">
        <v>419.8</v>
      </c>
      <c r="HP78">
        <v>31.0602</v>
      </c>
      <c r="HQ78">
        <v>96.5269</v>
      </c>
      <c r="HR78">
        <v>99.8566</v>
      </c>
    </row>
    <row r="79" spans="1:226">
      <c r="A79">
        <v>63</v>
      </c>
      <c r="B79">
        <v>1678486915</v>
      </c>
      <c r="C79">
        <v>3349.5</v>
      </c>
      <c r="D79" t="s">
        <v>489</v>
      </c>
      <c r="E79" t="s">
        <v>490</v>
      </c>
      <c r="F79">
        <v>5</v>
      </c>
      <c r="G79" t="s">
        <v>461</v>
      </c>
      <c r="H79" t="s">
        <v>354</v>
      </c>
      <c r="I79">
        <v>1678486912.2</v>
      </c>
      <c r="J79">
        <f>(K79)/1000</f>
        <v>0</v>
      </c>
      <c r="K79">
        <f>IF(BF79, AN79, AH79)</f>
        <v>0</v>
      </c>
      <c r="L79">
        <f>IF(BF79, AI79, AG79)</f>
        <v>0</v>
      </c>
      <c r="M79">
        <f>BH79 - IF(AU79&gt;1, L79*BB79*100.0/(AW79*BV79), 0)</f>
        <v>0</v>
      </c>
      <c r="N79">
        <f>((T79-J79/2)*M79-L79)/(T79+J79/2)</f>
        <v>0</v>
      </c>
      <c r="O79">
        <f>N79*(BO79+BP79)/1000.0</f>
        <v>0</v>
      </c>
      <c r="P79">
        <f>(BH79 - IF(AU79&gt;1, L79*BB79*100.0/(AW79*BV79), 0))*(BO79+BP79)/1000.0</f>
        <v>0</v>
      </c>
      <c r="Q79">
        <f>2.0/((1/S79-1/R79)+SIGN(S79)*SQRT((1/S79-1/R79)*(1/S79-1/R79) + 4*BC79/((BC79+1)*(BC79+1))*(2*1/S79*1/R79-1/R79*1/R79)))</f>
        <v>0</v>
      </c>
      <c r="R79">
        <f>IF(LEFT(BD79,1)&lt;&gt;"0",IF(LEFT(BD79,1)="1",3.0,BE79),$D$5+$E$5*(BV79*BO79/($K$5*1000))+$F$5*(BV79*BO79/($K$5*1000))*MAX(MIN(BB79,$J$5),$I$5)*MAX(MIN(BB79,$J$5),$I$5)+$G$5*MAX(MIN(BB79,$J$5),$I$5)*(BV79*BO79/($K$5*1000))+$H$5*(BV79*BO79/($K$5*1000))*(BV79*BO79/($K$5*1000)))</f>
        <v>0</v>
      </c>
      <c r="S79">
        <f>J79*(1000-(1000*0.61365*exp(17.502*W79/(240.97+W79))/(BO79+BP79)+BJ79)/2)/(1000*0.61365*exp(17.502*W79/(240.97+W79))/(BO79+BP79)-BJ79)</f>
        <v>0</v>
      </c>
      <c r="T79">
        <f>1/((BC79+1)/(Q79/1.6)+1/(R79/1.37)) + BC79/((BC79+1)/(Q79/1.6) + BC79/(R79/1.37))</f>
        <v>0</v>
      </c>
      <c r="U79">
        <f>(AX79*BA79)</f>
        <v>0</v>
      </c>
      <c r="V79">
        <f>(BQ79+(U79+2*0.95*5.67E-8*(((BQ79+$B$7)+273)^4-(BQ79+273)^4)-44100*J79)/(1.84*29.3*R79+8*0.95*5.67E-8*(BQ79+273)^3))</f>
        <v>0</v>
      </c>
      <c r="W79">
        <f>($C$7*BR79+$D$7*BS79+$E$7*V79)</f>
        <v>0</v>
      </c>
      <c r="X79">
        <f>0.61365*exp(17.502*W79/(240.97+W79))</f>
        <v>0</v>
      </c>
      <c r="Y79">
        <f>(Z79/AA79*100)</f>
        <v>0</v>
      </c>
      <c r="Z79">
        <f>BJ79*(BO79+BP79)/1000</f>
        <v>0</v>
      </c>
      <c r="AA79">
        <f>0.61365*exp(17.502*BQ79/(240.97+BQ79))</f>
        <v>0</v>
      </c>
      <c r="AB79">
        <f>(X79-BJ79*(BO79+BP79)/1000)</f>
        <v>0</v>
      </c>
      <c r="AC79">
        <f>(-J79*44100)</f>
        <v>0</v>
      </c>
      <c r="AD79">
        <f>2*29.3*R79*0.92*(BQ79-W79)</f>
        <v>0</v>
      </c>
      <c r="AE79">
        <f>2*0.95*5.67E-8*(((BQ79+$B$7)+273)^4-(W79+273)^4)</f>
        <v>0</v>
      </c>
      <c r="AF79">
        <f>U79+AE79+AC79+AD79</f>
        <v>0</v>
      </c>
      <c r="AG79">
        <f>BN79*AU79*(BI79-BH79*(1000-AU79*BK79)/(1000-AU79*BJ79))/(100*BB79)</f>
        <v>0</v>
      </c>
      <c r="AH79">
        <f>1000*BN79*AU79*(BJ79-BK79)/(100*BB79*(1000-AU79*BJ79))</f>
        <v>0</v>
      </c>
      <c r="AI79">
        <f>(AJ79 - AK79 - BO79*1E3/(8.314*(BQ79+273.15)) * AM79/BN79 * AL79) * BN79/(100*BB79) * (1000 - BK79)/1000</f>
        <v>0</v>
      </c>
      <c r="AJ79">
        <v>432.699612410336</v>
      </c>
      <c r="AK79">
        <v>433.951442424242</v>
      </c>
      <c r="AL79">
        <v>-0.00766451007435107</v>
      </c>
      <c r="AM79">
        <v>67.1739470977264</v>
      </c>
      <c r="AN79">
        <f>(AP79 - AO79 + BO79*1E3/(8.314*(BQ79+273.15)) * AR79/BN79 * AQ79) * BN79/(100*BB79) * 1000/(1000 - AP79)</f>
        <v>0</v>
      </c>
      <c r="AO79">
        <v>29.7975132868226</v>
      </c>
      <c r="AP79">
        <v>30.978896969697</v>
      </c>
      <c r="AQ79">
        <v>5.36476936432312e-05</v>
      </c>
      <c r="AR79">
        <v>117.253722869481</v>
      </c>
      <c r="AS79">
        <v>20</v>
      </c>
      <c r="AT79">
        <v>4</v>
      </c>
      <c r="AU79">
        <f>IF(AS79*$H$13&gt;=AW79,1.0,(AW79/(AW79-AS79*$H$13)))</f>
        <v>0</v>
      </c>
      <c r="AV79">
        <f>(AU79-1)*100</f>
        <v>0</v>
      </c>
      <c r="AW79">
        <f>MAX(0,($B$13+$C$13*BV79)/(1+$D$13*BV79)*BO79/(BQ79+273)*$E$13)</f>
        <v>0</v>
      </c>
      <c r="AX79">
        <f>$B$11*BW79+$C$11*BX79+$F$11*CI79*(1-CL79)</f>
        <v>0</v>
      </c>
      <c r="AY79">
        <f>AX79*AZ79</f>
        <v>0</v>
      </c>
      <c r="AZ79">
        <f>($B$11*$D$9+$C$11*$D$9+$F$11*((CV79+CN79)/MAX(CV79+CN79+CW79, 0.1)*$I$9+CW79/MAX(CV79+CN79+CW79, 0.1)*$J$9))/($B$11+$C$11+$F$11)</f>
        <v>0</v>
      </c>
      <c r="BA79">
        <f>($B$11*$K$9+$C$11*$K$9+$F$11*((CV79+CN79)/MAX(CV79+CN79+CW79, 0.1)*$P$9+CW79/MAX(CV79+CN79+CW79, 0.1)*$Q$9))/($B$11+$C$11+$F$11)</f>
        <v>0</v>
      </c>
      <c r="BB79">
        <v>2.18</v>
      </c>
      <c r="BC79">
        <v>0.5</v>
      </c>
      <c r="BD79" t="s">
        <v>355</v>
      </c>
      <c r="BE79">
        <v>2</v>
      </c>
      <c r="BF79" t="b">
        <v>0</v>
      </c>
      <c r="BG79">
        <v>1678486912.2</v>
      </c>
      <c r="BH79">
        <v>420.5438</v>
      </c>
      <c r="BI79">
        <v>419.8087</v>
      </c>
      <c r="BJ79">
        <v>30.97435</v>
      </c>
      <c r="BK79">
        <v>29.79786</v>
      </c>
      <c r="BL79">
        <v>419.7906</v>
      </c>
      <c r="BM79">
        <v>30.43026</v>
      </c>
      <c r="BN79">
        <v>500.3651</v>
      </c>
      <c r="BO79">
        <v>89.90017</v>
      </c>
      <c r="BP79">
        <v>0.0999399</v>
      </c>
      <c r="BQ79">
        <v>35.75973</v>
      </c>
      <c r="BR79">
        <v>34.88865</v>
      </c>
      <c r="BS79">
        <v>999.9</v>
      </c>
      <c r="BT79">
        <v>0</v>
      </c>
      <c r="BU79">
        <v>0</v>
      </c>
      <c r="BV79">
        <v>9998.386</v>
      </c>
      <c r="BW79">
        <v>0</v>
      </c>
      <c r="BX79">
        <v>0.445135</v>
      </c>
      <c r="BY79">
        <v>0.7352141</v>
      </c>
      <c r="BZ79">
        <v>433.9864</v>
      </c>
      <c r="CA79">
        <v>432.7023</v>
      </c>
      <c r="CB79">
        <v>1.176496</v>
      </c>
      <c r="CC79">
        <v>419.8087</v>
      </c>
      <c r="CD79">
        <v>29.79786</v>
      </c>
      <c r="CE79">
        <v>2.784598</v>
      </c>
      <c r="CF79">
        <v>2.678833</v>
      </c>
      <c r="CG79">
        <v>22.79309</v>
      </c>
      <c r="CH79">
        <v>22.15583</v>
      </c>
      <c r="CI79">
        <v>0</v>
      </c>
      <c r="CJ79">
        <v>0</v>
      </c>
      <c r="CK79">
        <v>0</v>
      </c>
      <c r="CL79">
        <v>0</v>
      </c>
      <c r="CM79">
        <v>1.43</v>
      </c>
      <c r="CN79">
        <v>0</v>
      </c>
      <c r="CO79">
        <v>-21.02</v>
      </c>
      <c r="CP79">
        <v>-3.44</v>
      </c>
      <c r="CQ79">
        <v>37.062</v>
      </c>
      <c r="CR79">
        <v>41.4748</v>
      </c>
      <c r="CS79">
        <v>39.3874</v>
      </c>
      <c r="CT79">
        <v>40.625</v>
      </c>
      <c r="CU79">
        <v>38.4496</v>
      </c>
      <c r="CV79">
        <v>0</v>
      </c>
      <c r="CW79">
        <v>0</v>
      </c>
      <c r="CX79">
        <v>0</v>
      </c>
      <c r="CY79">
        <v>1678486924.5</v>
      </c>
      <c r="CZ79">
        <v>0</v>
      </c>
      <c r="DA79">
        <v>1678485994.5</v>
      </c>
      <c r="DB79" t="s">
        <v>462</v>
      </c>
      <c r="DC79">
        <v>1678485991.5</v>
      </c>
      <c r="DD79">
        <v>1678485994.5</v>
      </c>
      <c r="DE79">
        <v>2</v>
      </c>
      <c r="DF79">
        <v>-0.022</v>
      </c>
      <c r="DG79">
        <v>-0.002</v>
      </c>
      <c r="DH79">
        <v>0.753</v>
      </c>
      <c r="DI79">
        <v>0.544</v>
      </c>
      <c r="DJ79">
        <v>420</v>
      </c>
      <c r="DK79">
        <v>30</v>
      </c>
      <c r="DL79">
        <v>0.57</v>
      </c>
      <c r="DM79">
        <v>0.18</v>
      </c>
      <c r="DN79">
        <v>0.69184415</v>
      </c>
      <c r="DO79">
        <v>0.176217861163226</v>
      </c>
      <c r="DP79">
        <v>0.0775077042165971</v>
      </c>
      <c r="DQ79">
        <v>0</v>
      </c>
      <c r="DR79">
        <v>1.15751225</v>
      </c>
      <c r="DS79">
        <v>0.122945628517822</v>
      </c>
      <c r="DT79">
        <v>0.0119656795643833</v>
      </c>
      <c r="DU79">
        <v>0</v>
      </c>
      <c r="DV79">
        <v>0</v>
      </c>
      <c r="DW79">
        <v>2</v>
      </c>
      <c r="DX79" t="s">
        <v>357</v>
      </c>
      <c r="DY79">
        <v>2.84829</v>
      </c>
      <c r="DZ79">
        <v>2.7102</v>
      </c>
      <c r="EA79">
        <v>0.0904868</v>
      </c>
      <c r="EB79">
        <v>0.0904355</v>
      </c>
      <c r="EC79">
        <v>0.121041</v>
      </c>
      <c r="ED79">
        <v>0.117862</v>
      </c>
      <c r="EE79">
        <v>25623.3</v>
      </c>
      <c r="EF79">
        <v>22233.3</v>
      </c>
      <c r="EG79">
        <v>25215.1</v>
      </c>
      <c r="EH79">
        <v>23809.9</v>
      </c>
      <c r="EI79">
        <v>37844.5</v>
      </c>
      <c r="EJ79">
        <v>34761.8</v>
      </c>
      <c r="EK79">
        <v>45619.7</v>
      </c>
      <c r="EL79">
        <v>42471.7</v>
      </c>
      <c r="EM79">
        <v>1.73022</v>
      </c>
      <c r="EN79">
        <v>1.84597</v>
      </c>
      <c r="EO79">
        <v>0.255816</v>
      </c>
      <c r="EP79">
        <v>0</v>
      </c>
      <c r="EQ79">
        <v>30.8211</v>
      </c>
      <c r="ER79">
        <v>999.9</v>
      </c>
      <c r="ES79">
        <v>54.273</v>
      </c>
      <c r="ET79">
        <v>32.579</v>
      </c>
      <c r="EU79">
        <v>29.7867</v>
      </c>
      <c r="EV79">
        <v>53.7791</v>
      </c>
      <c r="EW79">
        <v>44.2869</v>
      </c>
      <c r="EX79">
        <v>1</v>
      </c>
      <c r="EY79">
        <v>0.11237</v>
      </c>
      <c r="EZ79">
        <v>-6.66667</v>
      </c>
      <c r="FA79">
        <v>20.1273</v>
      </c>
      <c r="FB79">
        <v>5.23586</v>
      </c>
      <c r="FC79">
        <v>11.992</v>
      </c>
      <c r="FD79">
        <v>4.9571</v>
      </c>
      <c r="FE79">
        <v>3.304</v>
      </c>
      <c r="FF79">
        <v>9999</v>
      </c>
      <c r="FG79">
        <v>9999</v>
      </c>
      <c r="FH79">
        <v>9999</v>
      </c>
      <c r="FI79">
        <v>999.9</v>
      </c>
      <c r="FJ79">
        <v>1.86844</v>
      </c>
      <c r="FK79">
        <v>1.86417</v>
      </c>
      <c r="FL79">
        <v>1.87165</v>
      </c>
      <c r="FM79">
        <v>1.86264</v>
      </c>
      <c r="FN79">
        <v>1.86202</v>
      </c>
      <c r="FO79">
        <v>1.86844</v>
      </c>
      <c r="FP79">
        <v>1.85852</v>
      </c>
      <c r="FQ79">
        <v>1.86493</v>
      </c>
      <c r="FR79">
        <v>5</v>
      </c>
      <c r="FS79">
        <v>0</v>
      </c>
      <c r="FT79">
        <v>0</v>
      </c>
      <c r="FU79">
        <v>0</v>
      </c>
      <c r="FV79" t="s">
        <v>358</v>
      </c>
      <c r="FW79" t="s">
        <v>359</v>
      </c>
      <c r="FX79" t="s">
        <v>360</v>
      </c>
      <c r="FY79" t="s">
        <v>360</v>
      </c>
      <c r="FZ79" t="s">
        <v>360</v>
      </c>
      <c r="GA79" t="s">
        <v>360</v>
      </c>
      <c r="GB79">
        <v>0</v>
      </c>
      <c r="GC79">
        <v>100</v>
      </c>
      <c r="GD79">
        <v>100</v>
      </c>
      <c r="GE79">
        <v>0.753</v>
      </c>
      <c r="GF79">
        <v>0.5441</v>
      </c>
      <c r="GG79">
        <v>0.553887653931418</v>
      </c>
      <c r="GH79">
        <v>0.000627187234394091</v>
      </c>
      <c r="GI79">
        <v>-4.01537248521887e-07</v>
      </c>
      <c r="GJ79">
        <v>9.27123944784829e-11</v>
      </c>
      <c r="GK79">
        <v>0.544090000000001</v>
      </c>
      <c r="GL79">
        <v>0</v>
      </c>
      <c r="GM79">
        <v>0</v>
      </c>
      <c r="GN79">
        <v>0</v>
      </c>
      <c r="GO79">
        <v>1</v>
      </c>
      <c r="GP79">
        <v>1476</v>
      </c>
      <c r="GQ79">
        <v>2</v>
      </c>
      <c r="GR79">
        <v>27</v>
      </c>
      <c r="GS79">
        <v>15.4</v>
      </c>
      <c r="GT79">
        <v>15.3</v>
      </c>
      <c r="GU79">
        <v>1.06079</v>
      </c>
      <c r="GV79">
        <v>2.41455</v>
      </c>
      <c r="GW79">
        <v>1.44897</v>
      </c>
      <c r="GX79">
        <v>2.30103</v>
      </c>
      <c r="GY79">
        <v>1.44409</v>
      </c>
      <c r="GZ79">
        <v>2.24976</v>
      </c>
      <c r="HA79">
        <v>38.135</v>
      </c>
      <c r="HB79">
        <v>24.2976</v>
      </c>
      <c r="HC79">
        <v>18</v>
      </c>
      <c r="HD79">
        <v>406.443</v>
      </c>
      <c r="HE79">
        <v>461.594</v>
      </c>
      <c r="HF79">
        <v>44.5308</v>
      </c>
      <c r="HG79">
        <v>28.8477</v>
      </c>
      <c r="HH79">
        <v>30</v>
      </c>
      <c r="HI79">
        <v>28.716</v>
      </c>
      <c r="HJ79">
        <v>28.7003</v>
      </c>
      <c r="HK79">
        <v>21.2654</v>
      </c>
      <c r="HL79">
        <v>0</v>
      </c>
      <c r="HM79">
        <v>100</v>
      </c>
      <c r="HN79">
        <v>159.505</v>
      </c>
      <c r="HO79">
        <v>419.8</v>
      </c>
      <c r="HP79">
        <v>31.0602</v>
      </c>
      <c r="HQ79">
        <v>96.5253</v>
      </c>
      <c r="HR79">
        <v>99.8552</v>
      </c>
    </row>
    <row r="80" spans="1:226">
      <c r="A80">
        <v>64</v>
      </c>
      <c r="B80">
        <v>1678486920</v>
      </c>
      <c r="C80">
        <v>3354.5</v>
      </c>
      <c r="D80" t="s">
        <v>491</v>
      </c>
      <c r="E80" t="s">
        <v>492</v>
      </c>
      <c r="F80">
        <v>5</v>
      </c>
      <c r="G80" t="s">
        <v>461</v>
      </c>
      <c r="H80" t="s">
        <v>354</v>
      </c>
      <c r="I80">
        <v>1678486917.5</v>
      </c>
      <c r="J80">
        <f>(K80)/1000</f>
        <v>0</v>
      </c>
      <c r="K80">
        <f>IF(BF80, AN80, AH80)</f>
        <v>0</v>
      </c>
      <c r="L80">
        <f>IF(BF80, AI80, AG80)</f>
        <v>0</v>
      </c>
      <c r="M80">
        <f>BH80 - IF(AU80&gt;1, L80*BB80*100.0/(AW80*BV80), 0)</f>
        <v>0</v>
      </c>
      <c r="N80">
        <f>((T80-J80/2)*M80-L80)/(T80+J80/2)</f>
        <v>0</v>
      </c>
      <c r="O80">
        <f>N80*(BO80+BP80)/1000.0</f>
        <v>0</v>
      </c>
      <c r="P80">
        <f>(BH80 - IF(AU80&gt;1, L80*BB80*100.0/(AW80*BV80), 0))*(BO80+BP80)/1000.0</f>
        <v>0</v>
      </c>
      <c r="Q80">
        <f>2.0/((1/S80-1/R80)+SIGN(S80)*SQRT((1/S80-1/R80)*(1/S80-1/R80) + 4*BC80/((BC80+1)*(BC80+1))*(2*1/S80*1/R80-1/R80*1/R80)))</f>
        <v>0</v>
      </c>
      <c r="R80">
        <f>IF(LEFT(BD80,1)&lt;&gt;"0",IF(LEFT(BD80,1)="1",3.0,BE80),$D$5+$E$5*(BV80*BO80/($K$5*1000))+$F$5*(BV80*BO80/($K$5*1000))*MAX(MIN(BB80,$J$5),$I$5)*MAX(MIN(BB80,$J$5),$I$5)+$G$5*MAX(MIN(BB80,$J$5),$I$5)*(BV80*BO80/($K$5*1000))+$H$5*(BV80*BO80/($K$5*1000))*(BV80*BO80/($K$5*1000)))</f>
        <v>0</v>
      </c>
      <c r="S80">
        <f>J80*(1000-(1000*0.61365*exp(17.502*W80/(240.97+W80))/(BO80+BP80)+BJ80)/2)/(1000*0.61365*exp(17.502*W80/(240.97+W80))/(BO80+BP80)-BJ80)</f>
        <v>0</v>
      </c>
      <c r="T80">
        <f>1/((BC80+1)/(Q80/1.6)+1/(R80/1.37)) + BC80/((BC80+1)/(Q80/1.6) + BC80/(R80/1.37))</f>
        <v>0</v>
      </c>
      <c r="U80">
        <f>(AX80*BA80)</f>
        <v>0</v>
      </c>
      <c r="V80">
        <f>(BQ80+(U80+2*0.95*5.67E-8*(((BQ80+$B$7)+273)^4-(BQ80+273)^4)-44100*J80)/(1.84*29.3*R80+8*0.95*5.67E-8*(BQ80+273)^3))</f>
        <v>0</v>
      </c>
      <c r="W80">
        <f>($C$7*BR80+$D$7*BS80+$E$7*V80)</f>
        <v>0</v>
      </c>
      <c r="X80">
        <f>0.61365*exp(17.502*W80/(240.97+W80))</f>
        <v>0</v>
      </c>
      <c r="Y80">
        <f>(Z80/AA80*100)</f>
        <v>0</v>
      </c>
      <c r="Z80">
        <f>BJ80*(BO80+BP80)/1000</f>
        <v>0</v>
      </c>
      <c r="AA80">
        <f>0.61365*exp(17.502*BQ80/(240.97+BQ80))</f>
        <v>0</v>
      </c>
      <c r="AB80">
        <f>(X80-BJ80*(BO80+BP80)/1000)</f>
        <v>0</v>
      </c>
      <c r="AC80">
        <f>(-J80*44100)</f>
        <v>0</v>
      </c>
      <c r="AD80">
        <f>2*29.3*R80*0.92*(BQ80-W80)</f>
        <v>0</v>
      </c>
      <c r="AE80">
        <f>2*0.95*5.67E-8*(((BQ80+$B$7)+273)^4-(W80+273)^4)</f>
        <v>0</v>
      </c>
      <c r="AF80">
        <f>U80+AE80+AC80+AD80</f>
        <v>0</v>
      </c>
      <c r="AG80">
        <f>BN80*AU80*(BI80-BH80*(1000-AU80*BK80)/(1000-AU80*BJ80))/(100*BB80)</f>
        <v>0</v>
      </c>
      <c r="AH80">
        <f>1000*BN80*AU80*(BJ80-BK80)/(100*BB80*(1000-AU80*BJ80))</f>
        <v>0</v>
      </c>
      <c r="AI80">
        <f>(AJ80 - AK80 - BO80*1E3/(8.314*(BQ80+273.15)) * AM80/BN80 * AL80) * BN80/(100*BB80) * (1000 - BK80)/1000</f>
        <v>0</v>
      </c>
      <c r="AJ80">
        <v>432.693882609085</v>
      </c>
      <c r="AK80">
        <v>433.963036363636</v>
      </c>
      <c r="AL80">
        <v>0.00242475191507321</v>
      </c>
      <c r="AM80">
        <v>67.1739470977264</v>
      </c>
      <c r="AN80">
        <f>(AP80 - AO80 + BO80*1E3/(8.314*(BQ80+273.15)) * AR80/BN80 * AQ80) * BN80/(100*BB80) * 1000/(1000 - AP80)</f>
        <v>0</v>
      </c>
      <c r="AO80">
        <v>29.7944275728574</v>
      </c>
      <c r="AP80">
        <v>30.9851672727273</v>
      </c>
      <c r="AQ80">
        <v>3.12956680205578e-05</v>
      </c>
      <c r="AR80">
        <v>117.253722869481</v>
      </c>
      <c r="AS80">
        <v>20</v>
      </c>
      <c r="AT80">
        <v>4</v>
      </c>
      <c r="AU80">
        <f>IF(AS80*$H$13&gt;=AW80,1.0,(AW80/(AW80-AS80*$H$13)))</f>
        <v>0</v>
      </c>
      <c r="AV80">
        <f>(AU80-1)*100</f>
        <v>0</v>
      </c>
      <c r="AW80">
        <f>MAX(0,($B$13+$C$13*BV80)/(1+$D$13*BV80)*BO80/(BQ80+273)*$E$13)</f>
        <v>0</v>
      </c>
      <c r="AX80">
        <f>$B$11*BW80+$C$11*BX80+$F$11*CI80*(1-CL80)</f>
        <v>0</v>
      </c>
      <c r="AY80">
        <f>AX80*AZ80</f>
        <v>0</v>
      </c>
      <c r="AZ80">
        <f>($B$11*$D$9+$C$11*$D$9+$F$11*((CV80+CN80)/MAX(CV80+CN80+CW80, 0.1)*$I$9+CW80/MAX(CV80+CN80+CW80, 0.1)*$J$9))/($B$11+$C$11+$F$11)</f>
        <v>0</v>
      </c>
      <c r="BA80">
        <f>($B$11*$K$9+$C$11*$K$9+$F$11*((CV80+CN80)/MAX(CV80+CN80+CW80, 0.1)*$P$9+CW80/MAX(CV80+CN80+CW80, 0.1)*$Q$9))/($B$11+$C$11+$F$11)</f>
        <v>0</v>
      </c>
      <c r="BB80">
        <v>2.18</v>
      </c>
      <c r="BC80">
        <v>0.5</v>
      </c>
      <c r="BD80" t="s">
        <v>355</v>
      </c>
      <c r="BE80">
        <v>2</v>
      </c>
      <c r="BF80" t="b">
        <v>0</v>
      </c>
      <c r="BG80">
        <v>1678486917.5</v>
      </c>
      <c r="BH80">
        <v>420.504333333333</v>
      </c>
      <c r="BI80">
        <v>419.791333333333</v>
      </c>
      <c r="BJ80">
        <v>30.9829555555556</v>
      </c>
      <c r="BK80">
        <v>29.7943555555556</v>
      </c>
      <c r="BL80">
        <v>419.751111111111</v>
      </c>
      <c r="BM80">
        <v>30.4388555555556</v>
      </c>
      <c r="BN80">
        <v>500.352222222222</v>
      </c>
      <c r="BO80">
        <v>89.9002888888889</v>
      </c>
      <c r="BP80">
        <v>0.0999817444444444</v>
      </c>
      <c r="BQ80">
        <v>35.8952111111111</v>
      </c>
      <c r="BR80">
        <v>35.0298111111111</v>
      </c>
      <c r="BS80">
        <v>999.9</v>
      </c>
      <c r="BT80">
        <v>0</v>
      </c>
      <c r="BU80">
        <v>0</v>
      </c>
      <c r="BV80">
        <v>10008.55</v>
      </c>
      <c r="BW80">
        <v>0</v>
      </c>
      <c r="BX80">
        <v>0.445135</v>
      </c>
      <c r="BY80">
        <v>0.713148333333333</v>
      </c>
      <c r="BZ80">
        <v>433.949222222222</v>
      </c>
      <c r="CA80">
        <v>432.682777777778</v>
      </c>
      <c r="CB80">
        <v>1.18857888888889</v>
      </c>
      <c r="CC80">
        <v>419.791333333333</v>
      </c>
      <c r="CD80">
        <v>29.7943555555556</v>
      </c>
      <c r="CE80">
        <v>2.78537555555556</v>
      </c>
      <c r="CF80">
        <v>2.67852111111111</v>
      </c>
      <c r="CG80">
        <v>22.7976777777778</v>
      </c>
      <c r="CH80">
        <v>22.1539444444444</v>
      </c>
      <c r="CI80">
        <v>0</v>
      </c>
      <c r="CJ80">
        <v>0</v>
      </c>
      <c r="CK80">
        <v>0</v>
      </c>
      <c r="CL80">
        <v>0</v>
      </c>
      <c r="CM80">
        <v>-1.12222222222222</v>
      </c>
      <c r="CN80">
        <v>0</v>
      </c>
      <c r="CO80">
        <v>-16.2666666666667</v>
      </c>
      <c r="CP80">
        <v>-2.8</v>
      </c>
      <c r="CQ80">
        <v>37.062</v>
      </c>
      <c r="CR80">
        <v>41.479</v>
      </c>
      <c r="CS80">
        <v>39.3887777777778</v>
      </c>
      <c r="CT80">
        <v>40.625</v>
      </c>
      <c r="CU80">
        <v>38.479</v>
      </c>
      <c r="CV80">
        <v>0</v>
      </c>
      <c r="CW80">
        <v>0</v>
      </c>
      <c r="CX80">
        <v>0</v>
      </c>
      <c r="CY80">
        <v>1678486929.3</v>
      </c>
      <c r="CZ80">
        <v>0</v>
      </c>
      <c r="DA80">
        <v>1678485994.5</v>
      </c>
      <c r="DB80" t="s">
        <v>462</v>
      </c>
      <c r="DC80">
        <v>1678485991.5</v>
      </c>
      <c r="DD80">
        <v>1678485994.5</v>
      </c>
      <c r="DE80">
        <v>2</v>
      </c>
      <c r="DF80">
        <v>-0.022</v>
      </c>
      <c r="DG80">
        <v>-0.002</v>
      </c>
      <c r="DH80">
        <v>0.753</v>
      </c>
      <c r="DI80">
        <v>0.544</v>
      </c>
      <c r="DJ80">
        <v>420</v>
      </c>
      <c r="DK80">
        <v>30</v>
      </c>
      <c r="DL80">
        <v>0.57</v>
      </c>
      <c r="DM80">
        <v>0.18</v>
      </c>
      <c r="DN80">
        <v>0.69188075</v>
      </c>
      <c r="DO80">
        <v>0.463537936210131</v>
      </c>
      <c r="DP80">
        <v>0.0679032284191076</v>
      </c>
      <c r="DQ80">
        <v>0</v>
      </c>
      <c r="DR80">
        <v>1.170535</v>
      </c>
      <c r="DS80">
        <v>0.135812757973732</v>
      </c>
      <c r="DT80">
        <v>0.0131790172243609</v>
      </c>
      <c r="DU80">
        <v>0</v>
      </c>
      <c r="DV80">
        <v>0</v>
      </c>
      <c r="DW80">
        <v>2</v>
      </c>
      <c r="DX80" t="s">
        <v>357</v>
      </c>
      <c r="DY80">
        <v>2.84858</v>
      </c>
      <c r="DZ80">
        <v>2.71043</v>
      </c>
      <c r="EA80">
        <v>0.0904932</v>
      </c>
      <c r="EB80">
        <v>0.0904314</v>
      </c>
      <c r="EC80">
        <v>0.121057</v>
      </c>
      <c r="ED80">
        <v>0.117853</v>
      </c>
      <c r="EE80">
        <v>25623.6</v>
      </c>
      <c r="EF80">
        <v>22233.7</v>
      </c>
      <c r="EG80">
        <v>25215.6</v>
      </c>
      <c r="EH80">
        <v>23810.3</v>
      </c>
      <c r="EI80">
        <v>37844.1</v>
      </c>
      <c r="EJ80">
        <v>34762.7</v>
      </c>
      <c r="EK80">
        <v>45620.1</v>
      </c>
      <c r="EL80">
        <v>42472.4</v>
      </c>
      <c r="EM80">
        <v>1.73045</v>
      </c>
      <c r="EN80">
        <v>1.84592</v>
      </c>
      <c r="EO80">
        <v>0.257306</v>
      </c>
      <c r="EP80">
        <v>0</v>
      </c>
      <c r="EQ80">
        <v>30.9244</v>
      </c>
      <c r="ER80">
        <v>999.9</v>
      </c>
      <c r="ES80">
        <v>54.273</v>
      </c>
      <c r="ET80">
        <v>32.559</v>
      </c>
      <c r="EU80">
        <v>29.7527</v>
      </c>
      <c r="EV80">
        <v>53.8491</v>
      </c>
      <c r="EW80">
        <v>43.101</v>
      </c>
      <c r="EX80">
        <v>1</v>
      </c>
      <c r="EY80">
        <v>0.112454</v>
      </c>
      <c r="EZ80">
        <v>-6.66667</v>
      </c>
      <c r="FA80">
        <v>20.1275</v>
      </c>
      <c r="FB80">
        <v>5.23616</v>
      </c>
      <c r="FC80">
        <v>11.992</v>
      </c>
      <c r="FD80">
        <v>4.95745</v>
      </c>
      <c r="FE80">
        <v>3.304</v>
      </c>
      <c r="FF80">
        <v>9999</v>
      </c>
      <c r="FG80">
        <v>9999</v>
      </c>
      <c r="FH80">
        <v>9999</v>
      </c>
      <c r="FI80">
        <v>999.9</v>
      </c>
      <c r="FJ80">
        <v>1.86844</v>
      </c>
      <c r="FK80">
        <v>1.86417</v>
      </c>
      <c r="FL80">
        <v>1.87168</v>
      </c>
      <c r="FM80">
        <v>1.86263</v>
      </c>
      <c r="FN80">
        <v>1.86203</v>
      </c>
      <c r="FO80">
        <v>1.86844</v>
      </c>
      <c r="FP80">
        <v>1.85852</v>
      </c>
      <c r="FQ80">
        <v>1.86493</v>
      </c>
      <c r="FR80">
        <v>5</v>
      </c>
      <c r="FS80">
        <v>0</v>
      </c>
      <c r="FT80">
        <v>0</v>
      </c>
      <c r="FU80">
        <v>0</v>
      </c>
      <c r="FV80" t="s">
        <v>358</v>
      </c>
      <c r="FW80" t="s">
        <v>359</v>
      </c>
      <c r="FX80" t="s">
        <v>360</v>
      </c>
      <c r="FY80" t="s">
        <v>360</v>
      </c>
      <c r="FZ80" t="s">
        <v>360</v>
      </c>
      <c r="GA80" t="s">
        <v>360</v>
      </c>
      <c r="GB80">
        <v>0</v>
      </c>
      <c r="GC80">
        <v>100</v>
      </c>
      <c r="GD80">
        <v>100</v>
      </c>
      <c r="GE80">
        <v>0.753</v>
      </c>
      <c r="GF80">
        <v>0.5441</v>
      </c>
      <c r="GG80">
        <v>0.553887653931418</v>
      </c>
      <c r="GH80">
        <v>0.000627187234394091</v>
      </c>
      <c r="GI80">
        <v>-4.01537248521887e-07</v>
      </c>
      <c r="GJ80">
        <v>9.27123944784829e-11</v>
      </c>
      <c r="GK80">
        <v>0.544090000000001</v>
      </c>
      <c r="GL80">
        <v>0</v>
      </c>
      <c r="GM80">
        <v>0</v>
      </c>
      <c r="GN80">
        <v>0</v>
      </c>
      <c r="GO80">
        <v>1</v>
      </c>
      <c r="GP80">
        <v>1476</v>
      </c>
      <c r="GQ80">
        <v>2</v>
      </c>
      <c r="GR80">
        <v>27</v>
      </c>
      <c r="GS80">
        <v>15.5</v>
      </c>
      <c r="GT80">
        <v>15.4</v>
      </c>
      <c r="GU80">
        <v>1.06079</v>
      </c>
      <c r="GV80">
        <v>2.39502</v>
      </c>
      <c r="GW80">
        <v>1.44775</v>
      </c>
      <c r="GX80">
        <v>2.30103</v>
      </c>
      <c r="GY80">
        <v>1.44409</v>
      </c>
      <c r="GZ80">
        <v>2.41699</v>
      </c>
      <c r="HA80">
        <v>38.135</v>
      </c>
      <c r="HB80">
        <v>24.3064</v>
      </c>
      <c r="HC80">
        <v>18</v>
      </c>
      <c r="HD80">
        <v>406.559</v>
      </c>
      <c r="HE80">
        <v>461.551</v>
      </c>
      <c r="HF80">
        <v>44.6452</v>
      </c>
      <c r="HG80">
        <v>28.8508</v>
      </c>
      <c r="HH80">
        <v>30.0001</v>
      </c>
      <c r="HI80">
        <v>28.7147</v>
      </c>
      <c r="HJ80">
        <v>28.6989</v>
      </c>
      <c r="HK80">
        <v>21.2667</v>
      </c>
      <c r="HL80">
        <v>0</v>
      </c>
      <c r="HM80">
        <v>100</v>
      </c>
      <c r="HN80">
        <v>36.011</v>
      </c>
      <c r="HO80">
        <v>419.8</v>
      </c>
      <c r="HP80">
        <v>31.0602</v>
      </c>
      <c r="HQ80">
        <v>96.5266</v>
      </c>
      <c r="HR80">
        <v>99.8567</v>
      </c>
    </row>
    <row r="81" spans="1:226">
      <c r="A81">
        <v>65</v>
      </c>
      <c r="B81">
        <v>1678486925</v>
      </c>
      <c r="C81">
        <v>3359.5</v>
      </c>
      <c r="D81" t="s">
        <v>493</v>
      </c>
      <c r="E81" t="s">
        <v>494</v>
      </c>
      <c r="F81">
        <v>5</v>
      </c>
      <c r="G81" t="s">
        <v>461</v>
      </c>
      <c r="H81" t="s">
        <v>354</v>
      </c>
      <c r="I81">
        <v>1678486922.2</v>
      </c>
      <c r="J81">
        <f>(K81)/1000</f>
        <v>0</v>
      </c>
      <c r="K81">
        <f>IF(BF81, AN81, AH81)</f>
        <v>0</v>
      </c>
      <c r="L81">
        <f>IF(BF81, AI81, AG81)</f>
        <v>0</v>
      </c>
      <c r="M81">
        <f>BH81 - IF(AU81&gt;1, L81*BB81*100.0/(AW81*BV81), 0)</f>
        <v>0</v>
      </c>
      <c r="N81">
        <f>((T81-J81/2)*M81-L81)/(T81+J81/2)</f>
        <v>0</v>
      </c>
      <c r="O81">
        <f>N81*(BO81+BP81)/1000.0</f>
        <v>0</v>
      </c>
      <c r="P81">
        <f>(BH81 - IF(AU81&gt;1, L81*BB81*100.0/(AW81*BV81), 0))*(BO81+BP81)/1000.0</f>
        <v>0</v>
      </c>
      <c r="Q81">
        <f>2.0/((1/S81-1/R81)+SIGN(S81)*SQRT((1/S81-1/R81)*(1/S81-1/R81) + 4*BC81/((BC81+1)*(BC81+1))*(2*1/S81*1/R81-1/R81*1/R81)))</f>
        <v>0</v>
      </c>
      <c r="R81">
        <f>IF(LEFT(BD81,1)&lt;&gt;"0",IF(LEFT(BD81,1)="1",3.0,BE81),$D$5+$E$5*(BV81*BO81/($K$5*1000))+$F$5*(BV81*BO81/($K$5*1000))*MAX(MIN(BB81,$J$5),$I$5)*MAX(MIN(BB81,$J$5),$I$5)+$G$5*MAX(MIN(BB81,$J$5),$I$5)*(BV81*BO81/($K$5*1000))+$H$5*(BV81*BO81/($K$5*1000))*(BV81*BO81/($K$5*1000)))</f>
        <v>0</v>
      </c>
      <c r="S81">
        <f>J81*(1000-(1000*0.61365*exp(17.502*W81/(240.97+W81))/(BO81+BP81)+BJ81)/2)/(1000*0.61365*exp(17.502*W81/(240.97+W81))/(BO81+BP81)-BJ81)</f>
        <v>0</v>
      </c>
      <c r="T81">
        <f>1/((BC81+1)/(Q81/1.6)+1/(R81/1.37)) + BC81/((BC81+1)/(Q81/1.6) + BC81/(R81/1.37))</f>
        <v>0</v>
      </c>
      <c r="U81">
        <f>(AX81*BA81)</f>
        <v>0</v>
      </c>
      <c r="V81">
        <f>(BQ81+(U81+2*0.95*5.67E-8*(((BQ81+$B$7)+273)^4-(BQ81+273)^4)-44100*J81)/(1.84*29.3*R81+8*0.95*5.67E-8*(BQ81+273)^3))</f>
        <v>0</v>
      </c>
      <c r="W81">
        <f>($C$7*BR81+$D$7*BS81+$E$7*V81)</f>
        <v>0</v>
      </c>
      <c r="X81">
        <f>0.61365*exp(17.502*W81/(240.97+W81))</f>
        <v>0</v>
      </c>
      <c r="Y81">
        <f>(Z81/AA81*100)</f>
        <v>0</v>
      </c>
      <c r="Z81">
        <f>BJ81*(BO81+BP81)/1000</f>
        <v>0</v>
      </c>
      <c r="AA81">
        <f>0.61365*exp(17.502*BQ81/(240.97+BQ81))</f>
        <v>0</v>
      </c>
      <c r="AB81">
        <f>(X81-BJ81*(BO81+BP81)/1000)</f>
        <v>0</v>
      </c>
      <c r="AC81">
        <f>(-J81*44100)</f>
        <v>0</v>
      </c>
      <c r="AD81">
        <f>2*29.3*R81*0.92*(BQ81-W81)</f>
        <v>0</v>
      </c>
      <c r="AE81">
        <f>2*0.95*5.67E-8*(((BQ81+$B$7)+273)^4-(W81+273)^4)</f>
        <v>0</v>
      </c>
      <c r="AF81">
        <f>U81+AE81+AC81+AD81</f>
        <v>0</v>
      </c>
      <c r="AG81">
        <f>BN81*AU81*(BI81-BH81*(1000-AU81*BK81)/(1000-AU81*BJ81))/(100*BB81)</f>
        <v>0</v>
      </c>
      <c r="AH81">
        <f>1000*BN81*AU81*(BJ81-BK81)/(100*BB81*(1000-AU81*BJ81))</f>
        <v>0</v>
      </c>
      <c r="AI81">
        <f>(AJ81 - AK81 - BO81*1E3/(8.314*(BQ81+273.15)) * AM81/BN81 * AL81) * BN81/(100*BB81) * (1000 - BK81)/1000</f>
        <v>0</v>
      </c>
      <c r="AJ81">
        <v>432.673440901499</v>
      </c>
      <c r="AK81">
        <v>433.968484848485</v>
      </c>
      <c r="AL81">
        <v>-0.000153293937805773</v>
      </c>
      <c r="AM81">
        <v>67.1739470977264</v>
      </c>
      <c r="AN81">
        <f>(AP81 - AO81 + BO81*1E3/(8.314*(BQ81+273.15)) * AR81/BN81 * AQ81) * BN81/(100*BB81) * 1000/(1000 - AP81)</f>
        <v>0</v>
      </c>
      <c r="AO81">
        <v>29.7943999626527</v>
      </c>
      <c r="AP81">
        <v>30.98534</v>
      </c>
      <c r="AQ81">
        <v>7.7523524797101e-05</v>
      </c>
      <c r="AR81">
        <v>117.253722869481</v>
      </c>
      <c r="AS81">
        <v>20</v>
      </c>
      <c r="AT81">
        <v>4</v>
      </c>
      <c r="AU81">
        <f>IF(AS81*$H$13&gt;=AW81,1.0,(AW81/(AW81-AS81*$H$13)))</f>
        <v>0</v>
      </c>
      <c r="AV81">
        <f>(AU81-1)*100</f>
        <v>0</v>
      </c>
      <c r="AW81">
        <f>MAX(0,($B$13+$C$13*BV81)/(1+$D$13*BV81)*BO81/(BQ81+273)*$E$13)</f>
        <v>0</v>
      </c>
      <c r="AX81">
        <f>$B$11*BW81+$C$11*BX81+$F$11*CI81*(1-CL81)</f>
        <v>0</v>
      </c>
      <c r="AY81">
        <f>AX81*AZ81</f>
        <v>0</v>
      </c>
      <c r="AZ81">
        <f>($B$11*$D$9+$C$11*$D$9+$F$11*((CV81+CN81)/MAX(CV81+CN81+CW81, 0.1)*$I$9+CW81/MAX(CV81+CN81+CW81, 0.1)*$J$9))/($B$11+$C$11+$F$11)</f>
        <v>0</v>
      </c>
      <c r="BA81">
        <f>($B$11*$K$9+$C$11*$K$9+$F$11*((CV81+CN81)/MAX(CV81+CN81+CW81, 0.1)*$P$9+CW81/MAX(CV81+CN81+CW81, 0.1)*$Q$9))/($B$11+$C$11+$F$11)</f>
        <v>0</v>
      </c>
      <c r="BB81">
        <v>2.18</v>
      </c>
      <c r="BC81">
        <v>0.5</v>
      </c>
      <c r="BD81" t="s">
        <v>355</v>
      </c>
      <c r="BE81">
        <v>2</v>
      </c>
      <c r="BF81" t="b">
        <v>0</v>
      </c>
      <c r="BG81">
        <v>1678486922.2</v>
      </c>
      <c r="BH81">
        <v>420.5257</v>
      </c>
      <c r="BI81">
        <v>419.7718</v>
      </c>
      <c r="BJ81">
        <v>30.98897</v>
      </c>
      <c r="BK81">
        <v>29.79411</v>
      </c>
      <c r="BL81">
        <v>419.7724</v>
      </c>
      <c r="BM81">
        <v>30.44488</v>
      </c>
      <c r="BN81">
        <v>500.4745</v>
      </c>
      <c r="BO81">
        <v>89.8991</v>
      </c>
      <c r="BP81">
        <v>0.100804</v>
      </c>
      <c r="BQ81">
        <v>36.01491</v>
      </c>
      <c r="BR81">
        <v>35.20069</v>
      </c>
      <c r="BS81">
        <v>999.9</v>
      </c>
      <c r="BT81">
        <v>0</v>
      </c>
      <c r="BU81">
        <v>0</v>
      </c>
      <c r="BV81">
        <v>9862.125</v>
      </c>
      <c r="BW81">
        <v>0</v>
      </c>
      <c r="BX81">
        <v>0.4399879</v>
      </c>
      <c r="BY81">
        <v>0.7540132</v>
      </c>
      <c r="BZ81">
        <v>433.974</v>
      </c>
      <c r="CA81">
        <v>432.6626</v>
      </c>
      <c r="CB81">
        <v>1.194878</v>
      </c>
      <c r="CC81">
        <v>419.7718</v>
      </c>
      <c r="CD81">
        <v>29.79411</v>
      </c>
      <c r="CE81">
        <v>2.785881</v>
      </c>
      <c r="CF81">
        <v>2.678462</v>
      </c>
      <c r="CG81">
        <v>22.80068</v>
      </c>
      <c r="CH81">
        <v>22.15356</v>
      </c>
      <c r="CI81">
        <v>0</v>
      </c>
      <c r="CJ81">
        <v>0</v>
      </c>
      <c r="CK81">
        <v>0</v>
      </c>
      <c r="CL81">
        <v>0</v>
      </c>
      <c r="CM81">
        <v>-1.45</v>
      </c>
      <c r="CN81">
        <v>0</v>
      </c>
      <c r="CO81">
        <v>-14.56</v>
      </c>
      <c r="CP81">
        <v>-2.56</v>
      </c>
      <c r="CQ81">
        <v>37.062</v>
      </c>
      <c r="CR81">
        <v>41.4937</v>
      </c>
      <c r="CS81">
        <v>39.375</v>
      </c>
      <c r="CT81">
        <v>40.625</v>
      </c>
      <c r="CU81">
        <v>38.4998</v>
      </c>
      <c r="CV81">
        <v>0</v>
      </c>
      <c r="CW81">
        <v>0</v>
      </c>
      <c r="CX81">
        <v>0</v>
      </c>
      <c r="CY81">
        <v>1678486934.1</v>
      </c>
      <c r="CZ81">
        <v>0</v>
      </c>
      <c r="DA81">
        <v>1678485994.5</v>
      </c>
      <c r="DB81" t="s">
        <v>462</v>
      </c>
      <c r="DC81">
        <v>1678485991.5</v>
      </c>
      <c r="DD81">
        <v>1678485994.5</v>
      </c>
      <c r="DE81">
        <v>2</v>
      </c>
      <c r="DF81">
        <v>-0.022</v>
      </c>
      <c r="DG81">
        <v>-0.002</v>
      </c>
      <c r="DH81">
        <v>0.753</v>
      </c>
      <c r="DI81">
        <v>0.544</v>
      </c>
      <c r="DJ81">
        <v>420</v>
      </c>
      <c r="DK81">
        <v>30</v>
      </c>
      <c r="DL81">
        <v>0.57</v>
      </c>
      <c r="DM81">
        <v>0.18</v>
      </c>
      <c r="DN81">
        <v>0.728071575</v>
      </c>
      <c r="DO81">
        <v>0.0995414071294543</v>
      </c>
      <c r="DP81">
        <v>0.0306666387226311</v>
      </c>
      <c r="DQ81">
        <v>1</v>
      </c>
      <c r="DR81">
        <v>1.1788375</v>
      </c>
      <c r="DS81">
        <v>0.13723879924953</v>
      </c>
      <c r="DT81">
        <v>0.0132891846533187</v>
      </c>
      <c r="DU81">
        <v>0</v>
      </c>
      <c r="DV81">
        <v>1</v>
      </c>
      <c r="DW81">
        <v>2</v>
      </c>
      <c r="DX81" t="s">
        <v>369</v>
      </c>
      <c r="DY81">
        <v>2.84815</v>
      </c>
      <c r="DZ81">
        <v>2.70892</v>
      </c>
      <c r="EA81">
        <v>0.0904901</v>
      </c>
      <c r="EB81">
        <v>0.0904306</v>
      </c>
      <c r="EC81">
        <v>0.121035</v>
      </c>
      <c r="ED81">
        <v>0.117854</v>
      </c>
      <c r="EE81">
        <v>25623.2</v>
      </c>
      <c r="EF81">
        <v>22233.6</v>
      </c>
      <c r="EG81">
        <v>25215.2</v>
      </c>
      <c r="EH81">
        <v>23810.1</v>
      </c>
      <c r="EI81">
        <v>37844.8</v>
      </c>
      <c r="EJ81">
        <v>34762.3</v>
      </c>
      <c r="EK81">
        <v>45619.8</v>
      </c>
      <c r="EL81">
        <v>42472</v>
      </c>
      <c r="EM81">
        <v>1.73002</v>
      </c>
      <c r="EN81">
        <v>1.8455</v>
      </c>
      <c r="EO81">
        <v>0.264905</v>
      </c>
      <c r="EP81">
        <v>0</v>
      </c>
      <c r="EQ81">
        <v>31.0265</v>
      </c>
      <c r="ER81">
        <v>999.9</v>
      </c>
      <c r="ES81">
        <v>54.273</v>
      </c>
      <c r="ET81">
        <v>32.559</v>
      </c>
      <c r="EU81">
        <v>29.753</v>
      </c>
      <c r="EV81">
        <v>56.3191</v>
      </c>
      <c r="EW81">
        <v>44.1747</v>
      </c>
      <c r="EX81">
        <v>1</v>
      </c>
      <c r="EY81">
        <v>0.128199</v>
      </c>
      <c r="EZ81">
        <v>9.28105</v>
      </c>
      <c r="FA81">
        <v>19.9326</v>
      </c>
      <c r="FB81">
        <v>5.23975</v>
      </c>
      <c r="FC81">
        <v>11.9963</v>
      </c>
      <c r="FD81">
        <v>4.95765</v>
      </c>
      <c r="FE81">
        <v>3.304</v>
      </c>
      <c r="FF81">
        <v>9999</v>
      </c>
      <c r="FG81">
        <v>9999</v>
      </c>
      <c r="FH81">
        <v>9999</v>
      </c>
      <c r="FI81">
        <v>999.9</v>
      </c>
      <c r="FJ81">
        <v>1.86843</v>
      </c>
      <c r="FK81">
        <v>1.86416</v>
      </c>
      <c r="FL81">
        <v>1.87164</v>
      </c>
      <c r="FM81">
        <v>1.86253</v>
      </c>
      <c r="FN81">
        <v>1.86198</v>
      </c>
      <c r="FO81">
        <v>1.86844</v>
      </c>
      <c r="FP81">
        <v>1.85852</v>
      </c>
      <c r="FQ81">
        <v>1.86492</v>
      </c>
      <c r="FR81">
        <v>5</v>
      </c>
      <c r="FS81">
        <v>0</v>
      </c>
      <c r="FT81">
        <v>0</v>
      </c>
      <c r="FU81">
        <v>0</v>
      </c>
      <c r="FV81" t="s">
        <v>358</v>
      </c>
      <c r="FW81" t="s">
        <v>359</v>
      </c>
      <c r="FX81" t="s">
        <v>360</v>
      </c>
      <c r="FY81" t="s">
        <v>360</v>
      </c>
      <c r="FZ81" t="s">
        <v>360</v>
      </c>
      <c r="GA81" t="s">
        <v>360</v>
      </c>
      <c r="GB81">
        <v>0</v>
      </c>
      <c r="GC81">
        <v>100</v>
      </c>
      <c r="GD81">
        <v>100</v>
      </c>
      <c r="GE81">
        <v>0.753</v>
      </c>
      <c r="GF81">
        <v>0.5441</v>
      </c>
      <c r="GG81">
        <v>0.553887653931418</v>
      </c>
      <c r="GH81">
        <v>0.000627187234394091</v>
      </c>
      <c r="GI81">
        <v>-4.01537248521887e-07</v>
      </c>
      <c r="GJ81">
        <v>9.27123944784829e-11</v>
      </c>
      <c r="GK81">
        <v>0.544090000000001</v>
      </c>
      <c r="GL81">
        <v>0</v>
      </c>
      <c r="GM81">
        <v>0</v>
      </c>
      <c r="GN81">
        <v>0</v>
      </c>
      <c r="GO81">
        <v>1</v>
      </c>
      <c r="GP81">
        <v>1476</v>
      </c>
      <c r="GQ81">
        <v>2</v>
      </c>
      <c r="GR81">
        <v>27</v>
      </c>
      <c r="GS81">
        <v>15.6</v>
      </c>
      <c r="GT81">
        <v>15.5</v>
      </c>
      <c r="GU81">
        <v>1.05957</v>
      </c>
      <c r="GV81">
        <v>2.38037</v>
      </c>
      <c r="GW81">
        <v>1.44775</v>
      </c>
      <c r="GX81">
        <v>2.30103</v>
      </c>
      <c r="GY81">
        <v>1.44409</v>
      </c>
      <c r="GZ81">
        <v>2.54517</v>
      </c>
      <c r="HA81">
        <v>38.1593</v>
      </c>
      <c r="HB81">
        <v>24.2013</v>
      </c>
      <c r="HC81">
        <v>18</v>
      </c>
      <c r="HD81">
        <v>406.313</v>
      </c>
      <c r="HE81">
        <v>461.27</v>
      </c>
      <c r="HF81">
        <v>42.8657</v>
      </c>
      <c r="HG81">
        <v>28.8539</v>
      </c>
      <c r="HH81">
        <v>30.0111</v>
      </c>
      <c r="HI81">
        <v>28.7129</v>
      </c>
      <c r="HJ81">
        <v>28.6972</v>
      </c>
      <c r="HK81">
        <v>21.2683</v>
      </c>
      <c r="HL81">
        <v>0</v>
      </c>
      <c r="HM81">
        <v>100</v>
      </c>
      <c r="HN81">
        <v>35.7866</v>
      </c>
      <c r="HO81">
        <v>419.8</v>
      </c>
      <c r="HP81">
        <v>31.0602</v>
      </c>
      <c r="HQ81">
        <v>96.5256</v>
      </c>
      <c r="HR81">
        <v>99.8559</v>
      </c>
    </row>
    <row r="82" spans="1:226">
      <c r="A82">
        <v>66</v>
      </c>
      <c r="B82">
        <v>1678486930</v>
      </c>
      <c r="C82">
        <v>3364.5</v>
      </c>
      <c r="D82" t="s">
        <v>495</v>
      </c>
      <c r="E82" t="s">
        <v>496</v>
      </c>
      <c r="F82">
        <v>5</v>
      </c>
      <c r="G82" t="s">
        <v>461</v>
      </c>
      <c r="H82" t="s">
        <v>354</v>
      </c>
      <c r="I82">
        <v>1678486927.5</v>
      </c>
      <c r="J82">
        <f>(K82)/1000</f>
        <v>0</v>
      </c>
      <c r="K82">
        <f>IF(BF82, AN82, AH82)</f>
        <v>0</v>
      </c>
      <c r="L82">
        <f>IF(BF82, AI82, AG82)</f>
        <v>0</v>
      </c>
      <c r="M82">
        <f>BH82 - IF(AU82&gt;1, L82*BB82*100.0/(AW82*BV82), 0)</f>
        <v>0</v>
      </c>
      <c r="N82">
        <f>((T82-J82/2)*M82-L82)/(T82+J82/2)</f>
        <v>0</v>
      </c>
      <c r="O82">
        <f>N82*(BO82+BP82)/1000.0</f>
        <v>0</v>
      </c>
      <c r="P82">
        <f>(BH82 - IF(AU82&gt;1, L82*BB82*100.0/(AW82*BV82), 0))*(BO82+BP82)/1000.0</f>
        <v>0</v>
      </c>
      <c r="Q82">
        <f>2.0/((1/S82-1/R82)+SIGN(S82)*SQRT((1/S82-1/R82)*(1/S82-1/R82) + 4*BC82/((BC82+1)*(BC82+1))*(2*1/S82*1/R82-1/R82*1/R82)))</f>
        <v>0</v>
      </c>
      <c r="R82">
        <f>IF(LEFT(BD82,1)&lt;&gt;"0",IF(LEFT(BD82,1)="1",3.0,BE82),$D$5+$E$5*(BV82*BO82/($K$5*1000))+$F$5*(BV82*BO82/($K$5*1000))*MAX(MIN(BB82,$J$5),$I$5)*MAX(MIN(BB82,$J$5),$I$5)+$G$5*MAX(MIN(BB82,$J$5),$I$5)*(BV82*BO82/($K$5*1000))+$H$5*(BV82*BO82/($K$5*1000))*(BV82*BO82/($K$5*1000)))</f>
        <v>0</v>
      </c>
      <c r="S82">
        <f>J82*(1000-(1000*0.61365*exp(17.502*W82/(240.97+W82))/(BO82+BP82)+BJ82)/2)/(1000*0.61365*exp(17.502*W82/(240.97+W82))/(BO82+BP82)-BJ82)</f>
        <v>0</v>
      </c>
      <c r="T82">
        <f>1/((BC82+1)/(Q82/1.6)+1/(R82/1.37)) + BC82/((BC82+1)/(Q82/1.6) + BC82/(R82/1.37))</f>
        <v>0</v>
      </c>
      <c r="U82">
        <f>(AX82*BA82)</f>
        <v>0</v>
      </c>
      <c r="V82">
        <f>(BQ82+(U82+2*0.95*5.67E-8*(((BQ82+$B$7)+273)^4-(BQ82+273)^4)-44100*J82)/(1.84*29.3*R82+8*0.95*5.67E-8*(BQ82+273)^3))</f>
        <v>0</v>
      </c>
      <c r="W82">
        <f>($C$7*BR82+$D$7*BS82+$E$7*V82)</f>
        <v>0</v>
      </c>
      <c r="X82">
        <f>0.61365*exp(17.502*W82/(240.97+W82))</f>
        <v>0</v>
      </c>
      <c r="Y82">
        <f>(Z82/AA82*100)</f>
        <v>0</v>
      </c>
      <c r="Z82">
        <f>BJ82*(BO82+BP82)/1000</f>
        <v>0</v>
      </c>
      <c r="AA82">
        <f>0.61365*exp(17.502*BQ82/(240.97+BQ82))</f>
        <v>0</v>
      </c>
      <c r="AB82">
        <f>(X82-BJ82*(BO82+BP82)/1000)</f>
        <v>0</v>
      </c>
      <c r="AC82">
        <f>(-J82*44100)</f>
        <v>0</v>
      </c>
      <c r="AD82">
        <f>2*29.3*R82*0.92*(BQ82-W82)</f>
        <v>0</v>
      </c>
      <c r="AE82">
        <f>2*0.95*5.67E-8*(((BQ82+$B$7)+273)^4-(W82+273)^4)</f>
        <v>0</v>
      </c>
      <c r="AF82">
        <f>U82+AE82+AC82+AD82</f>
        <v>0</v>
      </c>
      <c r="AG82">
        <f>BN82*AU82*(BI82-BH82*(1000-AU82*BK82)/(1000-AU82*BJ82))/(100*BB82)</f>
        <v>0</v>
      </c>
      <c r="AH82">
        <f>1000*BN82*AU82*(BJ82-BK82)/(100*BB82*(1000-AU82*BJ82))</f>
        <v>0</v>
      </c>
      <c r="AI82">
        <f>(AJ82 - AK82 - BO82*1E3/(8.314*(BQ82+273.15)) * AM82/BN82 * AL82) * BN82/(100*BB82) * (1000 - BK82)/1000</f>
        <v>0</v>
      </c>
      <c r="AJ82">
        <v>432.69672923981</v>
      </c>
      <c r="AK82">
        <v>433.938975757576</v>
      </c>
      <c r="AL82">
        <v>-0.000169673516886794</v>
      </c>
      <c r="AM82">
        <v>67.1739470977264</v>
      </c>
      <c r="AN82">
        <f>(AP82 - AO82 + BO82*1E3/(8.314*(BQ82+273.15)) * AR82/BN82 * AQ82) * BN82/(100*BB82) * 1000/(1000 - AP82)</f>
        <v>0</v>
      </c>
      <c r="AO82">
        <v>29.7938078487955</v>
      </c>
      <c r="AP82">
        <v>30.8755975757576</v>
      </c>
      <c r="AQ82">
        <v>-0.0228609384110441</v>
      </c>
      <c r="AR82">
        <v>117.253722869481</v>
      </c>
      <c r="AS82">
        <v>21</v>
      </c>
      <c r="AT82">
        <v>4</v>
      </c>
      <c r="AU82">
        <f>IF(AS82*$H$13&gt;=AW82,1.0,(AW82/(AW82-AS82*$H$13)))</f>
        <v>0</v>
      </c>
      <c r="AV82">
        <f>(AU82-1)*100</f>
        <v>0</v>
      </c>
      <c r="AW82">
        <f>MAX(0,($B$13+$C$13*BV82)/(1+$D$13*BV82)*BO82/(BQ82+273)*$E$13)</f>
        <v>0</v>
      </c>
      <c r="AX82">
        <f>$B$11*BW82+$C$11*BX82+$F$11*CI82*(1-CL82)</f>
        <v>0</v>
      </c>
      <c r="AY82">
        <f>AX82*AZ82</f>
        <v>0</v>
      </c>
      <c r="AZ82">
        <f>($B$11*$D$9+$C$11*$D$9+$F$11*((CV82+CN82)/MAX(CV82+CN82+CW82, 0.1)*$I$9+CW82/MAX(CV82+CN82+CW82, 0.1)*$J$9))/($B$11+$C$11+$F$11)</f>
        <v>0</v>
      </c>
      <c r="BA82">
        <f>($B$11*$K$9+$C$11*$K$9+$F$11*((CV82+CN82)/MAX(CV82+CN82+CW82, 0.1)*$P$9+CW82/MAX(CV82+CN82+CW82, 0.1)*$Q$9))/($B$11+$C$11+$F$11)</f>
        <v>0</v>
      </c>
      <c r="BB82">
        <v>2.18</v>
      </c>
      <c r="BC82">
        <v>0.5</v>
      </c>
      <c r="BD82" t="s">
        <v>355</v>
      </c>
      <c r="BE82">
        <v>2</v>
      </c>
      <c r="BF82" t="b">
        <v>0</v>
      </c>
      <c r="BG82">
        <v>1678486927.5</v>
      </c>
      <c r="BH82">
        <v>420.527888888889</v>
      </c>
      <c r="BI82">
        <v>419.801555555556</v>
      </c>
      <c r="BJ82">
        <v>30.9246444444444</v>
      </c>
      <c r="BK82">
        <v>29.7937111111111</v>
      </c>
      <c r="BL82">
        <v>419.774777777778</v>
      </c>
      <c r="BM82">
        <v>30.3805444444444</v>
      </c>
      <c r="BN82">
        <v>500.298222222222</v>
      </c>
      <c r="BO82">
        <v>89.8991111111111</v>
      </c>
      <c r="BP82">
        <v>0.0997201555555556</v>
      </c>
      <c r="BQ82">
        <v>36.0845777777778</v>
      </c>
      <c r="BR82">
        <v>35.3504</v>
      </c>
      <c r="BS82">
        <v>999.9</v>
      </c>
      <c r="BT82">
        <v>0</v>
      </c>
      <c r="BU82">
        <v>0</v>
      </c>
      <c r="BV82">
        <v>9901.73666666667</v>
      </c>
      <c r="BW82">
        <v>0</v>
      </c>
      <c r="BX82">
        <v>0.440034222222222</v>
      </c>
      <c r="BY82">
        <v>0.726484666666667</v>
      </c>
      <c r="BZ82">
        <v>433.947444444444</v>
      </c>
      <c r="CA82">
        <v>432.692888888889</v>
      </c>
      <c r="CB82">
        <v>1.13092888888889</v>
      </c>
      <c r="CC82">
        <v>419.801555555556</v>
      </c>
      <c r="CD82">
        <v>29.7937111111111</v>
      </c>
      <c r="CE82">
        <v>2.78009666666667</v>
      </c>
      <c r="CF82">
        <v>2.67842666666667</v>
      </c>
      <c r="CG82">
        <v>22.7663666666667</v>
      </c>
      <c r="CH82">
        <v>22.1533555555556</v>
      </c>
      <c r="CI82">
        <v>0</v>
      </c>
      <c r="CJ82">
        <v>0</v>
      </c>
      <c r="CK82">
        <v>0</v>
      </c>
      <c r="CL82">
        <v>0</v>
      </c>
      <c r="CM82">
        <v>1.33333333333333</v>
      </c>
      <c r="CN82">
        <v>0</v>
      </c>
      <c r="CO82">
        <v>-19.1333333333333</v>
      </c>
      <c r="CP82">
        <v>-3.51111111111111</v>
      </c>
      <c r="CQ82">
        <v>37.062</v>
      </c>
      <c r="CR82">
        <v>41.437</v>
      </c>
      <c r="CS82">
        <v>39.375</v>
      </c>
      <c r="CT82">
        <v>40.6594444444444</v>
      </c>
      <c r="CU82">
        <v>38.5</v>
      </c>
      <c r="CV82">
        <v>0</v>
      </c>
      <c r="CW82">
        <v>0</v>
      </c>
      <c r="CX82">
        <v>0</v>
      </c>
      <c r="CY82">
        <v>1678486939.5</v>
      </c>
      <c r="CZ82">
        <v>0</v>
      </c>
      <c r="DA82">
        <v>1678485994.5</v>
      </c>
      <c r="DB82" t="s">
        <v>462</v>
      </c>
      <c r="DC82">
        <v>1678485991.5</v>
      </c>
      <c r="DD82">
        <v>1678485994.5</v>
      </c>
      <c r="DE82">
        <v>2</v>
      </c>
      <c r="DF82">
        <v>-0.022</v>
      </c>
      <c r="DG82">
        <v>-0.002</v>
      </c>
      <c r="DH82">
        <v>0.753</v>
      </c>
      <c r="DI82">
        <v>0.544</v>
      </c>
      <c r="DJ82">
        <v>420</v>
      </c>
      <c r="DK82">
        <v>30</v>
      </c>
      <c r="DL82">
        <v>0.57</v>
      </c>
      <c r="DM82">
        <v>0.18</v>
      </c>
      <c r="DN82">
        <v>0.73229525</v>
      </c>
      <c r="DO82">
        <v>0.0436263489681037</v>
      </c>
      <c r="DP82">
        <v>0.0252370827194329</v>
      </c>
      <c r="DQ82">
        <v>1</v>
      </c>
      <c r="DR82">
        <v>1.17399875</v>
      </c>
      <c r="DS82">
        <v>-0.145937448405253</v>
      </c>
      <c r="DT82">
        <v>0.0283039448829576</v>
      </c>
      <c r="DU82">
        <v>0</v>
      </c>
      <c r="DV82">
        <v>1</v>
      </c>
      <c r="DW82">
        <v>2</v>
      </c>
      <c r="DX82" t="s">
        <v>369</v>
      </c>
      <c r="DY82">
        <v>2.84834</v>
      </c>
      <c r="DZ82">
        <v>2.7098</v>
      </c>
      <c r="EA82">
        <v>0.0904979</v>
      </c>
      <c r="EB82">
        <v>0.0904325</v>
      </c>
      <c r="EC82">
        <v>0.120723</v>
      </c>
      <c r="ED82">
        <v>0.117855</v>
      </c>
      <c r="EE82">
        <v>25621.2</v>
      </c>
      <c r="EF82">
        <v>22232.3</v>
      </c>
      <c r="EG82">
        <v>25213.4</v>
      </c>
      <c r="EH82">
        <v>23808.9</v>
      </c>
      <c r="EI82">
        <v>37855.7</v>
      </c>
      <c r="EJ82">
        <v>34760.5</v>
      </c>
      <c r="EK82">
        <v>45616.4</v>
      </c>
      <c r="EL82">
        <v>42469.9</v>
      </c>
      <c r="EM82">
        <v>1.72905</v>
      </c>
      <c r="EN82">
        <v>1.8458</v>
      </c>
      <c r="EO82">
        <v>0.261568</v>
      </c>
      <c r="EP82">
        <v>0</v>
      </c>
      <c r="EQ82">
        <v>31.1294</v>
      </c>
      <c r="ER82">
        <v>999.9</v>
      </c>
      <c r="ES82">
        <v>54.273</v>
      </c>
      <c r="ET82">
        <v>32.559</v>
      </c>
      <c r="EU82">
        <v>29.7507</v>
      </c>
      <c r="EV82">
        <v>56.7791</v>
      </c>
      <c r="EW82">
        <v>43.5737</v>
      </c>
      <c r="EX82">
        <v>1</v>
      </c>
      <c r="EY82">
        <v>0.135229</v>
      </c>
      <c r="EZ82">
        <v>9.28105</v>
      </c>
      <c r="FA82">
        <v>19.9452</v>
      </c>
      <c r="FB82">
        <v>5.23945</v>
      </c>
      <c r="FC82">
        <v>11.9971</v>
      </c>
      <c r="FD82">
        <v>4.9576</v>
      </c>
      <c r="FE82">
        <v>3.304</v>
      </c>
      <c r="FF82">
        <v>9999</v>
      </c>
      <c r="FG82">
        <v>9999</v>
      </c>
      <c r="FH82">
        <v>9999</v>
      </c>
      <c r="FI82">
        <v>999.9</v>
      </c>
      <c r="FJ82">
        <v>1.86844</v>
      </c>
      <c r="FK82">
        <v>1.86416</v>
      </c>
      <c r="FL82">
        <v>1.87164</v>
      </c>
      <c r="FM82">
        <v>1.86257</v>
      </c>
      <c r="FN82">
        <v>1.862</v>
      </c>
      <c r="FO82">
        <v>1.86844</v>
      </c>
      <c r="FP82">
        <v>1.85852</v>
      </c>
      <c r="FQ82">
        <v>1.86493</v>
      </c>
      <c r="FR82">
        <v>5</v>
      </c>
      <c r="FS82">
        <v>0</v>
      </c>
      <c r="FT82">
        <v>0</v>
      </c>
      <c r="FU82">
        <v>0</v>
      </c>
      <c r="FV82" t="s">
        <v>358</v>
      </c>
      <c r="FW82" t="s">
        <v>359</v>
      </c>
      <c r="FX82" t="s">
        <v>360</v>
      </c>
      <c r="FY82" t="s">
        <v>360</v>
      </c>
      <c r="FZ82" t="s">
        <v>360</v>
      </c>
      <c r="GA82" t="s">
        <v>360</v>
      </c>
      <c r="GB82">
        <v>0</v>
      </c>
      <c r="GC82">
        <v>100</v>
      </c>
      <c r="GD82">
        <v>100</v>
      </c>
      <c r="GE82">
        <v>0.753</v>
      </c>
      <c r="GF82">
        <v>0.5441</v>
      </c>
      <c r="GG82">
        <v>0.553887653931418</v>
      </c>
      <c r="GH82">
        <v>0.000627187234394091</v>
      </c>
      <c r="GI82">
        <v>-4.01537248521887e-07</v>
      </c>
      <c r="GJ82">
        <v>9.27123944784829e-11</v>
      </c>
      <c r="GK82">
        <v>0.544090000000001</v>
      </c>
      <c r="GL82">
        <v>0</v>
      </c>
      <c r="GM82">
        <v>0</v>
      </c>
      <c r="GN82">
        <v>0</v>
      </c>
      <c r="GO82">
        <v>1</v>
      </c>
      <c r="GP82">
        <v>1476</v>
      </c>
      <c r="GQ82">
        <v>2</v>
      </c>
      <c r="GR82">
        <v>27</v>
      </c>
      <c r="GS82">
        <v>15.6</v>
      </c>
      <c r="GT82">
        <v>15.6</v>
      </c>
      <c r="GU82">
        <v>1.06079</v>
      </c>
      <c r="GV82">
        <v>2.41455</v>
      </c>
      <c r="GW82">
        <v>1.44775</v>
      </c>
      <c r="GX82">
        <v>2.30103</v>
      </c>
      <c r="GY82">
        <v>1.44409</v>
      </c>
      <c r="GZ82">
        <v>2.30713</v>
      </c>
      <c r="HA82">
        <v>38.1593</v>
      </c>
      <c r="HB82">
        <v>24.2101</v>
      </c>
      <c r="HC82">
        <v>18</v>
      </c>
      <c r="HD82">
        <v>405.763</v>
      </c>
      <c r="HE82">
        <v>461.445</v>
      </c>
      <c r="HF82">
        <v>39.8717</v>
      </c>
      <c r="HG82">
        <v>28.857</v>
      </c>
      <c r="HH82">
        <v>30.0073</v>
      </c>
      <c r="HI82">
        <v>28.7105</v>
      </c>
      <c r="HJ82">
        <v>28.6954</v>
      </c>
      <c r="HK82">
        <v>21.2692</v>
      </c>
      <c r="HL82">
        <v>0</v>
      </c>
      <c r="HM82">
        <v>100</v>
      </c>
      <c r="HN82">
        <v>35.4349</v>
      </c>
      <c r="HO82">
        <v>419.8</v>
      </c>
      <c r="HP82">
        <v>31.0602</v>
      </c>
      <c r="HQ82">
        <v>96.5186</v>
      </c>
      <c r="HR82">
        <v>99.8507</v>
      </c>
    </row>
    <row r="83" spans="1:226">
      <c r="A83">
        <v>67</v>
      </c>
      <c r="B83">
        <v>1678486935</v>
      </c>
      <c r="C83">
        <v>3369.5</v>
      </c>
      <c r="D83" t="s">
        <v>497</v>
      </c>
      <c r="E83" t="s">
        <v>498</v>
      </c>
      <c r="F83">
        <v>5</v>
      </c>
      <c r="G83" t="s">
        <v>461</v>
      </c>
      <c r="H83" t="s">
        <v>354</v>
      </c>
      <c r="I83">
        <v>1678486932.2</v>
      </c>
      <c r="J83">
        <f>(K83)/1000</f>
        <v>0</v>
      </c>
      <c r="K83">
        <f>IF(BF83, AN83, AH83)</f>
        <v>0</v>
      </c>
      <c r="L83">
        <f>IF(BF83, AI83, AG83)</f>
        <v>0</v>
      </c>
      <c r="M83">
        <f>BH83 - IF(AU83&gt;1, L83*BB83*100.0/(AW83*BV83), 0)</f>
        <v>0</v>
      </c>
      <c r="N83">
        <f>((T83-J83/2)*M83-L83)/(T83+J83/2)</f>
        <v>0</v>
      </c>
      <c r="O83">
        <f>N83*(BO83+BP83)/1000.0</f>
        <v>0</v>
      </c>
      <c r="P83">
        <f>(BH83 - IF(AU83&gt;1, L83*BB83*100.0/(AW83*BV83), 0))*(BO83+BP83)/1000.0</f>
        <v>0</v>
      </c>
      <c r="Q83">
        <f>2.0/((1/S83-1/R83)+SIGN(S83)*SQRT((1/S83-1/R83)*(1/S83-1/R83) + 4*BC83/((BC83+1)*(BC83+1))*(2*1/S83*1/R83-1/R83*1/R83)))</f>
        <v>0</v>
      </c>
      <c r="R83">
        <f>IF(LEFT(BD83,1)&lt;&gt;"0",IF(LEFT(BD83,1)="1",3.0,BE83),$D$5+$E$5*(BV83*BO83/($K$5*1000))+$F$5*(BV83*BO83/($K$5*1000))*MAX(MIN(BB83,$J$5),$I$5)*MAX(MIN(BB83,$J$5),$I$5)+$G$5*MAX(MIN(BB83,$J$5),$I$5)*(BV83*BO83/($K$5*1000))+$H$5*(BV83*BO83/($K$5*1000))*(BV83*BO83/($K$5*1000)))</f>
        <v>0</v>
      </c>
      <c r="S83">
        <f>J83*(1000-(1000*0.61365*exp(17.502*W83/(240.97+W83))/(BO83+BP83)+BJ83)/2)/(1000*0.61365*exp(17.502*W83/(240.97+W83))/(BO83+BP83)-BJ83)</f>
        <v>0</v>
      </c>
      <c r="T83">
        <f>1/((BC83+1)/(Q83/1.6)+1/(R83/1.37)) + BC83/((BC83+1)/(Q83/1.6) + BC83/(R83/1.37))</f>
        <v>0</v>
      </c>
      <c r="U83">
        <f>(AX83*BA83)</f>
        <v>0</v>
      </c>
      <c r="V83">
        <f>(BQ83+(U83+2*0.95*5.67E-8*(((BQ83+$B$7)+273)^4-(BQ83+273)^4)-44100*J83)/(1.84*29.3*R83+8*0.95*5.67E-8*(BQ83+273)^3))</f>
        <v>0</v>
      </c>
      <c r="W83">
        <f>($C$7*BR83+$D$7*BS83+$E$7*V83)</f>
        <v>0</v>
      </c>
      <c r="X83">
        <f>0.61365*exp(17.502*W83/(240.97+W83))</f>
        <v>0</v>
      </c>
      <c r="Y83">
        <f>(Z83/AA83*100)</f>
        <v>0</v>
      </c>
      <c r="Z83">
        <f>BJ83*(BO83+BP83)/1000</f>
        <v>0</v>
      </c>
      <c r="AA83">
        <f>0.61365*exp(17.502*BQ83/(240.97+BQ83))</f>
        <v>0</v>
      </c>
      <c r="AB83">
        <f>(X83-BJ83*(BO83+BP83)/1000)</f>
        <v>0</v>
      </c>
      <c r="AC83">
        <f>(-J83*44100)</f>
        <v>0</v>
      </c>
      <c r="AD83">
        <f>2*29.3*R83*0.92*(BQ83-W83)</f>
        <v>0</v>
      </c>
      <c r="AE83">
        <f>2*0.95*5.67E-8*(((BQ83+$B$7)+273)^4-(W83+273)^4)</f>
        <v>0</v>
      </c>
      <c r="AF83">
        <f>U83+AE83+AC83+AD83</f>
        <v>0</v>
      </c>
      <c r="AG83">
        <f>BN83*AU83*(BI83-BH83*(1000-AU83*BK83)/(1000-AU83*BJ83))/(100*BB83)</f>
        <v>0</v>
      </c>
      <c r="AH83">
        <f>1000*BN83*AU83*(BJ83-BK83)/(100*BB83*(1000-AU83*BJ83))</f>
        <v>0</v>
      </c>
      <c r="AI83">
        <f>(AJ83 - AK83 - BO83*1E3/(8.314*(BQ83+273.15)) * AM83/BN83 * AL83) * BN83/(100*BB83) * (1000 - BK83)/1000</f>
        <v>0</v>
      </c>
      <c r="AJ83">
        <v>432.662458909278</v>
      </c>
      <c r="AK83">
        <v>433.857551515151</v>
      </c>
      <c r="AL83">
        <v>-0.022070272385726</v>
      </c>
      <c r="AM83">
        <v>67.1739470977264</v>
      </c>
      <c r="AN83">
        <f>(AP83 - AO83 + BO83*1E3/(8.314*(BQ83+273.15)) * AR83/BN83 * AQ83) * BN83/(100*BB83) * 1000/(1000 - AP83)</f>
        <v>0</v>
      </c>
      <c r="AO83">
        <v>29.7942874786388</v>
      </c>
      <c r="AP83">
        <v>30.7719551515151</v>
      </c>
      <c r="AQ83">
        <v>-0.0224687537167027</v>
      </c>
      <c r="AR83">
        <v>117.253722869481</v>
      </c>
      <c r="AS83">
        <v>21</v>
      </c>
      <c r="AT83">
        <v>4</v>
      </c>
      <c r="AU83">
        <f>IF(AS83*$H$13&gt;=AW83,1.0,(AW83/(AW83-AS83*$H$13)))</f>
        <v>0</v>
      </c>
      <c r="AV83">
        <f>(AU83-1)*100</f>
        <v>0</v>
      </c>
      <c r="AW83">
        <f>MAX(0,($B$13+$C$13*BV83)/(1+$D$13*BV83)*BO83/(BQ83+273)*$E$13)</f>
        <v>0</v>
      </c>
      <c r="AX83">
        <f>$B$11*BW83+$C$11*BX83+$F$11*CI83*(1-CL83)</f>
        <v>0</v>
      </c>
      <c r="AY83">
        <f>AX83*AZ83</f>
        <v>0</v>
      </c>
      <c r="AZ83">
        <f>($B$11*$D$9+$C$11*$D$9+$F$11*((CV83+CN83)/MAX(CV83+CN83+CW83, 0.1)*$I$9+CW83/MAX(CV83+CN83+CW83, 0.1)*$J$9))/($B$11+$C$11+$F$11)</f>
        <v>0</v>
      </c>
      <c r="BA83">
        <f>($B$11*$K$9+$C$11*$K$9+$F$11*((CV83+CN83)/MAX(CV83+CN83+CW83, 0.1)*$P$9+CW83/MAX(CV83+CN83+CW83, 0.1)*$Q$9))/($B$11+$C$11+$F$11)</f>
        <v>0</v>
      </c>
      <c r="BB83">
        <v>2.18</v>
      </c>
      <c r="BC83">
        <v>0.5</v>
      </c>
      <c r="BD83" t="s">
        <v>355</v>
      </c>
      <c r="BE83">
        <v>2</v>
      </c>
      <c r="BF83" t="b">
        <v>0</v>
      </c>
      <c r="BG83">
        <v>1678486932.2</v>
      </c>
      <c r="BH83">
        <v>420.5434</v>
      </c>
      <c r="BI83">
        <v>419.7913</v>
      </c>
      <c r="BJ83">
        <v>30.8165</v>
      </c>
      <c r="BK83">
        <v>29.79415</v>
      </c>
      <c r="BL83">
        <v>419.7902</v>
      </c>
      <c r="BM83">
        <v>30.27242</v>
      </c>
      <c r="BN83">
        <v>500.3364</v>
      </c>
      <c r="BO83">
        <v>89.90084</v>
      </c>
      <c r="BP83">
        <v>0.09992648</v>
      </c>
      <c r="BQ83">
        <v>36.0244</v>
      </c>
      <c r="BR83">
        <v>35.35456</v>
      </c>
      <c r="BS83">
        <v>999.9</v>
      </c>
      <c r="BT83">
        <v>0</v>
      </c>
      <c r="BU83">
        <v>0</v>
      </c>
      <c r="BV83">
        <v>9972.812</v>
      </c>
      <c r="BW83">
        <v>0</v>
      </c>
      <c r="BX83">
        <v>0.445135</v>
      </c>
      <c r="BY83">
        <v>0.7522522</v>
      </c>
      <c r="BZ83">
        <v>433.9153</v>
      </c>
      <c r="CA83">
        <v>432.6826</v>
      </c>
      <c r="CB83">
        <v>1.022373</v>
      </c>
      <c r="CC83">
        <v>419.7913</v>
      </c>
      <c r="CD83">
        <v>29.79415</v>
      </c>
      <c r="CE83">
        <v>2.77043</v>
      </c>
      <c r="CF83">
        <v>2.678518</v>
      </c>
      <c r="CG83">
        <v>22.70893</v>
      </c>
      <c r="CH83">
        <v>22.15391</v>
      </c>
      <c r="CI83">
        <v>0</v>
      </c>
      <c r="CJ83">
        <v>0</v>
      </c>
      <c r="CK83">
        <v>0</v>
      </c>
      <c r="CL83">
        <v>0</v>
      </c>
      <c r="CM83">
        <v>0.43</v>
      </c>
      <c r="CN83">
        <v>0</v>
      </c>
      <c r="CO83">
        <v>-17.67</v>
      </c>
      <c r="CP83">
        <v>-3.13</v>
      </c>
      <c r="CQ83">
        <v>37.0746</v>
      </c>
      <c r="CR83">
        <v>41.4496</v>
      </c>
      <c r="CS83">
        <v>39.375</v>
      </c>
      <c r="CT83">
        <v>40.6622</v>
      </c>
      <c r="CU83">
        <v>38.5248</v>
      </c>
      <c r="CV83">
        <v>0</v>
      </c>
      <c r="CW83">
        <v>0</v>
      </c>
      <c r="CX83">
        <v>0</v>
      </c>
      <c r="CY83">
        <v>1678486944.3</v>
      </c>
      <c r="CZ83">
        <v>0</v>
      </c>
      <c r="DA83">
        <v>1678485994.5</v>
      </c>
      <c r="DB83" t="s">
        <v>462</v>
      </c>
      <c r="DC83">
        <v>1678485991.5</v>
      </c>
      <c r="DD83">
        <v>1678485994.5</v>
      </c>
      <c r="DE83">
        <v>2</v>
      </c>
      <c r="DF83">
        <v>-0.022</v>
      </c>
      <c r="DG83">
        <v>-0.002</v>
      </c>
      <c r="DH83">
        <v>0.753</v>
      </c>
      <c r="DI83">
        <v>0.544</v>
      </c>
      <c r="DJ83">
        <v>420</v>
      </c>
      <c r="DK83">
        <v>30</v>
      </c>
      <c r="DL83">
        <v>0.57</v>
      </c>
      <c r="DM83">
        <v>0.18</v>
      </c>
      <c r="DN83">
        <v>0.7408707</v>
      </c>
      <c r="DO83">
        <v>0.208972570356473</v>
      </c>
      <c r="DP83">
        <v>0.0340036806273968</v>
      </c>
      <c r="DQ83">
        <v>0</v>
      </c>
      <c r="DR83">
        <v>1.145105375</v>
      </c>
      <c r="DS83">
        <v>-0.563574878048781</v>
      </c>
      <c r="DT83">
        <v>0.0646547897431766</v>
      </c>
      <c r="DU83">
        <v>0</v>
      </c>
      <c r="DV83">
        <v>0</v>
      </c>
      <c r="DW83">
        <v>2</v>
      </c>
      <c r="DX83" t="s">
        <v>357</v>
      </c>
      <c r="DY83">
        <v>2.84786</v>
      </c>
      <c r="DZ83">
        <v>2.71007</v>
      </c>
      <c r="EA83">
        <v>0.090489</v>
      </c>
      <c r="EB83">
        <v>0.0904476</v>
      </c>
      <c r="EC83">
        <v>0.120443</v>
      </c>
      <c r="ED83">
        <v>0.117857</v>
      </c>
      <c r="EE83">
        <v>25620.1</v>
      </c>
      <c r="EF83">
        <v>22230.7</v>
      </c>
      <c r="EG83">
        <v>25212.1</v>
      </c>
      <c r="EH83">
        <v>23807.5</v>
      </c>
      <c r="EI83">
        <v>37866.5</v>
      </c>
      <c r="EJ83">
        <v>34758.7</v>
      </c>
      <c r="EK83">
        <v>45614.7</v>
      </c>
      <c r="EL83">
        <v>42467.8</v>
      </c>
      <c r="EM83">
        <v>1.7287</v>
      </c>
      <c r="EN83">
        <v>1.8462</v>
      </c>
      <c r="EO83">
        <v>0.252806</v>
      </c>
      <c r="EP83">
        <v>0</v>
      </c>
      <c r="EQ83">
        <v>31.2254</v>
      </c>
      <c r="ER83">
        <v>999.9</v>
      </c>
      <c r="ES83">
        <v>54.273</v>
      </c>
      <c r="ET83">
        <v>32.559</v>
      </c>
      <c r="EU83">
        <v>29.7519</v>
      </c>
      <c r="EV83">
        <v>56.8191</v>
      </c>
      <c r="EW83">
        <v>43.4135</v>
      </c>
      <c r="EX83">
        <v>1</v>
      </c>
      <c r="EY83">
        <v>0.135483</v>
      </c>
      <c r="EZ83">
        <v>9.28105</v>
      </c>
      <c r="FA83">
        <v>19.9554</v>
      </c>
      <c r="FB83">
        <v>5.2399</v>
      </c>
      <c r="FC83">
        <v>11.996</v>
      </c>
      <c r="FD83">
        <v>4.95755</v>
      </c>
      <c r="FE83">
        <v>3.304</v>
      </c>
      <c r="FF83">
        <v>9999</v>
      </c>
      <c r="FG83">
        <v>9999</v>
      </c>
      <c r="FH83">
        <v>9999</v>
      </c>
      <c r="FI83">
        <v>999.9</v>
      </c>
      <c r="FJ83">
        <v>1.86844</v>
      </c>
      <c r="FK83">
        <v>1.86415</v>
      </c>
      <c r="FL83">
        <v>1.87164</v>
      </c>
      <c r="FM83">
        <v>1.86256</v>
      </c>
      <c r="FN83">
        <v>1.86199</v>
      </c>
      <c r="FO83">
        <v>1.86844</v>
      </c>
      <c r="FP83">
        <v>1.85852</v>
      </c>
      <c r="FQ83">
        <v>1.86493</v>
      </c>
      <c r="FR83">
        <v>5</v>
      </c>
      <c r="FS83">
        <v>0</v>
      </c>
      <c r="FT83">
        <v>0</v>
      </c>
      <c r="FU83">
        <v>0</v>
      </c>
      <c r="FV83" t="s">
        <v>358</v>
      </c>
      <c r="FW83" t="s">
        <v>359</v>
      </c>
      <c r="FX83" t="s">
        <v>360</v>
      </c>
      <c r="FY83" t="s">
        <v>360</v>
      </c>
      <c r="FZ83" t="s">
        <v>360</v>
      </c>
      <c r="GA83" t="s">
        <v>360</v>
      </c>
      <c r="GB83">
        <v>0</v>
      </c>
      <c r="GC83">
        <v>100</v>
      </c>
      <c r="GD83">
        <v>100</v>
      </c>
      <c r="GE83">
        <v>0.753</v>
      </c>
      <c r="GF83">
        <v>0.5441</v>
      </c>
      <c r="GG83">
        <v>0.553887653931418</v>
      </c>
      <c r="GH83">
        <v>0.000627187234394091</v>
      </c>
      <c r="GI83">
        <v>-4.01537248521887e-07</v>
      </c>
      <c r="GJ83">
        <v>9.27123944784829e-11</v>
      </c>
      <c r="GK83">
        <v>0.544090000000001</v>
      </c>
      <c r="GL83">
        <v>0</v>
      </c>
      <c r="GM83">
        <v>0</v>
      </c>
      <c r="GN83">
        <v>0</v>
      </c>
      <c r="GO83">
        <v>1</v>
      </c>
      <c r="GP83">
        <v>1476</v>
      </c>
      <c r="GQ83">
        <v>2</v>
      </c>
      <c r="GR83">
        <v>27</v>
      </c>
      <c r="GS83">
        <v>15.7</v>
      </c>
      <c r="GT83">
        <v>15.7</v>
      </c>
      <c r="GU83">
        <v>1.05957</v>
      </c>
      <c r="GV83">
        <v>2.37671</v>
      </c>
      <c r="GW83">
        <v>1.44775</v>
      </c>
      <c r="GX83">
        <v>2.30103</v>
      </c>
      <c r="GY83">
        <v>1.44409</v>
      </c>
      <c r="GZ83">
        <v>2.47681</v>
      </c>
      <c r="HA83">
        <v>38.135</v>
      </c>
      <c r="HB83">
        <v>24.2188</v>
      </c>
      <c r="HC83">
        <v>18</v>
      </c>
      <c r="HD83">
        <v>405.57</v>
      </c>
      <c r="HE83">
        <v>461.686</v>
      </c>
      <c r="HF83">
        <v>37.7855</v>
      </c>
      <c r="HG83">
        <v>28.8613</v>
      </c>
      <c r="HH83">
        <v>30.0028</v>
      </c>
      <c r="HI83">
        <v>28.7105</v>
      </c>
      <c r="HJ83">
        <v>28.6941</v>
      </c>
      <c r="HK83">
        <v>21.2667</v>
      </c>
      <c r="HL83">
        <v>0</v>
      </c>
      <c r="HM83">
        <v>100</v>
      </c>
      <c r="HN83">
        <v>35.0849</v>
      </c>
      <c r="HO83">
        <v>419.8</v>
      </c>
      <c r="HP83">
        <v>31.0602</v>
      </c>
      <c r="HQ83">
        <v>96.5145</v>
      </c>
      <c r="HR83">
        <v>99.8456</v>
      </c>
    </row>
    <row r="84" spans="1:226">
      <c r="A84">
        <v>68</v>
      </c>
      <c r="B84">
        <v>1678486940</v>
      </c>
      <c r="C84">
        <v>3374.5</v>
      </c>
      <c r="D84" t="s">
        <v>499</v>
      </c>
      <c r="E84" t="s">
        <v>500</v>
      </c>
      <c r="F84">
        <v>5</v>
      </c>
      <c r="G84" t="s">
        <v>461</v>
      </c>
      <c r="H84" t="s">
        <v>354</v>
      </c>
      <c r="I84">
        <v>1678486937.5</v>
      </c>
      <c r="J84">
        <f>(K84)/1000</f>
        <v>0</v>
      </c>
      <c r="K84">
        <f>IF(BF84, AN84, AH84)</f>
        <v>0</v>
      </c>
      <c r="L84">
        <f>IF(BF84, AI84, AG84)</f>
        <v>0</v>
      </c>
      <c r="M84">
        <f>BH84 - IF(AU84&gt;1, L84*BB84*100.0/(AW84*BV84), 0)</f>
        <v>0</v>
      </c>
      <c r="N84">
        <f>((T84-J84/2)*M84-L84)/(T84+J84/2)</f>
        <v>0</v>
      </c>
      <c r="O84">
        <f>N84*(BO84+BP84)/1000.0</f>
        <v>0</v>
      </c>
      <c r="P84">
        <f>(BH84 - IF(AU84&gt;1, L84*BB84*100.0/(AW84*BV84), 0))*(BO84+BP84)/1000.0</f>
        <v>0</v>
      </c>
      <c r="Q84">
        <f>2.0/((1/S84-1/R84)+SIGN(S84)*SQRT((1/S84-1/R84)*(1/S84-1/R84) + 4*BC84/((BC84+1)*(BC84+1))*(2*1/S84*1/R84-1/R84*1/R84)))</f>
        <v>0</v>
      </c>
      <c r="R84">
        <f>IF(LEFT(BD84,1)&lt;&gt;"0",IF(LEFT(BD84,1)="1",3.0,BE84),$D$5+$E$5*(BV84*BO84/($K$5*1000))+$F$5*(BV84*BO84/($K$5*1000))*MAX(MIN(BB84,$J$5),$I$5)*MAX(MIN(BB84,$J$5),$I$5)+$G$5*MAX(MIN(BB84,$J$5),$I$5)*(BV84*BO84/($K$5*1000))+$H$5*(BV84*BO84/($K$5*1000))*(BV84*BO84/($K$5*1000)))</f>
        <v>0</v>
      </c>
      <c r="S84">
        <f>J84*(1000-(1000*0.61365*exp(17.502*W84/(240.97+W84))/(BO84+BP84)+BJ84)/2)/(1000*0.61365*exp(17.502*W84/(240.97+W84))/(BO84+BP84)-BJ84)</f>
        <v>0</v>
      </c>
      <c r="T84">
        <f>1/((BC84+1)/(Q84/1.6)+1/(R84/1.37)) + BC84/((BC84+1)/(Q84/1.6) + BC84/(R84/1.37))</f>
        <v>0</v>
      </c>
      <c r="U84">
        <f>(AX84*BA84)</f>
        <v>0</v>
      </c>
      <c r="V84">
        <f>(BQ84+(U84+2*0.95*5.67E-8*(((BQ84+$B$7)+273)^4-(BQ84+273)^4)-44100*J84)/(1.84*29.3*R84+8*0.95*5.67E-8*(BQ84+273)^3))</f>
        <v>0</v>
      </c>
      <c r="W84">
        <f>($C$7*BR84+$D$7*BS84+$E$7*V84)</f>
        <v>0</v>
      </c>
      <c r="X84">
        <f>0.61365*exp(17.502*W84/(240.97+W84))</f>
        <v>0</v>
      </c>
      <c r="Y84">
        <f>(Z84/AA84*100)</f>
        <v>0</v>
      </c>
      <c r="Z84">
        <f>BJ84*(BO84+BP84)/1000</f>
        <v>0</v>
      </c>
      <c r="AA84">
        <f>0.61365*exp(17.502*BQ84/(240.97+BQ84))</f>
        <v>0</v>
      </c>
      <c r="AB84">
        <f>(X84-BJ84*(BO84+BP84)/1000)</f>
        <v>0</v>
      </c>
      <c r="AC84">
        <f>(-J84*44100)</f>
        <v>0</v>
      </c>
      <c r="AD84">
        <f>2*29.3*R84*0.92*(BQ84-W84)</f>
        <v>0</v>
      </c>
      <c r="AE84">
        <f>2*0.95*5.67E-8*(((BQ84+$B$7)+273)^4-(W84+273)^4)</f>
        <v>0</v>
      </c>
      <c r="AF84">
        <f>U84+AE84+AC84+AD84</f>
        <v>0</v>
      </c>
      <c r="AG84">
        <f>BN84*AU84*(BI84-BH84*(1000-AU84*BK84)/(1000-AU84*BJ84))/(100*BB84)</f>
        <v>0</v>
      </c>
      <c r="AH84">
        <f>1000*BN84*AU84*(BJ84-BK84)/(100*BB84*(1000-AU84*BJ84))</f>
        <v>0</v>
      </c>
      <c r="AI84">
        <f>(AJ84 - AK84 - BO84*1E3/(8.314*(BQ84+273.15)) * AM84/BN84 * AL84) * BN84/(100*BB84) * (1000 - BK84)/1000</f>
        <v>0</v>
      </c>
      <c r="AJ84">
        <v>432.704718384442</v>
      </c>
      <c r="AK84">
        <v>433.931793939394</v>
      </c>
      <c r="AL84">
        <v>0.0240943875184396</v>
      </c>
      <c r="AM84">
        <v>67.1739470977264</v>
      </c>
      <c r="AN84">
        <f>(AP84 - AO84 + BO84*1E3/(8.314*(BQ84+273.15)) * AR84/BN84 * AQ84) * BN84/(100*BB84) * 1000/(1000 - AP84)</f>
        <v>0</v>
      </c>
      <c r="AO84">
        <v>29.7931918552643</v>
      </c>
      <c r="AP84">
        <v>30.6896163636364</v>
      </c>
      <c r="AQ84">
        <v>-0.0176563341857068</v>
      </c>
      <c r="AR84">
        <v>117.253722869481</v>
      </c>
      <c r="AS84">
        <v>21</v>
      </c>
      <c r="AT84">
        <v>4</v>
      </c>
      <c r="AU84">
        <f>IF(AS84*$H$13&gt;=AW84,1.0,(AW84/(AW84-AS84*$H$13)))</f>
        <v>0</v>
      </c>
      <c r="AV84">
        <f>(AU84-1)*100</f>
        <v>0</v>
      </c>
      <c r="AW84">
        <f>MAX(0,($B$13+$C$13*BV84)/(1+$D$13*BV84)*BO84/(BQ84+273)*$E$13)</f>
        <v>0</v>
      </c>
      <c r="AX84">
        <f>$B$11*BW84+$C$11*BX84+$F$11*CI84*(1-CL84)</f>
        <v>0</v>
      </c>
      <c r="AY84">
        <f>AX84*AZ84</f>
        <v>0</v>
      </c>
      <c r="AZ84">
        <f>($B$11*$D$9+$C$11*$D$9+$F$11*((CV84+CN84)/MAX(CV84+CN84+CW84, 0.1)*$I$9+CW84/MAX(CV84+CN84+CW84, 0.1)*$J$9))/($B$11+$C$11+$F$11)</f>
        <v>0</v>
      </c>
      <c r="BA84">
        <f>($B$11*$K$9+$C$11*$K$9+$F$11*((CV84+CN84)/MAX(CV84+CN84+CW84, 0.1)*$P$9+CW84/MAX(CV84+CN84+CW84, 0.1)*$Q$9))/($B$11+$C$11+$F$11)</f>
        <v>0</v>
      </c>
      <c r="BB84">
        <v>2.18</v>
      </c>
      <c r="BC84">
        <v>0.5</v>
      </c>
      <c r="BD84" t="s">
        <v>355</v>
      </c>
      <c r="BE84">
        <v>2</v>
      </c>
      <c r="BF84" t="b">
        <v>0</v>
      </c>
      <c r="BG84">
        <v>1678486937.5</v>
      </c>
      <c r="BH84">
        <v>420.555444444444</v>
      </c>
      <c r="BI84">
        <v>419.809333333333</v>
      </c>
      <c r="BJ84">
        <v>30.7205666666667</v>
      </c>
      <c r="BK84">
        <v>29.7933333333333</v>
      </c>
      <c r="BL84">
        <v>419.802111111111</v>
      </c>
      <c r="BM84">
        <v>30.1764777777778</v>
      </c>
      <c r="BN84">
        <v>500.368111111111</v>
      </c>
      <c r="BO84">
        <v>89.9007</v>
      </c>
      <c r="BP84">
        <v>0.1000045</v>
      </c>
      <c r="BQ84">
        <v>35.8878111111111</v>
      </c>
      <c r="BR84">
        <v>35.2625111111111</v>
      </c>
      <c r="BS84">
        <v>999.9</v>
      </c>
      <c r="BT84">
        <v>0</v>
      </c>
      <c r="BU84">
        <v>0</v>
      </c>
      <c r="BV84">
        <v>9981.87444444445</v>
      </c>
      <c r="BW84">
        <v>0</v>
      </c>
      <c r="BX84">
        <v>0.445135</v>
      </c>
      <c r="BY84">
        <v>0.745947777777778</v>
      </c>
      <c r="BZ84">
        <v>433.884444444444</v>
      </c>
      <c r="CA84">
        <v>432.700888888889</v>
      </c>
      <c r="CB84">
        <v>0.927256888888889</v>
      </c>
      <c r="CC84">
        <v>419.809333333333</v>
      </c>
      <c r="CD84">
        <v>29.7933333333333</v>
      </c>
      <c r="CE84">
        <v>2.7618</v>
      </c>
      <c r="CF84">
        <v>2.67844</v>
      </c>
      <c r="CG84">
        <v>22.6575222222222</v>
      </c>
      <c r="CH84">
        <v>22.1534333333333</v>
      </c>
      <c r="CI84">
        <v>0</v>
      </c>
      <c r="CJ84">
        <v>0</v>
      </c>
      <c r="CK84">
        <v>0</v>
      </c>
      <c r="CL84">
        <v>0</v>
      </c>
      <c r="CM84">
        <v>-1.17777777777778</v>
      </c>
      <c r="CN84">
        <v>0</v>
      </c>
      <c r="CO84">
        <v>-15.8</v>
      </c>
      <c r="CP84">
        <v>-2.83333333333333</v>
      </c>
      <c r="CQ84">
        <v>37.076</v>
      </c>
      <c r="CR84">
        <v>41.465</v>
      </c>
      <c r="CS84">
        <v>39.375</v>
      </c>
      <c r="CT84">
        <v>40.687</v>
      </c>
      <c r="CU84">
        <v>38.562</v>
      </c>
      <c r="CV84">
        <v>0</v>
      </c>
      <c r="CW84">
        <v>0</v>
      </c>
      <c r="CX84">
        <v>0</v>
      </c>
      <c r="CY84">
        <v>1678486949.1</v>
      </c>
      <c r="CZ84">
        <v>0</v>
      </c>
      <c r="DA84">
        <v>1678485994.5</v>
      </c>
      <c r="DB84" t="s">
        <v>462</v>
      </c>
      <c r="DC84">
        <v>1678485991.5</v>
      </c>
      <c r="DD84">
        <v>1678485994.5</v>
      </c>
      <c r="DE84">
        <v>2</v>
      </c>
      <c r="DF84">
        <v>-0.022</v>
      </c>
      <c r="DG84">
        <v>-0.002</v>
      </c>
      <c r="DH84">
        <v>0.753</v>
      </c>
      <c r="DI84">
        <v>0.544</v>
      </c>
      <c r="DJ84">
        <v>420</v>
      </c>
      <c r="DK84">
        <v>30</v>
      </c>
      <c r="DL84">
        <v>0.57</v>
      </c>
      <c r="DM84">
        <v>0.18</v>
      </c>
      <c r="DN84">
        <v>0.74195255</v>
      </c>
      <c r="DO84">
        <v>-0.0875083227016897</v>
      </c>
      <c r="DP84">
        <v>0.0434922306929353</v>
      </c>
      <c r="DQ84">
        <v>1</v>
      </c>
      <c r="DR84">
        <v>1.0855045</v>
      </c>
      <c r="DS84">
        <v>-1.01699311069419</v>
      </c>
      <c r="DT84">
        <v>0.100461442169869</v>
      </c>
      <c r="DU84">
        <v>0</v>
      </c>
      <c r="DV84">
        <v>1</v>
      </c>
      <c r="DW84">
        <v>2</v>
      </c>
      <c r="DX84" t="s">
        <v>369</v>
      </c>
      <c r="DY84">
        <v>2.84796</v>
      </c>
      <c r="DZ84">
        <v>2.71012</v>
      </c>
      <c r="EA84">
        <v>0.0905062</v>
      </c>
      <c r="EB84">
        <v>0.0904383</v>
      </c>
      <c r="EC84">
        <v>0.120217</v>
      </c>
      <c r="ED84">
        <v>0.117855</v>
      </c>
      <c r="EE84">
        <v>25620.4</v>
      </c>
      <c r="EF84">
        <v>22231.1</v>
      </c>
      <c r="EG84">
        <v>25212.9</v>
      </c>
      <c r="EH84">
        <v>23807.8</v>
      </c>
      <c r="EI84">
        <v>37877.3</v>
      </c>
      <c r="EJ84">
        <v>34758.9</v>
      </c>
      <c r="EK84">
        <v>45615.8</v>
      </c>
      <c r="EL84">
        <v>42467.8</v>
      </c>
      <c r="EM84">
        <v>1.72897</v>
      </c>
      <c r="EN84">
        <v>1.8462</v>
      </c>
      <c r="EO84">
        <v>0.240535</v>
      </c>
      <c r="EP84">
        <v>0</v>
      </c>
      <c r="EQ84">
        <v>31.3082</v>
      </c>
      <c r="ER84">
        <v>999.9</v>
      </c>
      <c r="ES84">
        <v>54.273</v>
      </c>
      <c r="ET84">
        <v>32.559</v>
      </c>
      <c r="EU84">
        <v>29.7531</v>
      </c>
      <c r="EV84">
        <v>56.8891</v>
      </c>
      <c r="EW84">
        <v>44.403</v>
      </c>
      <c r="EX84">
        <v>1</v>
      </c>
      <c r="EY84">
        <v>0.134601</v>
      </c>
      <c r="EZ84">
        <v>9.28105</v>
      </c>
      <c r="FA84">
        <v>19.9639</v>
      </c>
      <c r="FB84">
        <v>5.23975</v>
      </c>
      <c r="FC84">
        <v>11.9968</v>
      </c>
      <c r="FD84">
        <v>4.9575</v>
      </c>
      <c r="FE84">
        <v>3.304</v>
      </c>
      <c r="FF84">
        <v>9999</v>
      </c>
      <c r="FG84">
        <v>9999</v>
      </c>
      <c r="FH84">
        <v>9999</v>
      </c>
      <c r="FI84">
        <v>999.9</v>
      </c>
      <c r="FJ84">
        <v>1.86844</v>
      </c>
      <c r="FK84">
        <v>1.86413</v>
      </c>
      <c r="FL84">
        <v>1.87164</v>
      </c>
      <c r="FM84">
        <v>1.86257</v>
      </c>
      <c r="FN84">
        <v>1.86196</v>
      </c>
      <c r="FO84">
        <v>1.86844</v>
      </c>
      <c r="FP84">
        <v>1.85852</v>
      </c>
      <c r="FQ84">
        <v>1.86493</v>
      </c>
      <c r="FR84">
        <v>5</v>
      </c>
      <c r="FS84">
        <v>0</v>
      </c>
      <c r="FT84">
        <v>0</v>
      </c>
      <c r="FU84">
        <v>0</v>
      </c>
      <c r="FV84" t="s">
        <v>358</v>
      </c>
      <c r="FW84" t="s">
        <v>359</v>
      </c>
      <c r="FX84" t="s">
        <v>360</v>
      </c>
      <c r="FY84" t="s">
        <v>360</v>
      </c>
      <c r="FZ84" t="s">
        <v>360</v>
      </c>
      <c r="GA84" t="s">
        <v>360</v>
      </c>
      <c r="GB84">
        <v>0</v>
      </c>
      <c r="GC84">
        <v>100</v>
      </c>
      <c r="GD84">
        <v>100</v>
      </c>
      <c r="GE84">
        <v>0.754</v>
      </c>
      <c r="GF84">
        <v>0.5441</v>
      </c>
      <c r="GG84">
        <v>0.553887653931418</v>
      </c>
      <c r="GH84">
        <v>0.000627187234394091</v>
      </c>
      <c r="GI84">
        <v>-4.01537248521887e-07</v>
      </c>
      <c r="GJ84">
        <v>9.27123944784829e-11</v>
      </c>
      <c r="GK84">
        <v>0.544090000000001</v>
      </c>
      <c r="GL84">
        <v>0</v>
      </c>
      <c r="GM84">
        <v>0</v>
      </c>
      <c r="GN84">
        <v>0</v>
      </c>
      <c r="GO84">
        <v>1</v>
      </c>
      <c r="GP84">
        <v>1476</v>
      </c>
      <c r="GQ84">
        <v>2</v>
      </c>
      <c r="GR84">
        <v>27</v>
      </c>
      <c r="GS84">
        <v>15.8</v>
      </c>
      <c r="GT84">
        <v>15.8</v>
      </c>
      <c r="GU84">
        <v>1.06079</v>
      </c>
      <c r="GV84">
        <v>2.41577</v>
      </c>
      <c r="GW84">
        <v>1.44775</v>
      </c>
      <c r="GX84">
        <v>2.30103</v>
      </c>
      <c r="GY84">
        <v>1.44409</v>
      </c>
      <c r="GZ84">
        <v>2.24609</v>
      </c>
      <c r="HA84">
        <v>38.1593</v>
      </c>
      <c r="HB84">
        <v>24.2101</v>
      </c>
      <c r="HC84">
        <v>18</v>
      </c>
      <c r="HD84">
        <v>405.705</v>
      </c>
      <c r="HE84">
        <v>461.666</v>
      </c>
      <c r="HF84">
        <v>36.0459</v>
      </c>
      <c r="HG84">
        <v>28.8673</v>
      </c>
      <c r="HH84">
        <v>30.0005</v>
      </c>
      <c r="HI84">
        <v>28.708</v>
      </c>
      <c r="HJ84">
        <v>28.6916</v>
      </c>
      <c r="HK84">
        <v>21.2673</v>
      </c>
      <c r="HL84">
        <v>0</v>
      </c>
      <c r="HM84">
        <v>100</v>
      </c>
      <c r="HN84">
        <v>34.8284</v>
      </c>
      <c r="HO84">
        <v>419.8</v>
      </c>
      <c r="HP84">
        <v>31.0602</v>
      </c>
      <c r="HQ84">
        <v>96.5171</v>
      </c>
      <c r="HR84">
        <v>99.846</v>
      </c>
    </row>
    <row r="85" spans="1:226">
      <c r="A85">
        <v>69</v>
      </c>
      <c r="B85">
        <v>1678486945</v>
      </c>
      <c r="C85">
        <v>3379.5</v>
      </c>
      <c r="D85" t="s">
        <v>501</v>
      </c>
      <c r="E85" t="s">
        <v>502</v>
      </c>
      <c r="F85">
        <v>5</v>
      </c>
      <c r="G85" t="s">
        <v>461</v>
      </c>
      <c r="H85" t="s">
        <v>354</v>
      </c>
      <c r="I85">
        <v>1678486942.2</v>
      </c>
      <c r="J85">
        <f>(K85)/1000</f>
        <v>0</v>
      </c>
      <c r="K85">
        <f>IF(BF85, AN85, AH85)</f>
        <v>0</v>
      </c>
      <c r="L85">
        <f>IF(BF85, AI85, AG85)</f>
        <v>0</v>
      </c>
      <c r="M85">
        <f>BH85 - IF(AU85&gt;1, L85*BB85*100.0/(AW85*BV85), 0)</f>
        <v>0</v>
      </c>
      <c r="N85">
        <f>((T85-J85/2)*M85-L85)/(T85+J85/2)</f>
        <v>0</v>
      </c>
      <c r="O85">
        <f>N85*(BO85+BP85)/1000.0</f>
        <v>0</v>
      </c>
      <c r="P85">
        <f>(BH85 - IF(AU85&gt;1, L85*BB85*100.0/(AW85*BV85), 0))*(BO85+BP85)/1000.0</f>
        <v>0</v>
      </c>
      <c r="Q85">
        <f>2.0/((1/S85-1/R85)+SIGN(S85)*SQRT((1/S85-1/R85)*(1/S85-1/R85) + 4*BC85/((BC85+1)*(BC85+1))*(2*1/S85*1/R85-1/R85*1/R85)))</f>
        <v>0</v>
      </c>
      <c r="R85">
        <f>IF(LEFT(BD85,1)&lt;&gt;"0",IF(LEFT(BD85,1)="1",3.0,BE85),$D$5+$E$5*(BV85*BO85/($K$5*1000))+$F$5*(BV85*BO85/($K$5*1000))*MAX(MIN(BB85,$J$5),$I$5)*MAX(MIN(BB85,$J$5),$I$5)+$G$5*MAX(MIN(BB85,$J$5),$I$5)*(BV85*BO85/($K$5*1000))+$H$5*(BV85*BO85/($K$5*1000))*(BV85*BO85/($K$5*1000)))</f>
        <v>0</v>
      </c>
      <c r="S85">
        <f>J85*(1000-(1000*0.61365*exp(17.502*W85/(240.97+W85))/(BO85+BP85)+BJ85)/2)/(1000*0.61365*exp(17.502*W85/(240.97+W85))/(BO85+BP85)-BJ85)</f>
        <v>0</v>
      </c>
      <c r="T85">
        <f>1/((BC85+1)/(Q85/1.6)+1/(R85/1.37)) + BC85/((BC85+1)/(Q85/1.6) + BC85/(R85/1.37))</f>
        <v>0</v>
      </c>
      <c r="U85">
        <f>(AX85*BA85)</f>
        <v>0</v>
      </c>
      <c r="V85">
        <f>(BQ85+(U85+2*0.95*5.67E-8*(((BQ85+$B$7)+273)^4-(BQ85+273)^4)-44100*J85)/(1.84*29.3*R85+8*0.95*5.67E-8*(BQ85+273)^3))</f>
        <v>0</v>
      </c>
      <c r="W85">
        <f>($C$7*BR85+$D$7*BS85+$E$7*V85)</f>
        <v>0</v>
      </c>
      <c r="X85">
        <f>0.61365*exp(17.502*W85/(240.97+W85))</f>
        <v>0</v>
      </c>
      <c r="Y85">
        <f>(Z85/AA85*100)</f>
        <v>0</v>
      </c>
      <c r="Z85">
        <f>BJ85*(BO85+BP85)/1000</f>
        <v>0</v>
      </c>
      <c r="AA85">
        <f>0.61365*exp(17.502*BQ85/(240.97+BQ85))</f>
        <v>0</v>
      </c>
      <c r="AB85">
        <f>(X85-BJ85*(BO85+BP85)/1000)</f>
        <v>0</v>
      </c>
      <c r="AC85">
        <f>(-J85*44100)</f>
        <v>0</v>
      </c>
      <c r="AD85">
        <f>2*29.3*R85*0.92*(BQ85-W85)</f>
        <v>0</v>
      </c>
      <c r="AE85">
        <f>2*0.95*5.67E-8*(((BQ85+$B$7)+273)^4-(W85+273)^4)</f>
        <v>0</v>
      </c>
      <c r="AF85">
        <f>U85+AE85+AC85+AD85</f>
        <v>0</v>
      </c>
      <c r="AG85">
        <f>BN85*AU85*(BI85-BH85*(1000-AU85*BK85)/(1000-AU85*BJ85))/(100*BB85)</f>
        <v>0</v>
      </c>
      <c r="AH85">
        <f>1000*BN85*AU85*(BJ85-BK85)/(100*BB85*(1000-AU85*BJ85))</f>
        <v>0</v>
      </c>
      <c r="AI85">
        <f>(AJ85 - AK85 - BO85*1E3/(8.314*(BQ85+273.15)) * AM85/BN85 * AL85) * BN85/(100*BB85) * (1000 - BK85)/1000</f>
        <v>0</v>
      </c>
      <c r="AJ85">
        <v>432.692974929827</v>
      </c>
      <c r="AK85">
        <v>433.858290909091</v>
      </c>
      <c r="AL85">
        <v>-0.00691632703340895</v>
      </c>
      <c r="AM85">
        <v>67.1739470977264</v>
      </c>
      <c r="AN85">
        <f>(AP85 - AO85 + BO85*1E3/(8.314*(BQ85+273.15)) * AR85/BN85 * AQ85) * BN85/(100*BB85) * 1000/(1000 - AP85)</f>
        <v>0</v>
      </c>
      <c r="AO85">
        <v>29.7933459347029</v>
      </c>
      <c r="AP85">
        <v>30.6181636363636</v>
      </c>
      <c r="AQ85">
        <v>-0.0148905628648384</v>
      </c>
      <c r="AR85">
        <v>117.253722869481</v>
      </c>
      <c r="AS85">
        <v>21</v>
      </c>
      <c r="AT85">
        <v>4</v>
      </c>
      <c r="AU85">
        <f>IF(AS85*$H$13&gt;=AW85,1.0,(AW85/(AW85-AS85*$H$13)))</f>
        <v>0</v>
      </c>
      <c r="AV85">
        <f>(AU85-1)*100</f>
        <v>0</v>
      </c>
      <c r="AW85">
        <f>MAX(0,($B$13+$C$13*BV85)/(1+$D$13*BV85)*BO85/(BQ85+273)*$E$13)</f>
        <v>0</v>
      </c>
      <c r="AX85">
        <f>$B$11*BW85+$C$11*BX85+$F$11*CI85*(1-CL85)</f>
        <v>0</v>
      </c>
      <c r="AY85">
        <f>AX85*AZ85</f>
        <v>0</v>
      </c>
      <c r="AZ85">
        <f>($B$11*$D$9+$C$11*$D$9+$F$11*((CV85+CN85)/MAX(CV85+CN85+CW85, 0.1)*$I$9+CW85/MAX(CV85+CN85+CW85, 0.1)*$J$9))/($B$11+$C$11+$F$11)</f>
        <v>0</v>
      </c>
      <c r="BA85">
        <f>($B$11*$K$9+$C$11*$K$9+$F$11*((CV85+CN85)/MAX(CV85+CN85+CW85, 0.1)*$P$9+CW85/MAX(CV85+CN85+CW85, 0.1)*$Q$9))/($B$11+$C$11+$F$11)</f>
        <v>0</v>
      </c>
      <c r="BB85">
        <v>2.18</v>
      </c>
      <c r="BC85">
        <v>0.5</v>
      </c>
      <c r="BD85" t="s">
        <v>355</v>
      </c>
      <c r="BE85">
        <v>2</v>
      </c>
      <c r="BF85" t="b">
        <v>0</v>
      </c>
      <c r="BG85">
        <v>1678486942.2</v>
      </c>
      <c r="BH85">
        <v>420.5745</v>
      </c>
      <c r="BI85">
        <v>419.7856</v>
      </c>
      <c r="BJ85">
        <v>30.6501</v>
      </c>
      <c r="BK85">
        <v>29.79353</v>
      </c>
      <c r="BL85">
        <v>419.8213</v>
      </c>
      <c r="BM85">
        <v>30.10602</v>
      </c>
      <c r="BN85">
        <v>500.3956</v>
      </c>
      <c r="BO85">
        <v>89.8988</v>
      </c>
      <c r="BP85">
        <v>0.1000567</v>
      </c>
      <c r="BQ85">
        <v>35.74589</v>
      </c>
      <c r="BR85">
        <v>35.13956</v>
      </c>
      <c r="BS85">
        <v>999.9</v>
      </c>
      <c r="BT85">
        <v>0</v>
      </c>
      <c r="BU85">
        <v>0</v>
      </c>
      <c r="BV85">
        <v>9987.625</v>
      </c>
      <c r="BW85">
        <v>0</v>
      </c>
      <c r="BX85">
        <v>0.445135</v>
      </c>
      <c r="BY85">
        <v>0.7890471</v>
      </c>
      <c r="BZ85">
        <v>433.8727</v>
      </c>
      <c r="CA85">
        <v>432.6766</v>
      </c>
      <c r="CB85">
        <v>0.8565638</v>
      </c>
      <c r="CC85">
        <v>419.7856</v>
      </c>
      <c r="CD85">
        <v>29.79353</v>
      </c>
      <c r="CE85">
        <v>2.75541</v>
      </c>
      <c r="CF85">
        <v>2.678404</v>
      </c>
      <c r="CG85">
        <v>22.61935</v>
      </c>
      <c r="CH85">
        <v>22.15323</v>
      </c>
      <c r="CI85">
        <v>0</v>
      </c>
      <c r="CJ85">
        <v>0</v>
      </c>
      <c r="CK85">
        <v>0</v>
      </c>
      <c r="CL85">
        <v>0</v>
      </c>
      <c r="CM85">
        <v>1.9</v>
      </c>
      <c r="CN85">
        <v>0</v>
      </c>
      <c r="CO85">
        <v>-20.36</v>
      </c>
      <c r="CP85">
        <v>-3.56</v>
      </c>
      <c r="CQ85">
        <v>37.0998</v>
      </c>
      <c r="CR85">
        <v>41.4433</v>
      </c>
      <c r="CS85">
        <v>39.3998</v>
      </c>
      <c r="CT85">
        <v>40.687</v>
      </c>
      <c r="CU85">
        <v>38.5496</v>
      </c>
      <c r="CV85">
        <v>0</v>
      </c>
      <c r="CW85">
        <v>0</v>
      </c>
      <c r="CX85">
        <v>0</v>
      </c>
      <c r="CY85">
        <v>1678486954.5</v>
      </c>
      <c r="CZ85">
        <v>0</v>
      </c>
      <c r="DA85">
        <v>1678485994.5</v>
      </c>
      <c r="DB85" t="s">
        <v>462</v>
      </c>
      <c r="DC85">
        <v>1678485991.5</v>
      </c>
      <c r="DD85">
        <v>1678485994.5</v>
      </c>
      <c r="DE85">
        <v>2</v>
      </c>
      <c r="DF85">
        <v>-0.022</v>
      </c>
      <c r="DG85">
        <v>-0.002</v>
      </c>
      <c r="DH85">
        <v>0.753</v>
      </c>
      <c r="DI85">
        <v>0.544</v>
      </c>
      <c r="DJ85">
        <v>420</v>
      </c>
      <c r="DK85">
        <v>30</v>
      </c>
      <c r="DL85">
        <v>0.57</v>
      </c>
      <c r="DM85">
        <v>0.18</v>
      </c>
      <c r="DN85">
        <v>0.7513382</v>
      </c>
      <c r="DO85">
        <v>0.119714273921199</v>
      </c>
      <c r="DP85">
        <v>0.0500004817767789</v>
      </c>
      <c r="DQ85">
        <v>0</v>
      </c>
      <c r="DR85">
        <v>1.0043329</v>
      </c>
      <c r="DS85">
        <v>-1.14423624765479</v>
      </c>
      <c r="DT85">
        <v>0.110563070418834</v>
      </c>
      <c r="DU85">
        <v>0</v>
      </c>
      <c r="DV85">
        <v>0</v>
      </c>
      <c r="DW85">
        <v>2</v>
      </c>
      <c r="DX85" t="s">
        <v>357</v>
      </c>
      <c r="DY85">
        <v>2.84828</v>
      </c>
      <c r="DZ85">
        <v>2.70999</v>
      </c>
      <c r="EA85">
        <v>0.0904967</v>
      </c>
      <c r="EB85">
        <v>0.0904291</v>
      </c>
      <c r="EC85">
        <v>0.120022</v>
      </c>
      <c r="ED85">
        <v>0.117856</v>
      </c>
      <c r="EE85">
        <v>25621.6</v>
      </c>
      <c r="EF85">
        <v>22231.1</v>
      </c>
      <c r="EG85">
        <v>25213.9</v>
      </c>
      <c r="EH85">
        <v>23807.6</v>
      </c>
      <c r="EI85">
        <v>37887.2</v>
      </c>
      <c r="EJ85">
        <v>34758.6</v>
      </c>
      <c r="EK85">
        <v>45617.5</v>
      </c>
      <c r="EL85">
        <v>42467.5</v>
      </c>
      <c r="EM85">
        <v>1.72915</v>
      </c>
      <c r="EN85">
        <v>1.846</v>
      </c>
      <c r="EO85">
        <v>0.226945</v>
      </c>
      <c r="EP85">
        <v>0</v>
      </c>
      <c r="EQ85">
        <v>31.3773</v>
      </c>
      <c r="ER85">
        <v>999.9</v>
      </c>
      <c r="ES85">
        <v>54.297</v>
      </c>
      <c r="ET85">
        <v>32.559</v>
      </c>
      <c r="EU85">
        <v>29.7661</v>
      </c>
      <c r="EV85">
        <v>57.1091</v>
      </c>
      <c r="EW85">
        <v>43.117</v>
      </c>
      <c r="EX85">
        <v>1</v>
      </c>
      <c r="EY85">
        <v>0.133486</v>
      </c>
      <c r="EZ85">
        <v>9.28105</v>
      </c>
      <c r="FA85">
        <v>19.9713</v>
      </c>
      <c r="FB85">
        <v>5.2399</v>
      </c>
      <c r="FC85">
        <v>11.9975</v>
      </c>
      <c r="FD85">
        <v>4.9576</v>
      </c>
      <c r="FE85">
        <v>3.304</v>
      </c>
      <c r="FF85">
        <v>9999</v>
      </c>
      <c r="FG85">
        <v>9999</v>
      </c>
      <c r="FH85">
        <v>9999</v>
      </c>
      <c r="FI85">
        <v>999.9</v>
      </c>
      <c r="FJ85">
        <v>1.86844</v>
      </c>
      <c r="FK85">
        <v>1.86416</v>
      </c>
      <c r="FL85">
        <v>1.87165</v>
      </c>
      <c r="FM85">
        <v>1.86261</v>
      </c>
      <c r="FN85">
        <v>1.86202</v>
      </c>
      <c r="FO85">
        <v>1.86844</v>
      </c>
      <c r="FP85">
        <v>1.85854</v>
      </c>
      <c r="FQ85">
        <v>1.86493</v>
      </c>
      <c r="FR85">
        <v>5</v>
      </c>
      <c r="FS85">
        <v>0</v>
      </c>
      <c r="FT85">
        <v>0</v>
      </c>
      <c r="FU85">
        <v>0</v>
      </c>
      <c r="FV85" t="s">
        <v>358</v>
      </c>
      <c r="FW85" t="s">
        <v>359</v>
      </c>
      <c r="FX85" t="s">
        <v>360</v>
      </c>
      <c r="FY85" t="s">
        <v>360</v>
      </c>
      <c r="FZ85" t="s">
        <v>360</v>
      </c>
      <c r="GA85" t="s">
        <v>360</v>
      </c>
      <c r="GB85">
        <v>0</v>
      </c>
      <c r="GC85">
        <v>100</v>
      </c>
      <c r="GD85">
        <v>100</v>
      </c>
      <c r="GE85">
        <v>0.753</v>
      </c>
      <c r="GF85">
        <v>0.5441</v>
      </c>
      <c r="GG85">
        <v>0.553887653931418</v>
      </c>
      <c r="GH85">
        <v>0.000627187234394091</v>
      </c>
      <c r="GI85">
        <v>-4.01537248521887e-07</v>
      </c>
      <c r="GJ85">
        <v>9.27123944784829e-11</v>
      </c>
      <c r="GK85">
        <v>0.544090000000001</v>
      </c>
      <c r="GL85">
        <v>0</v>
      </c>
      <c r="GM85">
        <v>0</v>
      </c>
      <c r="GN85">
        <v>0</v>
      </c>
      <c r="GO85">
        <v>1</v>
      </c>
      <c r="GP85">
        <v>1476</v>
      </c>
      <c r="GQ85">
        <v>2</v>
      </c>
      <c r="GR85">
        <v>27</v>
      </c>
      <c r="GS85">
        <v>15.9</v>
      </c>
      <c r="GT85">
        <v>15.8</v>
      </c>
      <c r="GU85">
        <v>1.06079</v>
      </c>
      <c r="GV85">
        <v>2.39502</v>
      </c>
      <c r="GW85">
        <v>1.44775</v>
      </c>
      <c r="GX85">
        <v>2.30103</v>
      </c>
      <c r="GY85">
        <v>1.44409</v>
      </c>
      <c r="GZ85">
        <v>2.44263</v>
      </c>
      <c r="HA85">
        <v>38.1593</v>
      </c>
      <c r="HB85">
        <v>24.2276</v>
      </c>
      <c r="HC85">
        <v>18</v>
      </c>
      <c r="HD85">
        <v>405.801</v>
      </c>
      <c r="HE85">
        <v>461.54</v>
      </c>
      <c r="HF85">
        <v>34.5512</v>
      </c>
      <c r="HG85">
        <v>28.8735</v>
      </c>
      <c r="HH85">
        <v>29.9996</v>
      </c>
      <c r="HI85">
        <v>28.708</v>
      </c>
      <c r="HJ85">
        <v>28.6916</v>
      </c>
      <c r="HK85">
        <v>21.267</v>
      </c>
      <c r="HL85">
        <v>0</v>
      </c>
      <c r="HM85">
        <v>100</v>
      </c>
      <c r="HN85">
        <v>34.7053</v>
      </c>
      <c r="HO85">
        <v>419.8</v>
      </c>
      <c r="HP85">
        <v>31.0602</v>
      </c>
      <c r="HQ85">
        <v>96.5208</v>
      </c>
      <c r="HR85">
        <v>99.8453</v>
      </c>
    </row>
    <row r="86" spans="1:226">
      <c r="A86">
        <v>70</v>
      </c>
      <c r="B86">
        <v>1678486950</v>
      </c>
      <c r="C86">
        <v>3384.5</v>
      </c>
      <c r="D86" t="s">
        <v>503</v>
      </c>
      <c r="E86" t="s">
        <v>504</v>
      </c>
      <c r="F86">
        <v>5</v>
      </c>
      <c r="G86" t="s">
        <v>461</v>
      </c>
      <c r="H86" t="s">
        <v>354</v>
      </c>
      <c r="I86">
        <v>1678486947.5</v>
      </c>
      <c r="J86">
        <f>(K86)/1000</f>
        <v>0</v>
      </c>
      <c r="K86">
        <f>IF(BF86, AN86, AH86)</f>
        <v>0</v>
      </c>
      <c r="L86">
        <f>IF(BF86, AI86, AG86)</f>
        <v>0</v>
      </c>
      <c r="M86">
        <f>BH86 - IF(AU86&gt;1, L86*BB86*100.0/(AW86*BV86), 0)</f>
        <v>0</v>
      </c>
      <c r="N86">
        <f>((T86-J86/2)*M86-L86)/(T86+J86/2)</f>
        <v>0</v>
      </c>
      <c r="O86">
        <f>N86*(BO86+BP86)/1000.0</f>
        <v>0</v>
      </c>
      <c r="P86">
        <f>(BH86 - IF(AU86&gt;1, L86*BB86*100.0/(AW86*BV86), 0))*(BO86+BP86)/1000.0</f>
        <v>0</v>
      </c>
      <c r="Q86">
        <f>2.0/((1/S86-1/R86)+SIGN(S86)*SQRT((1/S86-1/R86)*(1/S86-1/R86) + 4*BC86/((BC86+1)*(BC86+1))*(2*1/S86*1/R86-1/R86*1/R86)))</f>
        <v>0</v>
      </c>
      <c r="R86">
        <f>IF(LEFT(BD86,1)&lt;&gt;"0",IF(LEFT(BD86,1)="1",3.0,BE86),$D$5+$E$5*(BV86*BO86/($K$5*1000))+$F$5*(BV86*BO86/($K$5*1000))*MAX(MIN(BB86,$J$5),$I$5)*MAX(MIN(BB86,$J$5),$I$5)+$G$5*MAX(MIN(BB86,$J$5),$I$5)*(BV86*BO86/($K$5*1000))+$H$5*(BV86*BO86/($K$5*1000))*(BV86*BO86/($K$5*1000)))</f>
        <v>0</v>
      </c>
      <c r="S86">
        <f>J86*(1000-(1000*0.61365*exp(17.502*W86/(240.97+W86))/(BO86+BP86)+BJ86)/2)/(1000*0.61365*exp(17.502*W86/(240.97+W86))/(BO86+BP86)-BJ86)</f>
        <v>0</v>
      </c>
      <c r="T86">
        <f>1/((BC86+1)/(Q86/1.6)+1/(R86/1.37)) + BC86/((BC86+1)/(Q86/1.6) + BC86/(R86/1.37))</f>
        <v>0</v>
      </c>
      <c r="U86">
        <f>(AX86*BA86)</f>
        <v>0</v>
      </c>
      <c r="V86">
        <f>(BQ86+(U86+2*0.95*5.67E-8*(((BQ86+$B$7)+273)^4-(BQ86+273)^4)-44100*J86)/(1.84*29.3*R86+8*0.95*5.67E-8*(BQ86+273)^3))</f>
        <v>0</v>
      </c>
      <c r="W86">
        <f>($C$7*BR86+$D$7*BS86+$E$7*V86)</f>
        <v>0</v>
      </c>
      <c r="X86">
        <f>0.61365*exp(17.502*W86/(240.97+W86))</f>
        <v>0</v>
      </c>
      <c r="Y86">
        <f>(Z86/AA86*100)</f>
        <v>0</v>
      </c>
      <c r="Z86">
        <f>BJ86*(BO86+BP86)/1000</f>
        <v>0</v>
      </c>
      <c r="AA86">
        <f>0.61365*exp(17.502*BQ86/(240.97+BQ86))</f>
        <v>0</v>
      </c>
      <c r="AB86">
        <f>(X86-BJ86*(BO86+BP86)/1000)</f>
        <v>0</v>
      </c>
      <c r="AC86">
        <f>(-J86*44100)</f>
        <v>0</v>
      </c>
      <c r="AD86">
        <f>2*29.3*R86*0.92*(BQ86-W86)</f>
        <v>0</v>
      </c>
      <c r="AE86">
        <f>2*0.95*5.67E-8*(((BQ86+$B$7)+273)^4-(W86+273)^4)</f>
        <v>0</v>
      </c>
      <c r="AF86">
        <f>U86+AE86+AC86+AD86</f>
        <v>0</v>
      </c>
      <c r="AG86">
        <f>BN86*AU86*(BI86-BH86*(1000-AU86*BK86)/(1000-AU86*BJ86))/(100*BB86)</f>
        <v>0</v>
      </c>
      <c r="AH86">
        <f>1000*BN86*AU86*(BJ86-BK86)/(100*BB86*(1000-AU86*BJ86))</f>
        <v>0</v>
      </c>
      <c r="AI86">
        <f>(AJ86 - AK86 - BO86*1E3/(8.314*(BQ86+273.15)) * AM86/BN86 * AL86) * BN86/(100*BB86) * (1000 - BK86)/1000</f>
        <v>0</v>
      </c>
      <c r="AJ86">
        <v>432.652666568548</v>
      </c>
      <c r="AK86">
        <v>433.718981818182</v>
      </c>
      <c r="AL86">
        <v>-0.031994611086166</v>
      </c>
      <c r="AM86">
        <v>67.1739470977264</v>
      </c>
      <c r="AN86">
        <f>(AP86 - AO86 + BO86*1E3/(8.314*(BQ86+273.15)) * AR86/BN86 * AQ86) * BN86/(100*BB86) * 1000/(1000 - AP86)</f>
        <v>0</v>
      </c>
      <c r="AO86">
        <v>29.7933474880779</v>
      </c>
      <c r="AP86">
        <v>30.5423939393939</v>
      </c>
      <c r="AQ86">
        <v>-0.0157282358799773</v>
      </c>
      <c r="AR86">
        <v>117.253722869481</v>
      </c>
      <c r="AS86">
        <v>21</v>
      </c>
      <c r="AT86">
        <v>4</v>
      </c>
      <c r="AU86">
        <f>IF(AS86*$H$13&gt;=AW86,1.0,(AW86/(AW86-AS86*$H$13)))</f>
        <v>0</v>
      </c>
      <c r="AV86">
        <f>(AU86-1)*100</f>
        <v>0</v>
      </c>
      <c r="AW86">
        <f>MAX(0,($B$13+$C$13*BV86)/(1+$D$13*BV86)*BO86/(BQ86+273)*$E$13)</f>
        <v>0</v>
      </c>
      <c r="AX86">
        <f>$B$11*BW86+$C$11*BX86+$F$11*CI86*(1-CL86)</f>
        <v>0</v>
      </c>
      <c r="AY86">
        <f>AX86*AZ86</f>
        <v>0</v>
      </c>
      <c r="AZ86">
        <f>($B$11*$D$9+$C$11*$D$9+$F$11*((CV86+CN86)/MAX(CV86+CN86+CW86, 0.1)*$I$9+CW86/MAX(CV86+CN86+CW86, 0.1)*$J$9))/($B$11+$C$11+$F$11)</f>
        <v>0</v>
      </c>
      <c r="BA86">
        <f>($B$11*$K$9+$C$11*$K$9+$F$11*((CV86+CN86)/MAX(CV86+CN86+CW86, 0.1)*$P$9+CW86/MAX(CV86+CN86+CW86, 0.1)*$Q$9))/($B$11+$C$11+$F$11)</f>
        <v>0</v>
      </c>
      <c r="BB86">
        <v>2.18</v>
      </c>
      <c r="BC86">
        <v>0.5</v>
      </c>
      <c r="BD86" t="s">
        <v>355</v>
      </c>
      <c r="BE86">
        <v>2</v>
      </c>
      <c r="BF86" t="b">
        <v>0</v>
      </c>
      <c r="BG86">
        <v>1678486947.5</v>
      </c>
      <c r="BH86">
        <v>420.507777777778</v>
      </c>
      <c r="BI86">
        <v>419.761777777778</v>
      </c>
      <c r="BJ86">
        <v>30.5719555555556</v>
      </c>
      <c r="BK86">
        <v>29.7932555555556</v>
      </c>
      <c r="BL86">
        <v>419.754555555556</v>
      </c>
      <c r="BM86">
        <v>30.0278666666667</v>
      </c>
      <c r="BN86">
        <v>500.348333333333</v>
      </c>
      <c r="BO86">
        <v>89.8989222222222</v>
      </c>
      <c r="BP86">
        <v>0.0998843444444444</v>
      </c>
      <c r="BQ86">
        <v>35.5588666666667</v>
      </c>
      <c r="BR86">
        <v>34.9694333333333</v>
      </c>
      <c r="BS86">
        <v>999.9</v>
      </c>
      <c r="BT86">
        <v>0</v>
      </c>
      <c r="BU86">
        <v>0</v>
      </c>
      <c r="BV86">
        <v>9986.73555555556</v>
      </c>
      <c r="BW86">
        <v>0</v>
      </c>
      <c r="BX86">
        <v>0.445135</v>
      </c>
      <c r="BY86">
        <v>0.746232777777778</v>
      </c>
      <c r="BZ86">
        <v>433.768888888889</v>
      </c>
      <c r="CA86">
        <v>432.651777777778</v>
      </c>
      <c r="CB86">
        <v>0.778720444444444</v>
      </c>
      <c r="CC86">
        <v>419.761777777778</v>
      </c>
      <c r="CD86">
        <v>29.7932555555556</v>
      </c>
      <c r="CE86">
        <v>2.74838555555556</v>
      </c>
      <c r="CF86">
        <v>2.67838111111111</v>
      </c>
      <c r="CG86">
        <v>22.5773444444444</v>
      </c>
      <c r="CH86">
        <v>22.1530777777778</v>
      </c>
      <c r="CI86">
        <v>0</v>
      </c>
      <c r="CJ86">
        <v>0</v>
      </c>
      <c r="CK86">
        <v>0</v>
      </c>
      <c r="CL86">
        <v>0</v>
      </c>
      <c r="CM86">
        <v>1.82222222222222</v>
      </c>
      <c r="CN86">
        <v>0</v>
      </c>
      <c r="CO86">
        <v>-15.8444444444444</v>
      </c>
      <c r="CP86">
        <v>-3.45555555555556</v>
      </c>
      <c r="CQ86">
        <v>37.125</v>
      </c>
      <c r="CR86">
        <v>41.451</v>
      </c>
      <c r="CS86">
        <v>39.4094444444444</v>
      </c>
      <c r="CT86">
        <v>40.687</v>
      </c>
      <c r="CU86">
        <v>38.59</v>
      </c>
      <c r="CV86">
        <v>0</v>
      </c>
      <c r="CW86">
        <v>0</v>
      </c>
      <c r="CX86">
        <v>0</v>
      </c>
      <c r="CY86">
        <v>1678486959.3</v>
      </c>
      <c r="CZ86">
        <v>0</v>
      </c>
      <c r="DA86">
        <v>1678485994.5</v>
      </c>
      <c r="DB86" t="s">
        <v>462</v>
      </c>
      <c r="DC86">
        <v>1678485991.5</v>
      </c>
      <c r="DD86">
        <v>1678485994.5</v>
      </c>
      <c r="DE86">
        <v>2</v>
      </c>
      <c r="DF86">
        <v>-0.022</v>
      </c>
      <c r="DG86">
        <v>-0.002</v>
      </c>
      <c r="DH86">
        <v>0.753</v>
      </c>
      <c r="DI86">
        <v>0.544</v>
      </c>
      <c r="DJ86">
        <v>420</v>
      </c>
      <c r="DK86">
        <v>30</v>
      </c>
      <c r="DL86">
        <v>0.57</v>
      </c>
      <c r="DM86">
        <v>0.18</v>
      </c>
      <c r="DN86">
        <v>0.761136575</v>
      </c>
      <c r="DO86">
        <v>0.101467868667916</v>
      </c>
      <c r="DP86">
        <v>0.0570905179390096</v>
      </c>
      <c r="DQ86">
        <v>0</v>
      </c>
      <c r="DR86">
        <v>0.914433525</v>
      </c>
      <c r="DS86">
        <v>-0.979425354596624</v>
      </c>
      <c r="DT86">
        <v>0.0945065307640132</v>
      </c>
      <c r="DU86">
        <v>0</v>
      </c>
      <c r="DV86">
        <v>0</v>
      </c>
      <c r="DW86">
        <v>2</v>
      </c>
      <c r="DX86" t="s">
        <v>357</v>
      </c>
      <c r="DY86">
        <v>2.84764</v>
      </c>
      <c r="DZ86">
        <v>2.71017</v>
      </c>
      <c r="EA86">
        <v>0.0904769</v>
      </c>
      <c r="EB86">
        <v>0.0904357</v>
      </c>
      <c r="EC86">
        <v>0.119815</v>
      </c>
      <c r="ED86">
        <v>0.117851</v>
      </c>
      <c r="EE86">
        <v>25622.7</v>
      </c>
      <c r="EF86">
        <v>22231.5</v>
      </c>
      <c r="EG86">
        <v>25214.4</v>
      </c>
      <c r="EH86">
        <v>23808.2</v>
      </c>
      <c r="EI86">
        <v>37897.1</v>
      </c>
      <c r="EJ86">
        <v>34759.5</v>
      </c>
      <c r="EK86">
        <v>45618.5</v>
      </c>
      <c r="EL86">
        <v>42468.4</v>
      </c>
      <c r="EM86">
        <v>1.72873</v>
      </c>
      <c r="EN86">
        <v>1.84592</v>
      </c>
      <c r="EO86">
        <v>0.213623</v>
      </c>
      <c r="EP86">
        <v>0</v>
      </c>
      <c r="EQ86">
        <v>31.4315</v>
      </c>
      <c r="ER86">
        <v>999.9</v>
      </c>
      <c r="ES86">
        <v>54.297</v>
      </c>
      <c r="ET86">
        <v>32.559</v>
      </c>
      <c r="EU86">
        <v>29.7659</v>
      </c>
      <c r="EV86">
        <v>57.3291</v>
      </c>
      <c r="EW86">
        <v>44.2668</v>
      </c>
      <c r="EX86">
        <v>1</v>
      </c>
      <c r="EY86">
        <v>0.132594</v>
      </c>
      <c r="EZ86">
        <v>8.96935</v>
      </c>
      <c r="FA86">
        <v>19.9929</v>
      </c>
      <c r="FB86">
        <v>5.2399</v>
      </c>
      <c r="FC86">
        <v>11.9957</v>
      </c>
      <c r="FD86">
        <v>4.9575</v>
      </c>
      <c r="FE86">
        <v>3.304</v>
      </c>
      <c r="FF86">
        <v>9999</v>
      </c>
      <c r="FG86">
        <v>9999</v>
      </c>
      <c r="FH86">
        <v>9999</v>
      </c>
      <c r="FI86">
        <v>999.9</v>
      </c>
      <c r="FJ86">
        <v>1.86844</v>
      </c>
      <c r="FK86">
        <v>1.86417</v>
      </c>
      <c r="FL86">
        <v>1.87165</v>
      </c>
      <c r="FM86">
        <v>1.86262</v>
      </c>
      <c r="FN86">
        <v>1.86203</v>
      </c>
      <c r="FO86">
        <v>1.86844</v>
      </c>
      <c r="FP86">
        <v>1.85852</v>
      </c>
      <c r="FQ86">
        <v>1.86493</v>
      </c>
      <c r="FR86">
        <v>5</v>
      </c>
      <c r="FS86">
        <v>0</v>
      </c>
      <c r="FT86">
        <v>0</v>
      </c>
      <c r="FU86">
        <v>0</v>
      </c>
      <c r="FV86" t="s">
        <v>358</v>
      </c>
      <c r="FW86" t="s">
        <v>359</v>
      </c>
      <c r="FX86" t="s">
        <v>360</v>
      </c>
      <c r="FY86" t="s">
        <v>360</v>
      </c>
      <c r="FZ86" t="s">
        <v>360</v>
      </c>
      <c r="GA86" t="s">
        <v>360</v>
      </c>
      <c r="GB86">
        <v>0</v>
      </c>
      <c r="GC86">
        <v>100</v>
      </c>
      <c r="GD86">
        <v>100</v>
      </c>
      <c r="GE86">
        <v>0.753</v>
      </c>
      <c r="GF86">
        <v>0.5441</v>
      </c>
      <c r="GG86">
        <v>0.553887653931418</v>
      </c>
      <c r="GH86">
        <v>0.000627187234394091</v>
      </c>
      <c r="GI86">
        <v>-4.01537248521887e-07</v>
      </c>
      <c r="GJ86">
        <v>9.27123944784829e-11</v>
      </c>
      <c r="GK86">
        <v>0.544090000000001</v>
      </c>
      <c r="GL86">
        <v>0</v>
      </c>
      <c r="GM86">
        <v>0</v>
      </c>
      <c r="GN86">
        <v>0</v>
      </c>
      <c r="GO86">
        <v>1</v>
      </c>
      <c r="GP86">
        <v>1476</v>
      </c>
      <c r="GQ86">
        <v>2</v>
      </c>
      <c r="GR86">
        <v>27</v>
      </c>
      <c r="GS86">
        <v>16</v>
      </c>
      <c r="GT86">
        <v>15.9</v>
      </c>
      <c r="GU86">
        <v>1.05957</v>
      </c>
      <c r="GV86">
        <v>2.39624</v>
      </c>
      <c r="GW86">
        <v>1.44775</v>
      </c>
      <c r="GX86">
        <v>2.30103</v>
      </c>
      <c r="GY86">
        <v>1.44409</v>
      </c>
      <c r="GZ86">
        <v>2.49634</v>
      </c>
      <c r="HA86">
        <v>38.1593</v>
      </c>
      <c r="HB86">
        <v>24.2714</v>
      </c>
      <c r="HC86">
        <v>18</v>
      </c>
      <c r="HD86">
        <v>405.552</v>
      </c>
      <c r="HE86">
        <v>461.492</v>
      </c>
      <c r="HF86">
        <v>33.2575</v>
      </c>
      <c r="HG86">
        <v>28.8814</v>
      </c>
      <c r="HH86">
        <v>29.9994</v>
      </c>
      <c r="HI86">
        <v>28.7056</v>
      </c>
      <c r="HJ86">
        <v>28.6916</v>
      </c>
      <c r="HK86">
        <v>21.2708</v>
      </c>
      <c r="HL86">
        <v>0</v>
      </c>
      <c r="HM86">
        <v>100</v>
      </c>
      <c r="HN86">
        <v>34.6343</v>
      </c>
      <c r="HO86">
        <v>419.8</v>
      </c>
      <c r="HP86">
        <v>31.0602</v>
      </c>
      <c r="HQ86">
        <v>96.5228</v>
      </c>
      <c r="HR86">
        <v>99.8475</v>
      </c>
    </row>
    <row r="87" spans="1:226">
      <c r="A87">
        <v>71</v>
      </c>
      <c r="B87">
        <v>1678486955</v>
      </c>
      <c r="C87">
        <v>3389.5</v>
      </c>
      <c r="D87" t="s">
        <v>505</v>
      </c>
      <c r="E87" t="s">
        <v>506</v>
      </c>
      <c r="F87">
        <v>5</v>
      </c>
      <c r="G87" t="s">
        <v>461</v>
      </c>
      <c r="H87" t="s">
        <v>354</v>
      </c>
      <c r="I87">
        <v>1678486952.2</v>
      </c>
      <c r="J87">
        <f>(K87)/1000</f>
        <v>0</v>
      </c>
      <c r="K87">
        <f>IF(BF87, AN87, AH87)</f>
        <v>0</v>
      </c>
      <c r="L87">
        <f>IF(BF87, AI87, AG87)</f>
        <v>0</v>
      </c>
      <c r="M87">
        <f>BH87 - IF(AU87&gt;1, L87*BB87*100.0/(AW87*BV87), 0)</f>
        <v>0</v>
      </c>
      <c r="N87">
        <f>((T87-J87/2)*M87-L87)/(T87+J87/2)</f>
        <v>0</v>
      </c>
      <c r="O87">
        <f>N87*(BO87+BP87)/1000.0</f>
        <v>0</v>
      </c>
      <c r="P87">
        <f>(BH87 - IF(AU87&gt;1, L87*BB87*100.0/(AW87*BV87), 0))*(BO87+BP87)/1000.0</f>
        <v>0</v>
      </c>
      <c r="Q87">
        <f>2.0/((1/S87-1/R87)+SIGN(S87)*SQRT((1/S87-1/R87)*(1/S87-1/R87) + 4*BC87/((BC87+1)*(BC87+1))*(2*1/S87*1/R87-1/R87*1/R87)))</f>
        <v>0</v>
      </c>
      <c r="R87">
        <f>IF(LEFT(BD87,1)&lt;&gt;"0",IF(LEFT(BD87,1)="1",3.0,BE87),$D$5+$E$5*(BV87*BO87/($K$5*1000))+$F$5*(BV87*BO87/($K$5*1000))*MAX(MIN(BB87,$J$5),$I$5)*MAX(MIN(BB87,$J$5),$I$5)+$G$5*MAX(MIN(BB87,$J$5),$I$5)*(BV87*BO87/($K$5*1000))+$H$5*(BV87*BO87/($K$5*1000))*(BV87*BO87/($K$5*1000)))</f>
        <v>0</v>
      </c>
      <c r="S87">
        <f>J87*(1000-(1000*0.61365*exp(17.502*W87/(240.97+W87))/(BO87+BP87)+BJ87)/2)/(1000*0.61365*exp(17.502*W87/(240.97+W87))/(BO87+BP87)-BJ87)</f>
        <v>0</v>
      </c>
      <c r="T87">
        <f>1/((BC87+1)/(Q87/1.6)+1/(R87/1.37)) + BC87/((BC87+1)/(Q87/1.6) + BC87/(R87/1.37))</f>
        <v>0</v>
      </c>
      <c r="U87">
        <f>(AX87*BA87)</f>
        <v>0</v>
      </c>
      <c r="V87">
        <f>(BQ87+(U87+2*0.95*5.67E-8*(((BQ87+$B$7)+273)^4-(BQ87+273)^4)-44100*J87)/(1.84*29.3*R87+8*0.95*5.67E-8*(BQ87+273)^3))</f>
        <v>0</v>
      </c>
      <c r="W87">
        <f>($C$7*BR87+$D$7*BS87+$E$7*V87)</f>
        <v>0</v>
      </c>
      <c r="X87">
        <f>0.61365*exp(17.502*W87/(240.97+W87))</f>
        <v>0</v>
      </c>
      <c r="Y87">
        <f>(Z87/AA87*100)</f>
        <v>0</v>
      </c>
      <c r="Z87">
        <f>BJ87*(BO87+BP87)/1000</f>
        <v>0</v>
      </c>
      <c r="AA87">
        <f>0.61365*exp(17.502*BQ87/(240.97+BQ87))</f>
        <v>0</v>
      </c>
      <c r="AB87">
        <f>(X87-BJ87*(BO87+BP87)/1000)</f>
        <v>0</v>
      </c>
      <c r="AC87">
        <f>(-J87*44100)</f>
        <v>0</v>
      </c>
      <c r="AD87">
        <f>2*29.3*R87*0.92*(BQ87-W87)</f>
        <v>0</v>
      </c>
      <c r="AE87">
        <f>2*0.95*5.67E-8*(((BQ87+$B$7)+273)^4-(W87+273)^4)</f>
        <v>0</v>
      </c>
      <c r="AF87">
        <f>U87+AE87+AC87+AD87</f>
        <v>0</v>
      </c>
      <c r="AG87">
        <f>BN87*AU87*(BI87-BH87*(1000-AU87*BK87)/(1000-AU87*BJ87))/(100*BB87)</f>
        <v>0</v>
      </c>
      <c r="AH87">
        <f>1000*BN87*AU87*(BJ87-BK87)/(100*BB87*(1000-AU87*BJ87))</f>
        <v>0</v>
      </c>
      <c r="AI87">
        <f>(AJ87 - AK87 - BO87*1E3/(8.314*(BQ87+273.15)) * AM87/BN87 * AL87) * BN87/(100*BB87) * (1000 - BK87)/1000</f>
        <v>0</v>
      </c>
      <c r="AJ87">
        <v>432.650696813561</v>
      </c>
      <c r="AK87">
        <v>433.703527272727</v>
      </c>
      <c r="AL87">
        <v>0.000313498759321713</v>
      </c>
      <c r="AM87">
        <v>67.1739470977264</v>
      </c>
      <c r="AN87">
        <f>(AP87 - AO87 + BO87*1E3/(8.314*(BQ87+273.15)) * AR87/BN87 * AQ87) * BN87/(100*BB87) * 1000/(1000 - AP87)</f>
        <v>0</v>
      </c>
      <c r="AO87">
        <v>29.7911390909157</v>
      </c>
      <c r="AP87">
        <v>30.4812096969697</v>
      </c>
      <c r="AQ87">
        <v>-0.0134232513921682</v>
      </c>
      <c r="AR87">
        <v>117.253722869481</v>
      </c>
      <c r="AS87">
        <v>21</v>
      </c>
      <c r="AT87">
        <v>4</v>
      </c>
      <c r="AU87">
        <f>IF(AS87*$H$13&gt;=AW87,1.0,(AW87/(AW87-AS87*$H$13)))</f>
        <v>0</v>
      </c>
      <c r="AV87">
        <f>(AU87-1)*100</f>
        <v>0</v>
      </c>
      <c r="AW87">
        <f>MAX(0,($B$13+$C$13*BV87)/(1+$D$13*BV87)*BO87/(BQ87+273)*$E$13)</f>
        <v>0</v>
      </c>
      <c r="AX87">
        <f>$B$11*BW87+$C$11*BX87+$F$11*CI87*(1-CL87)</f>
        <v>0</v>
      </c>
      <c r="AY87">
        <f>AX87*AZ87</f>
        <v>0</v>
      </c>
      <c r="AZ87">
        <f>($B$11*$D$9+$C$11*$D$9+$F$11*((CV87+CN87)/MAX(CV87+CN87+CW87, 0.1)*$I$9+CW87/MAX(CV87+CN87+CW87, 0.1)*$J$9))/($B$11+$C$11+$F$11)</f>
        <v>0</v>
      </c>
      <c r="BA87">
        <f>($B$11*$K$9+$C$11*$K$9+$F$11*((CV87+CN87)/MAX(CV87+CN87+CW87, 0.1)*$P$9+CW87/MAX(CV87+CN87+CW87, 0.1)*$Q$9))/($B$11+$C$11+$F$11)</f>
        <v>0</v>
      </c>
      <c r="BB87">
        <v>2.18</v>
      </c>
      <c r="BC87">
        <v>0.5</v>
      </c>
      <c r="BD87" t="s">
        <v>355</v>
      </c>
      <c r="BE87">
        <v>2</v>
      </c>
      <c r="BF87" t="b">
        <v>0</v>
      </c>
      <c r="BG87">
        <v>1678486952.2</v>
      </c>
      <c r="BH87">
        <v>420.4711</v>
      </c>
      <c r="BI87">
        <v>419.762</v>
      </c>
      <c r="BJ87">
        <v>30.50804</v>
      </c>
      <c r="BK87">
        <v>29.7917</v>
      </c>
      <c r="BL87">
        <v>419.7176</v>
      </c>
      <c r="BM87">
        <v>29.96395</v>
      </c>
      <c r="BN87">
        <v>500.2936</v>
      </c>
      <c r="BO87">
        <v>89.89871</v>
      </c>
      <c r="BP87">
        <v>0.09932243</v>
      </c>
      <c r="BQ87">
        <v>35.38432</v>
      </c>
      <c r="BR87">
        <v>34.75143</v>
      </c>
      <c r="BS87">
        <v>999.9</v>
      </c>
      <c r="BT87">
        <v>0</v>
      </c>
      <c r="BU87">
        <v>0</v>
      </c>
      <c r="BV87">
        <v>10086.975</v>
      </c>
      <c r="BW87">
        <v>0</v>
      </c>
      <c r="BX87">
        <v>0.445135</v>
      </c>
      <c r="BY87">
        <v>0.7090332</v>
      </c>
      <c r="BZ87">
        <v>433.7023</v>
      </c>
      <c r="CA87">
        <v>432.6512</v>
      </c>
      <c r="CB87">
        <v>0.7163492</v>
      </c>
      <c r="CC87">
        <v>419.762</v>
      </c>
      <c r="CD87">
        <v>29.7917</v>
      </c>
      <c r="CE87">
        <v>2.742636</v>
      </c>
      <c r="CF87">
        <v>2.678236</v>
      </c>
      <c r="CG87">
        <v>22.54282</v>
      </c>
      <c r="CH87">
        <v>22.15219</v>
      </c>
      <c r="CI87">
        <v>0</v>
      </c>
      <c r="CJ87">
        <v>0</v>
      </c>
      <c r="CK87">
        <v>0</v>
      </c>
      <c r="CL87">
        <v>0</v>
      </c>
      <c r="CM87">
        <v>-0.64</v>
      </c>
      <c r="CN87">
        <v>0</v>
      </c>
      <c r="CO87">
        <v>-14.89</v>
      </c>
      <c r="CP87">
        <v>-2.46</v>
      </c>
      <c r="CQ87">
        <v>37.125</v>
      </c>
      <c r="CR87">
        <v>41.4559</v>
      </c>
      <c r="CS87">
        <v>39.3812</v>
      </c>
      <c r="CT87">
        <v>40.687</v>
      </c>
      <c r="CU87">
        <v>38.5872</v>
      </c>
      <c r="CV87">
        <v>0</v>
      </c>
      <c r="CW87">
        <v>0</v>
      </c>
      <c r="CX87">
        <v>0</v>
      </c>
      <c r="CY87">
        <v>1678486964.1</v>
      </c>
      <c r="CZ87">
        <v>0</v>
      </c>
      <c r="DA87">
        <v>1678485994.5</v>
      </c>
      <c r="DB87" t="s">
        <v>462</v>
      </c>
      <c r="DC87">
        <v>1678485991.5</v>
      </c>
      <c r="DD87">
        <v>1678485994.5</v>
      </c>
      <c r="DE87">
        <v>2</v>
      </c>
      <c r="DF87">
        <v>-0.022</v>
      </c>
      <c r="DG87">
        <v>-0.002</v>
      </c>
      <c r="DH87">
        <v>0.753</v>
      </c>
      <c r="DI87">
        <v>0.544</v>
      </c>
      <c r="DJ87">
        <v>420</v>
      </c>
      <c r="DK87">
        <v>30</v>
      </c>
      <c r="DL87">
        <v>0.57</v>
      </c>
      <c r="DM87">
        <v>0.18</v>
      </c>
      <c r="DN87">
        <v>0.742896975</v>
      </c>
      <c r="DO87">
        <v>-0.0467189831144481</v>
      </c>
      <c r="DP87">
        <v>0.0606923865256127</v>
      </c>
      <c r="DQ87">
        <v>1</v>
      </c>
      <c r="DR87">
        <v>0.8357777</v>
      </c>
      <c r="DS87">
        <v>-0.878979016885552</v>
      </c>
      <c r="DT87">
        <v>0.0846072715853076</v>
      </c>
      <c r="DU87">
        <v>0</v>
      </c>
      <c r="DV87">
        <v>1</v>
      </c>
      <c r="DW87">
        <v>2</v>
      </c>
      <c r="DX87" t="s">
        <v>369</v>
      </c>
      <c r="DY87">
        <v>2.84767</v>
      </c>
      <c r="DZ87">
        <v>2.71119</v>
      </c>
      <c r="EA87">
        <v>0.0904806</v>
      </c>
      <c r="EB87">
        <v>0.0904331</v>
      </c>
      <c r="EC87">
        <v>0.119653</v>
      </c>
      <c r="ED87">
        <v>0.117853</v>
      </c>
      <c r="EE87">
        <v>25623.8</v>
      </c>
      <c r="EF87">
        <v>22232.7</v>
      </c>
      <c r="EG87">
        <v>25215.6</v>
      </c>
      <c r="EH87">
        <v>23809.4</v>
      </c>
      <c r="EI87">
        <v>37905.7</v>
      </c>
      <c r="EJ87">
        <v>34761.3</v>
      </c>
      <c r="EK87">
        <v>45620.4</v>
      </c>
      <c r="EL87">
        <v>42470.8</v>
      </c>
      <c r="EM87">
        <v>1.72782</v>
      </c>
      <c r="EN87">
        <v>1.8462</v>
      </c>
      <c r="EO87">
        <v>0.191011</v>
      </c>
      <c r="EP87">
        <v>0</v>
      </c>
      <c r="EQ87">
        <v>31.4708</v>
      </c>
      <c r="ER87">
        <v>999.9</v>
      </c>
      <c r="ES87">
        <v>54.297</v>
      </c>
      <c r="ET87">
        <v>32.559</v>
      </c>
      <c r="EU87">
        <v>29.7665</v>
      </c>
      <c r="EV87">
        <v>54.9991</v>
      </c>
      <c r="EW87">
        <v>43.8662</v>
      </c>
      <c r="EX87">
        <v>1</v>
      </c>
      <c r="EY87">
        <v>0.11799</v>
      </c>
      <c r="EZ87">
        <v>1.52203</v>
      </c>
      <c r="FA87">
        <v>20.2235</v>
      </c>
      <c r="FB87">
        <v>5.23526</v>
      </c>
      <c r="FC87">
        <v>11.992</v>
      </c>
      <c r="FD87">
        <v>4.9571</v>
      </c>
      <c r="FE87">
        <v>3.304</v>
      </c>
      <c r="FF87">
        <v>9999</v>
      </c>
      <c r="FG87">
        <v>9999</v>
      </c>
      <c r="FH87">
        <v>9999</v>
      </c>
      <c r="FI87">
        <v>999.9</v>
      </c>
      <c r="FJ87">
        <v>1.86844</v>
      </c>
      <c r="FK87">
        <v>1.86418</v>
      </c>
      <c r="FL87">
        <v>1.87174</v>
      </c>
      <c r="FM87">
        <v>1.86264</v>
      </c>
      <c r="FN87">
        <v>1.86203</v>
      </c>
      <c r="FO87">
        <v>1.86845</v>
      </c>
      <c r="FP87">
        <v>1.85861</v>
      </c>
      <c r="FQ87">
        <v>1.86498</v>
      </c>
      <c r="FR87">
        <v>5</v>
      </c>
      <c r="FS87">
        <v>0</v>
      </c>
      <c r="FT87">
        <v>0</v>
      </c>
      <c r="FU87">
        <v>0</v>
      </c>
      <c r="FV87" t="s">
        <v>358</v>
      </c>
      <c r="FW87" t="s">
        <v>359</v>
      </c>
      <c r="FX87" t="s">
        <v>360</v>
      </c>
      <c r="FY87" t="s">
        <v>360</v>
      </c>
      <c r="FZ87" t="s">
        <v>360</v>
      </c>
      <c r="GA87" t="s">
        <v>360</v>
      </c>
      <c r="GB87">
        <v>0</v>
      </c>
      <c r="GC87">
        <v>100</v>
      </c>
      <c r="GD87">
        <v>100</v>
      </c>
      <c r="GE87">
        <v>0.754</v>
      </c>
      <c r="GF87">
        <v>0.5441</v>
      </c>
      <c r="GG87">
        <v>0.553887653931418</v>
      </c>
      <c r="GH87">
        <v>0.000627187234394091</v>
      </c>
      <c r="GI87">
        <v>-4.01537248521887e-07</v>
      </c>
      <c r="GJ87">
        <v>9.27123944784829e-11</v>
      </c>
      <c r="GK87">
        <v>0.544090000000001</v>
      </c>
      <c r="GL87">
        <v>0</v>
      </c>
      <c r="GM87">
        <v>0</v>
      </c>
      <c r="GN87">
        <v>0</v>
      </c>
      <c r="GO87">
        <v>1</v>
      </c>
      <c r="GP87">
        <v>1476</v>
      </c>
      <c r="GQ87">
        <v>2</v>
      </c>
      <c r="GR87">
        <v>27</v>
      </c>
      <c r="GS87">
        <v>16.1</v>
      </c>
      <c r="GT87">
        <v>16</v>
      </c>
      <c r="GU87">
        <v>1.06079</v>
      </c>
      <c r="GV87">
        <v>2.40601</v>
      </c>
      <c r="GW87">
        <v>1.44775</v>
      </c>
      <c r="GX87">
        <v>2.30103</v>
      </c>
      <c r="GY87">
        <v>1.44409</v>
      </c>
      <c r="GZ87">
        <v>2.2937</v>
      </c>
      <c r="HA87">
        <v>38.1593</v>
      </c>
      <c r="HB87">
        <v>24.3502</v>
      </c>
      <c r="HC87">
        <v>18</v>
      </c>
      <c r="HD87">
        <v>405.059</v>
      </c>
      <c r="HE87">
        <v>461.666</v>
      </c>
      <c r="HF87">
        <v>32.6917</v>
      </c>
      <c r="HG87">
        <v>28.8907</v>
      </c>
      <c r="HH87">
        <v>29.9894</v>
      </c>
      <c r="HI87">
        <v>28.7056</v>
      </c>
      <c r="HJ87">
        <v>28.6916</v>
      </c>
      <c r="HK87">
        <v>21.2703</v>
      </c>
      <c r="HL87">
        <v>0</v>
      </c>
      <c r="HM87">
        <v>100</v>
      </c>
      <c r="HN87">
        <v>34.8323</v>
      </c>
      <c r="HO87">
        <v>419.8</v>
      </c>
      <c r="HP87">
        <v>31.0602</v>
      </c>
      <c r="HQ87">
        <v>96.527</v>
      </c>
      <c r="HR87">
        <v>99.853</v>
      </c>
    </row>
    <row r="88" spans="1:226">
      <c r="A88">
        <v>72</v>
      </c>
      <c r="B88">
        <v>1678486960</v>
      </c>
      <c r="C88">
        <v>3394.5</v>
      </c>
      <c r="D88" t="s">
        <v>507</v>
      </c>
      <c r="E88" t="s">
        <v>508</v>
      </c>
      <c r="F88">
        <v>5</v>
      </c>
      <c r="G88" t="s">
        <v>461</v>
      </c>
      <c r="H88" t="s">
        <v>354</v>
      </c>
      <c r="I88">
        <v>1678486957.5</v>
      </c>
      <c r="J88">
        <f>(K88)/1000</f>
        <v>0</v>
      </c>
      <c r="K88">
        <f>IF(BF88, AN88, AH88)</f>
        <v>0</v>
      </c>
      <c r="L88">
        <f>IF(BF88, AI88, AG88)</f>
        <v>0</v>
      </c>
      <c r="M88">
        <f>BH88 - IF(AU88&gt;1, L88*BB88*100.0/(AW88*BV88), 0)</f>
        <v>0</v>
      </c>
      <c r="N88">
        <f>((T88-J88/2)*M88-L88)/(T88+J88/2)</f>
        <v>0</v>
      </c>
      <c r="O88">
        <f>N88*(BO88+BP88)/1000.0</f>
        <v>0</v>
      </c>
      <c r="P88">
        <f>(BH88 - IF(AU88&gt;1, L88*BB88*100.0/(AW88*BV88), 0))*(BO88+BP88)/1000.0</f>
        <v>0</v>
      </c>
      <c r="Q88">
        <f>2.0/((1/S88-1/R88)+SIGN(S88)*SQRT((1/S88-1/R88)*(1/S88-1/R88) + 4*BC88/((BC88+1)*(BC88+1))*(2*1/S88*1/R88-1/R88*1/R88)))</f>
        <v>0</v>
      </c>
      <c r="R88">
        <f>IF(LEFT(BD88,1)&lt;&gt;"0",IF(LEFT(BD88,1)="1",3.0,BE88),$D$5+$E$5*(BV88*BO88/($K$5*1000))+$F$5*(BV88*BO88/($K$5*1000))*MAX(MIN(BB88,$J$5),$I$5)*MAX(MIN(BB88,$J$5),$I$5)+$G$5*MAX(MIN(BB88,$J$5),$I$5)*(BV88*BO88/($K$5*1000))+$H$5*(BV88*BO88/($K$5*1000))*(BV88*BO88/($K$5*1000)))</f>
        <v>0</v>
      </c>
      <c r="S88">
        <f>J88*(1000-(1000*0.61365*exp(17.502*W88/(240.97+W88))/(BO88+BP88)+BJ88)/2)/(1000*0.61365*exp(17.502*W88/(240.97+W88))/(BO88+BP88)-BJ88)</f>
        <v>0</v>
      </c>
      <c r="T88">
        <f>1/((BC88+1)/(Q88/1.6)+1/(R88/1.37)) + BC88/((BC88+1)/(Q88/1.6) + BC88/(R88/1.37))</f>
        <v>0</v>
      </c>
      <c r="U88">
        <f>(AX88*BA88)</f>
        <v>0</v>
      </c>
      <c r="V88">
        <f>(BQ88+(U88+2*0.95*5.67E-8*(((BQ88+$B$7)+273)^4-(BQ88+273)^4)-44100*J88)/(1.84*29.3*R88+8*0.95*5.67E-8*(BQ88+273)^3))</f>
        <v>0</v>
      </c>
      <c r="W88">
        <f>($C$7*BR88+$D$7*BS88+$E$7*V88)</f>
        <v>0</v>
      </c>
      <c r="X88">
        <f>0.61365*exp(17.502*W88/(240.97+W88))</f>
        <v>0</v>
      </c>
      <c r="Y88">
        <f>(Z88/AA88*100)</f>
        <v>0</v>
      </c>
      <c r="Z88">
        <f>BJ88*(BO88+BP88)/1000</f>
        <v>0</v>
      </c>
      <c r="AA88">
        <f>0.61365*exp(17.502*BQ88/(240.97+BQ88))</f>
        <v>0</v>
      </c>
      <c r="AB88">
        <f>(X88-BJ88*(BO88+BP88)/1000)</f>
        <v>0</v>
      </c>
      <c r="AC88">
        <f>(-J88*44100)</f>
        <v>0</v>
      </c>
      <c r="AD88">
        <f>2*29.3*R88*0.92*(BQ88-W88)</f>
        <v>0</v>
      </c>
      <c r="AE88">
        <f>2*0.95*5.67E-8*(((BQ88+$B$7)+273)^4-(W88+273)^4)</f>
        <v>0</v>
      </c>
      <c r="AF88">
        <f>U88+AE88+AC88+AD88</f>
        <v>0</v>
      </c>
      <c r="AG88">
        <f>BN88*AU88*(BI88-BH88*(1000-AU88*BK88)/(1000-AU88*BJ88))/(100*BB88)</f>
        <v>0</v>
      </c>
      <c r="AH88">
        <f>1000*BN88*AU88*(BJ88-BK88)/(100*BB88*(1000-AU88*BJ88))</f>
        <v>0</v>
      </c>
      <c r="AI88">
        <f>(AJ88 - AK88 - BO88*1E3/(8.314*(BQ88+273.15)) * AM88/BN88 * AL88) * BN88/(100*BB88) * (1000 - BK88)/1000</f>
        <v>0</v>
      </c>
      <c r="AJ88">
        <v>432.688131825192</v>
      </c>
      <c r="AK88">
        <v>433.661903030303</v>
      </c>
      <c r="AL88">
        <v>-0.000704156246379781</v>
      </c>
      <c r="AM88">
        <v>67.1739470977264</v>
      </c>
      <c r="AN88">
        <f>(AP88 - AO88 + BO88*1E3/(8.314*(BQ88+273.15)) * AR88/BN88 * AQ88) * BN88/(100*BB88) * 1000/(1000 - AP88)</f>
        <v>0</v>
      </c>
      <c r="AO88">
        <v>29.7927515074953</v>
      </c>
      <c r="AP88">
        <v>30.4813042424242</v>
      </c>
      <c r="AQ88">
        <v>-0.00258508017991834</v>
      </c>
      <c r="AR88">
        <v>117.253722869481</v>
      </c>
      <c r="AS88">
        <v>21</v>
      </c>
      <c r="AT88">
        <v>4</v>
      </c>
      <c r="AU88">
        <f>IF(AS88*$H$13&gt;=AW88,1.0,(AW88/(AW88-AS88*$H$13)))</f>
        <v>0</v>
      </c>
      <c r="AV88">
        <f>(AU88-1)*100</f>
        <v>0</v>
      </c>
      <c r="AW88">
        <f>MAX(0,($B$13+$C$13*BV88)/(1+$D$13*BV88)*BO88/(BQ88+273)*$E$13)</f>
        <v>0</v>
      </c>
      <c r="AX88">
        <f>$B$11*BW88+$C$11*BX88+$F$11*CI88*(1-CL88)</f>
        <v>0</v>
      </c>
      <c r="AY88">
        <f>AX88*AZ88</f>
        <v>0</v>
      </c>
      <c r="AZ88">
        <f>($B$11*$D$9+$C$11*$D$9+$F$11*((CV88+CN88)/MAX(CV88+CN88+CW88, 0.1)*$I$9+CW88/MAX(CV88+CN88+CW88, 0.1)*$J$9))/($B$11+$C$11+$F$11)</f>
        <v>0</v>
      </c>
      <c r="BA88">
        <f>($B$11*$K$9+$C$11*$K$9+$F$11*((CV88+CN88)/MAX(CV88+CN88+CW88, 0.1)*$P$9+CW88/MAX(CV88+CN88+CW88, 0.1)*$Q$9))/($B$11+$C$11+$F$11)</f>
        <v>0</v>
      </c>
      <c r="BB88">
        <v>2.18</v>
      </c>
      <c r="BC88">
        <v>0.5</v>
      </c>
      <c r="BD88" t="s">
        <v>355</v>
      </c>
      <c r="BE88">
        <v>2</v>
      </c>
      <c r="BF88" t="b">
        <v>0</v>
      </c>
      <c r="BG88">
        <v>1678486957.5</v>
      </c>
      <c r="BH88">
        <v>420.443555555556</v>
      </c>
      <c r="BI88">
        <v>419.791111111111</v>
      </c>
      <c r="BJ88">
        <v>30.4716666666667</v>
      </c>
      <c r="BK88">
        <v>29.7931777777778</v>
      </c>
      <c r="BL88">
        <v>419.690333333333</v>
      </c>
      <c r="BM88">
        <v>29.9275888888889</v>
      </c>
      <c r="BN88">
        <v>500.386888888889</v>
      </c>
      <c r="BO88">
        <v>89.8994222222222</v>
      </c>
      <c r="BP88">
        <v>0.1002541</v>
      </c>
      <c r="BQ88">
        <v>35.1984</v>
      </c>
      <c r="BR88">
        <v>34.4741888888889</v>
      </c>
      <c r="BS88">
        <v>999.9</v>
      </c>
      <c r="BT88">
        <v>0</v>
      </c>
      <c r="BU88">
        <v>0</v>
      </c>
      <c r="BV88">
        <v>10109.4222222222</v>
      </c>
      <c r="BW88">
        <v>0</v>
      </c>
      <c r="BX88">
        <v>0.445135</v>
      </c>
      <c r="BY88">
        <v>0.652472555555556</v>
      </c>
      <c r="BZ88">
        <v>433.657777777778</v>
      </c>
      <c r="CA88">
        <v>432.682</v>
      </c>
      <c r="CB88">
        <v>0.678493777777778</v>
      </c>
      <c r="CC88">
        <v>419.791111111111</v>
      </c>
      <c r="CD88">
        <v>29.7931777777778</v>
      </c>
      <c r="CE88">
        <v>2.73938444444444</v>
      </c>
      <c r="CF88">
        <v>2.67838888888889</v>
      </c>
      <c r="CG88">
        <v>22.5232777777778</v>
      </c>
      <c r="CH88">
        <v>22.1531444444444</v>
      </c>
      <c r="CI88">
        <v>0</v>
      </c>
      <c r="CJ88">
        <v>0</v>
      </c>
      <c r="CK88">
        <v>0</v>
      </c>
      <c r="CL88">
        <v>0</v>
      </c>
      <c r="CM88">
        <v>1.32222222222222</v>
      </c>
      <c r="CN88">
        <v>0</v>
      </c>
      <c r="CO88">
        <v>-17.4666666666667</v>
      </c>
      <c r="CP88">
        <v>-3.24444444444444</v>
      </c>
      <c r="CQ88">
        <v>37.125</v>
      </c>
      <c r="CR88">
        <v>41.472</v>
      </c>
      <c r="CS88">
        <v>39.4301111111111</v>
      </c>
      <c r="CT88">
        <v>40.687</v>
      </c>
      <c r="CU88">
        <v>38.611</v>
      </c>
      <c r="CV88">
        <v>0</v>
      </c>
      <c r="CW88">
        <v>0</v>
      </c>
      <c r="CX88">
        <v>0</v>
      </c>
      <c r="CY88">
        <v>1678486969.5</v>
      </c>
      <c r="CZ88">
        <v>0</v>
      </c>
      <c r="DA88">
        <v>1678485994.5</v>
      </c>
      <c r="DB88" t="s">
        <v>462</v>
      </c>
      <c r="DC88">
        <v>1678485991.5</v>
      </c>
      <c r="DD88">
        <v>1678485994.5</v>
      </c>
      <c r="DE88">
        <v>2</v>
      </c>
      <c r="DF88">
        <v>-0.022</v>
      </c>
      <c r="DG88">
        <v>-0.002</v>
      </c>
      <c r="DH88">
        <v>0.753</v>
      </c>
      <c r="DI88">
        <v>0.544</v>
      </c>
      <c r="DJ88">
        <v>420</v>
      </c>
      <c r="DK88">
        <v>30</v>
      </c>
      <c r="DL88">
        <v>0.57</v>
      </c>
      <c r="DM88">
        <v>0.18</v>
      </c>
      <c r="DN88">
        <v>0.73423535</v>
      </c>
      <c r="DO88">
        <v>-0.539190439024391</v>
      </c>
      <c r="DP88">
        <v>0.0632732473896156</v>
      </c>
      <c r="DQ88">
        <v>0</v>
      </c>
      <c r="DR88">
        <v>0.76896115</v>
      </c>
      <c r="DS88">
        <v>-0.761543031894935</v>
      </c>
      <c r="DT88">
        <v>0.0739052677867248</v>
      </c>
      <c r="DU88">
        <v>0</v>
      </c>
      <c r="DV88">
        <v>0</v>
      </c>
      <c r="DW88">
        <v>2</v>
      </c>
      <c r="DX88" t="s">
        <v>357</v>
      </c>
      <c r="DY88">
        <v>2.84809</v>
      </c>
      <c r="DZ88">
        <v>2.71083</v>
      </c>
      <c r="EA88">
        <v>0.0904757</v>
      </c>
      <c r="EB88">
        <v>0.0904349</v>
      </c>
      <c r="EC88">
        <v>0.119682</v>
      </c>
      <c r="ED88">
        <v>0.117857</v>
      </c>
      <c r="EE88">
        <v>25626.5</v>
      </c>
      <c r="EF88">
        <v>22234</v>
      </c>
      <c r="EG88">
        <v>25218.2</v>
      </c>
      <c r="EH88">
        <v>23810.9</v>
      </c>
      <c r="EI88">
        <v>37908.1</v>
      </c>
      <c r="EJ88">
        <v>34763.4</v>
      </c>
      <c r="EK88">
        <v>45624.7</v>
      </c>
      <c r="EL88">
        <v>42473.5</v>
      </c>
      <c r="EM88">
        <v>1.7292</v>
      </c>
      <c r="EN88">
        <v>1.84597</v>
      </c>
      <c r="EO88">
        <v>0.179157</v>
      </c>
      <c r="EP88">
        <v>0</v>
      </c>
      <c r="EQ88">
        <v>31.4943</v>
      </c>
      <c r="ER88">
        <v>999.9</v>
      </c>
      <c r="ES88">
        <v>54.297</v>
      </c>
      <c r="ET88">
        <v>32.549</v>
      </c>
      <c r="EU88">
        <v>29.7495</v>
      </c>
      <c r="EV88">
        <v>54.2891</v>
      </c>
      <c r="EW88">
        <v>43.3133</v>
      </c>
      <c r="EX88">
        <v>1</v>
      </c>
      <c r="EY88">
        <v>0.102497</v>
      </c>
      <c r="EZ88">
        <v>-2.45682</v>
      </c>
      <c r="FA88">
        <v>20.2199</v>
      </c>
      <c r="FB88">
        <v>5.23421</v>
      </c>
      <c r="FC88">
        <v>11.992</v>
      </c>
      <c r="FD88">
        <v>4.95705</v>
      </c>
      <c r="FE88">
        <v>3.304</v>
      </c>
      <c r="FF88">
        <v>9999</v>
      </c>
      <c r="FG88">
        <v>9999</v>
      </c>
      <c r="FH88">
        <v>9999</v>
      </c>
      <c r="FI88">
        <v>999.9</v>
      </c>
      <c r="FJ88">
        <v>1.86846</v>
      </c>
      <c r="FK88">
        <v>1.86417</v>
      </c>
      <c r="FL88">
        <v>1.87173</v>
      </c>
      <c r="FM88">
        <v>1.86264</v>
      </c>
      <c r="FN88">
        <v>1.86203</v>
      </c>
      <c r="FO88">
        <v>1.86844</v>
      </c>
      <c r="FP88">
        <v>1.8586</v>
      </c>
      <c r="FQ88">
        <v>1.86497</v>
      </c>
      <c r="FR88">
        <v>5</v>
      </c>
      <c r="FS88">
        <v>0</v>
      </c>
      <c r="FT88">
        <v>0</v>
      </c>
      <c r="FU88">
        <v>0</v>
      </c>
      <c r="FV88" t="s">
        <v>358</v>
      </c>
      <c r="FW88" t="s">
        <v>359</v>
      </c>
      <c r="FX88" t="s">
        <v>360</v>
      </c>
      <c r="FY88" t="s">
        <v>360</v>
      </c>
      <c r="FZ88" t="s">
        <v>360</v>
      </c>
      <c r="GA88" t="s">
        <v>360</v>
      </c>
      <c r="GB88">
        <v>0</v>
      </c>
      <c r="GC88">
        <v>100</v>
      </c>
      <c r="GD88">
        <v>100</v>
      </c>
      <c r="GE88">
        <v>0.754</v>
      </c>
      <c r="GF88">
        <v>0.5441</v>
      </c>
      <c r="GG88">
        <v>0.553887653931418</v>
      </c>
      <c r="GH88">
        <v>0.000627187234394091</v>
      </c>
      <c r="GI88">
        <v>-4.01537248521887e-07</v>
      </c>
      <c r="GJ88">
        <v>9.27123944784829e-11</v>
      </c>
      <c r="GK88">
        <v>0.544090000000001</v>
      </c>
      <c r="GL88">
        <v>0</v>
      </c>
      <c r="GM88">
        <v>0</v>
      </c>
      <c r="GN88">
        <v>0</v>
      </c>
      <c r="GO88">
        <v>1</v>
      </c>
      <c r="GP88">
        <v>1476</v>
      </c>
      <c r="GQ88">
        <v>2</v>
      </c>
      <c r="GR88">
        <v>27</v>
      </c>
      <c r="GS88">
        <v>16.1</v>
      </c>
      <c r="GT88">
        <v>16.1</v>
      </c>
      <c r="GU88">
        <v>1.05957</v>
      </c>
      <c r="GV88">
        <v>2.37793</v>
      </c>
      <c r="GW88">
        <v>1.44775</v>
      </c>
      <c r="GX88">
        <v>2.30103</v>
      </c>
      <c r="GY88">
        <v>1.44409</v>
      </c>
      <c r="GZ88">
        <v>2.49878</v>
      </c>
      <c r="HA88">
        <v>38.135</v>
      </c>
      <c r="HB88">
        <v>24.3502</v>
      </c>
      <c r="HC88">
        <v>18</v>
      </c>
      <c r="HD88">
        <v>405.812</v>
      </c>
      <c r="HE88">
        <v>461.524</v>
      </c>
      <c r="HF88">
        <v>33.6179</v>
      </c>
      <c r="HG88">
        <v>28.9006</v>
      </c>
      <c r="HH88">
        <v>29.9884</v>
      </c>
      <c r="HI88">
        <v>28.7056</v>
      </c>
      <c r="HJ88">
        <v>28.6916</v>
      </c>
      <c r="HK88">
        <v>21.2702</v>
      </c>
      <c r="HL88">
        <v>0</v>
      </c>
      <c r="HM88">
        <v>100</v>
      </c>
      <c r="HN88">
        <v>35.2058</v>
      </c>
      <c r="HO88">
        <v>419.8</v>
      </c>
      <c r="HP88">
        <v>31.0602</v>
      </c>
      <c r="HQ88">
        <v>96.5365</v>
      </c>
      <c r="HR88">
        <v>99.8594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11</v>
      </c>
    </row>
    <row r="16" spans="1: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2023-03-10T16:27:59Z</dcterms:created>
  <dcterms:modified xsi:type="dcterms:W3CDTF">2023-03-10T16:27:59Z</dcterms:modified>
</cp:coreProperties>
</file>